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drawings/drawing6.xml" ContentType="application/vnd.openxmlformats-officedocument.drawingml.chartshapes+xml"/>
  <Override PartName="/xl/drawings/drawing30.xml" ContentType="application/vnd.openxmlformats-officedocument.drawingml.chartshapes+xml"/>
  <Override PartName="/xl/drawings/drawing7.xml" ContentType="application/vnd.openxmlformats-officedocument.drawingml.chartshapes+xml"/>
  <Override PartName="/xl/drawings/drawing16.xml" ContentType="application/vnd.openxmlformats-officedocument.drawingml.chartshapes+xml"/>
  <Override PartName="/xl/drawings/drawing8.xml" ContentType="application/vnd.openxmlformats-officedocument.drawingml.chartshapes+xml"/>
  <Override PartName="/xl/drawings/drawing28.xml" ContentType="application/vnd.openxmlformats-officedocument.drawingml.chartshapes+xml"/>
  <Override PartName="/xl/drawings/drawing9.xml" ContentType="application/vnd.openxmlformats-officedocument.drawingml.chartshapes+xml"/>
  <Override PartName="/xl/drawings/drawing19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23.xml" ContentType="application/vnd.openxmlformats-officedocument.drawingml.chartshapes+xml"/>
  <Override PartName="/xl/drawings/drawing12.xml" ContentType="application/vnd.openxmlformats-officedocument.drawingml.chartshapes+xml"/>
  <Override PartName="/xl/drawings/drawing26.xml" ContentType="application/vnd.openxmlformats-officedocument.drawingml.chartshapes+xml"/>
  <Override PartName="/xl/drawings/drawing2.xml" ContentType="application/vnd.openxmlformats-officedocument.drawingml.chartshapes+xml"/>
  <Override PartName="/xl/drawings/drawing13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drawings/drawing29.xml" ContentType="application/vnd.openxmlformats-officedocument.drawing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 updateLinks="never" codeName="ThisWorkbook"/>
  <mc:AlternateContent xmlns:mc="http://schemas.openxmlformats.org/markup-compatibility/2006">
    <mc:Choice Requires="x15">
      <x15ac:absPath xmlns:x15ac="http://schemas.microsoft.com/office/spreadsheetml/2010/11/ac" url="Z:\2026\2026Q1\"/>
    </mc:Choice>
  </mc:AlternateContent>
  <xr:revisionPtr revIDLastSave="0" documentId="13_ncr:1_{42DEB5D5-37A3-43CF-905A-320FEDFCFC41}" xr6:coauthVersionLast="47" xr6:coauthVersionMax="47" xr10:uidLastSave="{00000000-0000-0000-0000-000000000000}"/>
  <bookViews>
    <workbookView xWindow="28680" yWindow="-120" windowWidth="29040" windowHeight="15720" tabRatio="906" firstSheet="9" activeTab="22" xr2:uid="{00000000-000D-0000-FFFF-FFFF00000000}"/>
  </bookViews>
  <sheets>
    <sheet name="CHART Pie Q" sheetId="99" state="hidden" r:id="rId1"/>
    <sheet name="CHART Pie YTD" sheetId="340" state="hidden" r:id="rId2"/>
    <sheet name="CHART FCF Q old" sheetId="793" state="hidden" r:id="rId3"/>
    <sheet name="CHART EBITDA FY costs Karim" sheetId="817" state="hidden" r:id="rId4"/>
    <sheet name="CHART FCF YTD old" sheetId="790" state="hidden" r:id="rId5"/>
    <sheet name="CHART FCF YTD-old 1" sheetId="807" state="hidden" r:id="rId6"/>
    <sheet name="CHART Net Debt YTD-old 1" sheetId="792" state="hidden" r:id="rId7"/>
    <sheet name="CHART Net Debt YTD-old 2" sheetId="808" state="hidden" r:id="rId8"/>
    <sheet name="CHART Net Debt YTD - 2020" sheetId="809" state="hidden" r:id="rId9"/>
    <sheet name="Short" sheetId="798" r:id="rId10"/>
    <sheet name="Key" sheetId="143" r:id="rId11"/>
    <sheet name="Segment bridge" sheetId="804" r:id="rId12"/>
    <sheet name="Segment" sheetId="23" r:id="rId13"/>
    <sheet name="Tax" sheetId="189" r:id="rId14"/>
    <sheet name="FCF" sheetId="184" r:id="rId15"/>
    <sheet name="NWC" sheetId="185" r:id="rId16"/>
    <sheet name="Capex" sheetId="187" r:id="rId17"/>
    <sheet name="Net debt" sheetId="183" r:id="rId18"/>
    <sheet name="ROCE" sheetId="802" r:id="rId19"/>
    <sheet name="IS" sheetId="29" r:id="rId20"/>
    <sheet name="CFS" sheetId="33" r:id="rId21"/>
    <sheet name="BS" sheetId="34" r:id="rId22"/>
    <sheet name="Reconciliation" sheetId="77" r:id="rId23"/>
    <sheet name="TABLE Notes 1" sheetId="63" state="hidden" r:id="rId24"/>
    <sheet name="TABLE Notes 2" sheetId="789" state="hidden" r:id="rId25"/>
    <sheet name="TABLE EPS historic" sheetId="784" state="hidden" r:id="rId26"/>
    <sheet name="CHART EPS Q" sheetId="778" state="hidden" r:id="rId27"/>
    <sheet name="CHART EPS YTD" sheetId="762" state="hidden" r:id="rId28"/>
    <sheet name="TABLE Sust short" sheetId="780" state="hidden" r:id="rId29"/>
    <sheet name="TABLE Sust long" sheetId="156" state="hidden" r:id="rId30"/>
  </sheets>
  <definedNames>
    <definedName name="AF">#REF!</definedName>
    <definedName name="AM">#REF!</definedName>
    <definedName name="BS">BS!$A$1:$D$91</definedName>
    <definedName name="Capex">Capex!$A$1:$D$55</definedName>
    <definedName name="CBS">#REF!</definedName>
    <definedName name="CC">#REF!</definedName>
    <definedName name="CFROI">#REF!</definedName>
    <definedName name="CFS">CFS!$A$1:$C$74</definedName>
    <definedName name="CFSDiscOp">#REF!</definedName>
    <definedName name="EPS">#REF!</definedName>
    <definedName name="EPShistoric">'TABLE EPS historic'!$A$1:$CZ$100</definedName>
    <definedName name="FCF">FCF!$A$1:$D$63</definedName>
    <definedName name="Financial">#REF!</definedName>
    <definedName name="IS">IS!$A$1:$D$78</definedName>
    <definedName name="ISBridgeQ">#REF!</definedName>
    <definedName name="ISBridgeYTD">#REF!</definedName>
    <definedName name="KEY">Short!$A$2:$D$63</definedName>
    <definedName name="KEYhistoric">#REF!</definedName>
    <definedName name="KeyQ">#REF!</definedName>
    <definedName name="KeyYTD">Key!#REF!</definedName>
    <definedName name="NetDebt">'Net debt'!$A$1:$E$79</definedName>
    <definedName name="Note1">'TABLE Notes 1'!$A$1:$Z$100</definedName>
    <definedName name="Note2">'TABLE Notes 2'!$A$1:$Z$100</definedName>
    <definedName name="NWC">NWC!$A$1:$F$91</definedName>
    <definedName name="PC">#REF!</definedName>
    <definedName name="Reconciliation">Reconciliation!$A$1:$C$42</definedName>
    <definedName name="Restatement">#REF!</definedName>
    <definedName name="RNI">#REF!</definedName>
    <definedName name="ROCE">ROCE!$A$1:$D$16</definedName>
    <definedName name="Segment">Segment!$A$1:$E$4</definedName>
    <definedName name="SoCI">#REF!</definedName>
    <definedName name="SoCIE">#REF!</definedName>
    <definedName name="SustLong">'TABLE Sust long'!$A$1:$Z$100</definedName>
    <definedName name="SustShort">'TABLE Sust short'!$A$1:$Z$100</definedName>
    <definedName name="Tax">Tax!$A$1:$E$94</definedName>
  </definedNames>
  <calcPr calcId="191029" calcMode="manual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6" i="156" l="1"/>
  <c r="A52" i="784"/>
  <c r="A15" i="789"/>
  <c r="A16" i="63"/>
  <c r="F16" i="809"/>
  <c r="U16" i="809"/>
  <c r="A14" i="809"/>
  <c r="K10" i="809"/>
  <c r="K9" i="809"/>
  <c r="U9" i="809"/>
  <c r="A7" i="809"/>
  <c r="A6" i="809"/>
  <c r="F5" i="809"/>
  <c r="H5" i="809" s="1"/>
  <c r="U5" i="809"/>
  <c r="F16" i="808"/>
  <c r="F17" i="808" s="1"/>
  <c r="U16" i="808"/>
  <c r="A8" i="808"/>
  <c r="U5" i="808"/>
  <c r="L15" i="807"/>
  <c r="L11" i="807"/>
  <c r="F14" i="792"/>
  <c r="U14" i="792"/>
  <c r="A10" i="792"/>
  <c r="A6" i="792"/>
  <c r="A5" i="792"/>
  <c r="U5" i="792"/>
  <c r="Q29" i="790"/>
  <c r="U26" i="790"/>
  <c r="A24" i="790"/>
  <c r="A14" i="790"/>
  <c r="A29" i="793"/>
  <c r="U28" i="793"/>
  <c r="A12" i="793"/>
  <c r="A10" i="793"/>
  <c r="U9" i="793"/>
  <c r="G14" i="762"/>
  <c r="Q14" i="762"/>
  <c r="L13" i="762"/>
  <c r="Q13" i="762"/>
  <c r="N12" i="762"/>
  <c r="Q12" i="762"/>
  <c r="Q11" i="762"/>
  <c r="F10" i="762"/>
  <c r="N10" i="762" s="1"/>
  <c r="Q10" i="762"/>
  <c r="F9" i="762"/>
  <c r="K9" i="762" s="1"/>
  <c r="Q9" i="762"/>
  <c r="F8" i="762"/>
  <c r="Q8" i="762"/>
  <c r="F7" i="762"/>
  <c r="O7" i="762" s="1"/>
  <c r="Q7" i="762"/>
  <c r="F6" i="762"/>
  <c r="L6" i="762" s="1"/>
  <c r="Q6" i="762"/>
  <c r="Q5" i="762"/>
  <c r="F4" i="762"/>
  <c r="Q4" i="762"/>
  <c r="F14" i="778"/>
  <c r="Q14" i="778"/>
  <c r="F13" i="778"/>
  <c r="J13" i="778" s="1"/>
  <c r="Q13" i="778"/>
  <c r="F12" i="778"/>
  <c r="K12" i="778" s="1"/>
  <c r="Q12" i="778"/>
  <c r="Q11" i="778"/>
  <c r="F10" i="778"/>
  <c r="O10" i="778" s="1"/>
  <c r="Q10" i="778"/>
  <c r="Q9" i="778"/>
  <c r="F8" i="778"/>
  <c r="Q8" i="778"/>
  <c r="Q7" i="778"/>
  <c r="Q6" i="778"/>
  <c r="Q5" i="778"/>
  <c r="Q4" i="778"/>
  <c r="Q12" i="817"/>
  <c r="F10" i="817"/>
  <c r="Q10" i="817"/>
  <c r="Q9" i="817"/>
  <c r="Q8" i="817"/>
  <c r="Q7" i="817"/>
  <c r="Q6" i="817"/>
  <c r="Q5" i="817"/>
  <c r="Q4" i="817"/>
  <c r="C202" i="340"/>
  <c r="C162" i="340"/>
  <c r="C103" i="340"/>
  <c r="B102" i="340"/>
  <c r="B122" i="340" s="1"/>
  <c r="B142" i="340" s="1"/>
  <c r="Q1" i="780"/>
  <c r="A19" i="780"/>
  <c r="F5" i="762"/>
  <c r="O5" i="762" s="1"/>
  <c r="O12" i="817"/>
  <c r="Q11" i="817"/>
  <c r="Q3" i="817"/>
  <c r="P3" i="817"/>
  <c r="O3" i="817"/>
  <c r="N3" i="817"/>
  <c r="M3" i="817"/>
  <c r="L3" i="817"/>
  <c r="K3" i="817"/>
  <c r="J3" i="817"/>
  <c r="I3" i="817"/>
  <c r="H3" i="817"/>
  <c r="G3" i="817"/>
  <c r="F3" i="817"/>
  <c r="E3" i="817"/>
  <c r="D3" i="817"/>
  <c r="C3" i="817"/>
  <c r="B3" i="817"/>
  <c r="P2" i="817"/>
  <c r="Q2" i="817" s="1"/>
  <c r="A8" i="809"/>
  <c r="A9" i="809"/>
  <c r="A10" i="809"/>
  <c r="O8" i="809"/>
  <c r="P8" i="809"/>
  <c r="Q8" i="809"/>
  <c r="U34" i="807"/>
  <c r="U33" i="807"/>
  <c r="U32" i="807"/>
  <c r="N9" i="809"/>
  <c r="P9" i="809"/>
  <c r="K8" i="809"/>
  <c r="N8" i="809"/>
  <c r="I8" i="809"/>
  <c r="J8" i="809"/>
  <c r="Q9" i="809"/>
  <c r="M9" i="809"/>
  <c r="U8" i="809"/>
  <c r="M8" i="809"/>
  <c r="U32" i="793"/>
  <c r="U31" i="793"/>
  <c r="U30" i="793"/>
  <c r="U30" i="790"/>
  <c r="U31" i="790"/>
  <c r="U32" i="790"/>
  <c r="A106" i="789"/>
  <c r="E3" i="762"/>
  <c r="E3" i="778"/>
  <c r="Q18" i="780"/>
  <c r="Q17" i="780"/>
  <c r="Q16" i="780"/>
  <c r="Q15" i="780"/>
  <c r="Q13" i="780"/>
  <c r="Q12" i="780"/>
  <c r="Q10" i="780"/>
  <c r="P1" i="762"/>
  <c r="C150" i="340"/>
  <c r="D148" i="340" s="1"/>
  <c r="B82" i="340"/>
  <c r="Q3" i="778"/>
  <c r="Q3" i="762"/>
  <c r="P3" i="778"/>
  <c r="P3" i="762"/>
  <c r="J3" i="778"/>
  <c r="J3" i="762"/>
  <c r="H3" i="778"/>
  <c r="H3" i="762"/>
  <c r="D3" i="778"/>
  <c r="D3" i="762"/>
  <c r="C3" i="778"/>
  <c r="C3" i="762"/>
  <c r="M3" i="778"/>
  <c r="M3" i="762"/>
  <c r="N3" i="778"/>
  <c r="N3" i="762"/>
  <c r="L3" i="778"/>
  <c r="L3" i="762"/>
  <c r="O3" i="778"/>
  <c r="O3" i="762"/>
  <c r="K3" i="778"/>
  <c r="K3" i="762"/>
  <c r="G3" i="778"/>
  <c r="G3" i="762"/>
  <c r="B3" i="778"/>
  <c r="B3" i="762"/>
  <c r="F3" i="778"/>
  <c r="F3" i="762"/>
  <c r="I3" i="778"/>
  <c r="I3" i="762"/>
  <c r="A107" i="63"/>
  <c r="L8" i="809"/>
  <c r="C134" i="340"/>
  <c r="D127" i="340" s="1"/>
  <c r="C191" i="340"/>
  <c r="D185" i="340" s="1"/>
  <c r="C211" i="340"/>
  <c r="D204" i="340" s="1"/>
  <c r="C171" i="340"/>
  <c r="D164" i="340" s="1"/>
  <c r="K5" i="809"/>
  <c r="J13" i="762"/>
  <c r="P6" i="809"/>
  <c r="Q11" i="792"/>
  <c r="P16" i="792"/>
  <c r="I10" i="809"/>
  <c r="D169" i="340" l="1"/>
  <c r="D165" i="340"/>
  <c r="D190" i="340"/>
  <c r="D206" i="340"/>
  <c r="D168" i="340"/>
  <c r="D170" i="340"/>
  <c r="D167" i="340"/>
  <c r="D166" i="340"/>
  <c r="D209" i="340"/>
  <c r="D184" i="340"/>
  <c r="D128" i="340"/>
  <c r="D125" i="340"/>
  <c r="D187" i="340"/>
  <c r="D189" i="340"/>
  <c r="D191" i="340" s="1"/>
  <c r="D186" i="340"/>
  <c r="D188" i="340"/>
  <c r="D145" i="340"/>
  <c r="D207" i="340"/>
  <c r="D126" i="340"/>
  <c r="D132" i="340"/>
  <c r="D124" i="340"/>
  <c r="D205" i="340"/>
  <c r="D131" i="340"/>
  <c r="D149" i="340"/>
  <c r="D146" i="340"/>
  <c r="D210" i="340"/>
  <c r="D133" i="340"/>
  <c r="D147" i="340"/>
  <c r="D144" i="340"/>
  <c r="D208" i="340"/>
  <c r="D130" i="340"/>
  <c r="D129" i="340"/>
  <c r="M20" i="793"/>
  <c r="L17" i="809"/>
  <c r="N18" i="809"/>
  <c r="Q12" i="809"/>
  <c r="P12" i="793"/>
  <c r="N26" i="793"/>
  <c r="P9" i="790"/>
  <c r="I18" i="790"/>
  <c r="Q27" i="790"/>
  <c r="Q7" i="792"/>
  <c r="A13" i="809"/>
  <c r="M14" i="809"/>
  <c r="N15" i="809"/>
  <c r="N10" i="809"/>
  <c r="Q10" i="809"/>
  <c r="N5" i="809"/>
  <c r="A5" i="809"/>
  <c r="P11" i="809"/>
  <c r="P10" i="809"/>
  <c r="J14" i="793"/>
  <c r="K16" i="793"/>
  <c r="P18" i="793"/>
  <c r="J22" i="793"/>
  <c r="L23" i="793"/>
  <c r="M25" i="793"/>
  <c r="N6" i="790"/>
  <c r="O8" i="790"/>
  <c r="N14" i="790"/>
  <c r="I15" i="790"/>
  <c r="N19" i="790"/>
  <c r="M20" i="790"/>
  <c r="K22" i="790"/>
  <c r="M23" i="790"/>
  <c r="K26" i="790"/>
  <c r="O6" i="792"/>
  <c r="Q8" i="792"/>
  <c r="N9" i="792"/>
  <c r="J10" i="792"/>
  <c r="P14" i="792"/>
  <c r="J15" i="792"/>
  <c r="L18" i="808"/>
  <c r="N14" i="809"/>
  <c r="N16" i="809"/>
  <c r="O17" i="809"/>
  <c r="J18" i="809"/>
  <c r="M13" i="762"/>
  <c r="K13" i="762"/>
  <c r="M18" i="809"/>
  <c r="Q11" i="808"/>
  <c r="N12" i="808"/>
  <c r="K17" i="809"/>
  <c r="L16" i="809"/>
  <c r="J13" i="809"/>
  <c r="N13" i="809"/>
  <c r="F5" i="792"/>
  <c r="F6" i="792" s="1"/>
  <c r="H6" i="792" s="1"/>
  <c r="O25" i="790"/>
  <c r="O6" i="809"/>
  <c r="J6" i="809"/>
  <c r="U10" i="809"/>
  <c r="I14" i="809"/>
  <c r="Q15" i="809"/>
  <c r="P14" i="809"/>
  <c r="I12" i="792"/>
  <c r="N28" i="790"/>
  <c r="U29" i="793"/>
  <c r="L13" i="778"/>
  <c r="J7" i="809"/>
  <c r="K7" i="809"/>
  <c r="P5" i="808"/>
  <c r="P6" i="808"/>
  <c r="P7" i="808"/>
  <c r="J8" i="808"/>
  <c r="I11" i="808"/>
  <c r="K12" i="808"/>
  <c r="P16" i="808"/>
  <c r="K17" i="808"/>
  <c r="K11" i="808"/>
  <c r="J6" i="793"/>
  <c r="I10" i="790"/>
  <c r="K6" i="808"/>
  <c r="J6" i="762"/>
  <c r="O9" i="762"/>
  <c r="M11" i="809"/>
  <c r="N12" i="809"/>
  <c r="Q14" i="809"/>
  <c r="Q16" i="809"/>
  <c r="P17" i="809"/>
  <c r="L18" i="809"/>
  <c r="O18" i="809"/>
  <c r="A18" i="809"/>
  <c r="Q17" i="809"/>
  <c r="K14" i="809"/>
  <c r="A16" i="809"/>
  <c r="K11" i="809"/>
  <c r="J10" i="809"/>
  <c r="M6" i="809"/>
  <c r="L7" i="809"/>
  <c r="K14" i="808"/>
  <c r="K5" i="808"/>
  <c r="L16" i="808"/>
  <c r="M6" i="792"/>
  <c r="O7" i="792"/>
  <c r="J8" i="792"/>
  <c r="I9" i="792"/>
  <c r="N10" i="792"/>
  <c r="M13" i="792"/>
  <c r="M15" i="792"/>
  <c r="J16" i="792"/>
  <c r="M5" i="790"/>
  <c r="K7" i="790"/>
  <c r="I8" i="790"/>
  <c r="I9" i="790"/>
  <c r="K11" i="790"/>
  <c r="Q13" i="790"/>
  <c r="M14" i="790"/>
  <c r="K15" i="790"/>
  <c r="O16" i="790"/>
  <c r="N18" i="790"/>
  <c r="M19" i="790"/>
  <c r="Q20" i="790"/>
  <c r="O21" i="790"/>
  <c r="J22" i="790"/>
  <c r="Q23" i="790"/>
  <c r="M24" i="790"/>
  <c r="Q26" i="790"/>
  <c r="N27" i="790"/>
  <c r="J28" i="790"/>
  <c r="A25" i="790"/>
  <c r="L21" i="790"/>
  <c r="J16" i="790"/>
  <c r="A6" i="790"/>
  <c r="P5" i="793"/>
  <c r="N8" i="793"/>
  <c r="K10" i="793"/>
  <c r="N12" i="793"/>
  <c r="P14" i="793"/>
  <c r="O16" i="793"/>
  <c r="Q19" i="793"/>
  <c r="M21" i="793"/>
  <c r="Q22" i="793"/>
  <c r="P24" i="793"/>
  <c r="K25" i="793"/>
  <c r="N6" i="793"/>
  <c r="P6" i="793"/>
  <c r="A7" i="793"/>
  <c r="J17" i="809"/>
  <c r="P16" i="809"/>
  <c r="N11" i="809"/>
  <c r="I13" i="792"/>
  <c r="I29" i="790"/>
  <c r="M27" i="790"/>
  <c r="J25" i="790"/>
  <c r="Q6" i="793"/>
  <c r="O5" i="793"/>
  <c r="Q5" i="793"/>
  <c r="J13" i="793"/>
  <c r="M13" i="793"/>
  <c r="Q13" i="793"/>
  <c r="I15" i="793"/>
  <c r="N15" i="793"/>
  <c r="J15" i="793"/>
  <c r="K17" i="793"/>
  <c r="I20" i="793"/>
  <c r="P20" i="793"/>
  <c r="F21" i="793"/>
  <c r="H21" i="793" s="1"/>
  <c r="O22" i="793"/>
  <c r="K22" i="793"/>
  <c r="N22" i="793"/>
  <c r="M24" i="793"/>
  <c r="U25" i="793"/>
  <c r="J24" i="793"/>
  <c r="Q24" i="793"/>
  <c r="J26" i="793"/>
  <c r="M26" i="793"/>
  <c r="A27" i="793"/>
  <c r="O29" i="793"/>
  <c r="M29" i="793"/>
  <c r="O28" i="793"/>
  <c r="J29" i="793"/>
  <c r="P28" i="793"/>
  <c r="L29" i="793"/>
  <c r="N28" i="793"/>
  <c r="N5" i="790"/>
  <c r="K5" i="790"/>
  <c r="O5" i="790"/>
  <c r="U8" i="790"/>
  <c r="J7" i="790"/>
  <c r="I7" i="790"/>
  <c r="M9" i="790"/>
  <c r="Q9" i="790"/>
  <c r="N9" i="790"/>
  <c r="K9" i="790"/>
  <c r="A13" i="790"/>
  <c r="K12" i="790"/>
  <c r="M12" i="790"/>
  <c r="P12" i="790"/>
  <c r="Q14" i="790"/>
  <c r="P14" i="790"/>
  <c r="A15" i="790"/>
  <c r="M15" i="790"/>
  <c r="Q15" i="790"/>
  <c r="A18" i="790"/>
  <c r="K17" i="790"/>
  <c r="I19" i="790"/>
  <c r="J19" i="790"/>
  <c r="K6" i="792"/>
  <c r="P6" i="792"/>
  <c r="Q6" i="792"/>
  <c r="I8" i="792"/>
  <c r="A9" i="792"/>
  <c r="P9" i="792"/>
  <c r="Q9" i="792"/>
  <c r="A11" i="792"/>
  <c r="M11" i="792"/>
  <c r="N11" i="792"/>
  <c r="I11" i="792"/>
  <c r="P15" i="792"/>
  <c r="O15" i="792"/>
  <c r="L15" i="792"/>
  <c r="A11" i="809"/>
  <c r="I9" i="809"/>
  <c r="Q11" i="809"/>
  <c r="I11" i="809"/>
  <c r="P12" i="809"/>
  <c r="I12" i="809"/>
  <c r="J12" i="809"/>
  <c r="P15" i="809"/>
  <c r="A17" i="809"/>
  <c r="J14" i="809"/>
  <c r="M16" i="809"/>
  <c r="K15" i="809"/>
  <c r="M17" i="809"/>
  <c r="K18" i="809"/>
  <c r="A5" i="793"/>
  <c r="F5" i="793"/>
  <c r="K7" i="793"/>
  <c r="J7" i="793"/>
  <c r="Q7" i="793"/>
  <c r="A8" i="793"/>
  <c r="M8" i="793"/>
  <c r="A9" i="793"/>
  <c r="I8" i="793"/>
  <c r="M9" i="793"/>
  <c r="N9" i="793"/>
  <c r="J9" i="793"/>
  <c r="I9" i="793"/>
  <c r="J10" i="793"/>
  <c r="A11" i="793"/>
  <c r="K12" i="793"/>
  <c r="J12" i="793"/>
  <c r="N14" i="793"/>
  <c r="K14" i="793"/>
  <c r="M14" i="793"/>
  <c r="M16" i="793"/>
  <c r="P16" i="793"/>
  <c r="L16" i="793"/>
  <c r="I18" i="793"/>
  <c r="M18" i="793"/>
  <c r="K18" i="793"/>
  <c r="K19" i="793"/>
  <c r="J19" i="793"/>
  <c r="Q21" i="793"/>
  <c r="K21" i="793"/>
  <c r="A22" i="793"/>
  <c r="N21" i="793"/>
  <c r="M23" i="793"/>
  <c r="N23" i="793"/>
  <c r="P23" i="793"/>
  <c r="U24" i="793"/>
  <c r="A26" i="793"/>
  <c r="J25" i="793"/>
  <c r="O25" i="793"/>
  <c r="O27" i="793"/>
  <c r="J27" i="793"/>
  <c r="N27" i="793"/>
  <c r="Q27" i="793"/>
  <c r="J6" i="790"/>
  <c r="A7" i="790"/>
  <c r="P6" i="790"/>
  <c r="U9" i="790"/>
  <c r="M8" i="790"/>
  <c r="A9" i="790"/>
  <c r="Q8" i="790"/>
  <c r="K8" i="790"/>
  <c r="L8" i="790"/>
  <c r="J10" i="790"/>
  <c r="A11" i="790"/>
  <c r="N10" i="790"/>
  <c r="J11" i="790"/>
  <c r="A12" i="790"/>
  <c r="K13" i="790"/>
  <c r="I13" i="790"/>
  <c r="J13" i="790"/>
  <c r="A17" i="790"/>
  <c r="Q16" i="790"/>
  <c r="N16" i="790"/>
  <c r="M18" i="790"/>
  <c r="K18" i="790"/>
  <c r="Q18" i="790"/>
  <c r="F21" i="790"/>
  <c r="H21" i="790" s="1"/>
  <c r="K20" i="790"/>
  <c r="I20" i="790"/>
  <c r="J21" i="790"/>
  <c r="Q21" i="790"/>
  <c r="U22" i="790"/>
  <c r="A22" i="790"/>
  <c r="M22" i="790"/>
  <c r="N22" i="790"/>
  <c r="L22" i="790"/>
  <c r="I22" i="790"/>
  <c r="K23" i="790"/>
  <c r="L23" i="790"/>
  <c r="N23" i="790"/>
  <c r="I24" i="790"/>
  <c r="Q24" i="790"/>
  <c r="N24" i="790"/>
  <c r="O24" i="790"/>
  <c r="A26" i="790"/>
  <c r="Q25" i="790"/>
  <c r="M25" i="790"/>
  <c r="P26" i="790"/>
  <c r="L26" i="790"/>
  <c r="O26" i="790"/>
  <c r="N26" i="790"/>
  <c r="J29" i="790"/>
  <c r="P28" i="790"/>
  <c r="I28" i="790"/>
  <c r="P29" i="790"/>
  <c r="A29" i="790"/>
  <c r="U29" i="790"/>
  <c r="L28" i="790"/>
  <c r="P5" i="792"/>
  <c r="Q5" i="792"/>
  <c r="K5" i="792"/>
  <c r="N7" i="792"/>
  <c r="I7" i="792"/>
  <c r="J5" i="792" s="1"/>
  <c r="P7" i="792"/>
  <c r="M10" i="792"/>
  <c r="A12" i="792"/>
  <c r="M12" i="792"/>
  <c r="K12" i="792"/>
  <c r="A14" i="792"/>
  <c r="Q14" i="792"/>
  <c r="N14" i="792"/>
  <c r="O14" i="792"/>
  <c r="K13" i="792"/>
  <c r="K14" i="792"/>
  <c r="O16" i="792"/>
  <c r="Q16" i="792"/>
  <c r="M16" i="792"/>
  <c r="N16" i="792"/>
  <c r="Q15" i="792"/>
  <c r="N13" i="792"/>
  <c r="J12" i="792"/>
  <c r="K11" i="792"/>
  <c r="K10" i="792"/>
  <c r="J7" i="792"/>
  <c r="A8" i="792"/>
  <c r="L5" i="792"/>
  <c r="O28" i="790"/>
  <c r="N29" i="790"/>
  <c r="L27" i="790"/>
  <c r="A27" i="790"/>
  <c r="P25" i="790"/>
  <c r="U25" i="790"/>
  <c r="I23" i="790"/>
  <c r="O22" i="790"/>
  <c r="N21" i="790"/>
  <c r="A21" i="790"/>
  <c r="P19" i="790"/>
  <c r="J17" i="790"/>
  <c r="I16" i="790"/>
  <c r="J15" i="790"/>
  <c r="J14" i="790"/>
  <c r="Q12" i="790"/>
  <c r="K10" i="790"/>
  <c r="O9" i="790"/>
  <c r="Q7" i="790"/>
  <c r="M6" i="790"/>
  <c r="I28" i="793"/>
  <c r="K29" i="793"/>
  <c r="O26" i="793"/>
  <c r="Q25" i="793"/>
  <c r="A24" i="793"/>
  <c r="A23" i="793"/>
  <c r="J20" i="793"/>
  <c r="A19" i="793"/>
  <c r="A16" i="793"/>
  <c r="K13" i="793"/>
  <c r="I11" i="793"/>
  <c r="L9" i="793"/>
  <c r="N7" i="793"/>
  <c r="M5" i="793"/>
  <c r="I4" i="762"/>
  <c r="G4" i="762"/>
  <c r="U28" i="790"/>
  <c r="I27" i="790"/>
  <c r="K27" i="790"/>
  <c r="K16" i="792"/>
  <c r="K15" i="792"/>
  <c r="L14" i="792"/>
  <c r="J13" i="792"/>
  <c r="N12" i="792"/>
  <c r="J11" i="792"/>
  <c r="M9" i="792"/>
  <c r="M8" i="792"/>
  <c r="M7" i="792"/>
  <c r="J6" i="792"/>
  <c r="O5" i="792"/>
  <c r="K29" i="790"/>
  <c r="O29" i="790"/>
  <c r="J27" i="790"/>
  <c r="U27" i="790"/>
  <c r="K25" i="790"/>
  <c r="N25" i="790"/>
  <c r="L24" i="790"/>
  <c r="J23" i="790"/>
  <c r="A23" i="790"/>
  <c r="P21" i="790"/>
  <c r="U21" i="790"/>
  <c r="K19" i="790"/>
  <c r="J18" i="790"/>
  <c r="P16" i="790"/>
  <c r="K16" i="790"/>
  <c r="A16" i="790"/>
  <c r="M13" i="790"/>
  <c r="N12" i="790"/>
  <c r="M10" i="790"/>
  <c r="J8" i="790"/>
  <c r="M7" i="790"/>
  <c r="K6" i="790"/>
  <c r="N29" i="793"/>
  <c r="P27" i="793"/>
  <c r="I26" i="793"/>
  <c r="K24" i="793"/>
  <c r="I22" i="793"/>
  <c r="L21" i="793"/>
  <c r="I19" i="793"/>
  <c r="J17" i="793"/>
  <c r="U16" i="793"/>
  <c r="I12" i="793"/>
  <c r="Q10" i="793"/>
  <c r="O8" i="793"/>
  <c r="U8" i="793"/>
  <c r="U6" i="793"/>
  <c r="U5" i="793"/>
  <c r="U15" i="793"/>
  <c r="U6" i="790"/>
  <c r="U10" i="790"/>
  <c r="U15" i="790"/>
  <c r="U8" i="792"/>
  <c r="U9" i="792"/>
  <c r="U10" i="792"/>
  <c r="U11" i="792"/>
  <c r="U12" i="792"/>
  <c r="Q6" i="809"/>
  <c r="F5" i="817"/>
  <c r="F6" i="817"/>
  <c r="F7" i="817"/>
  <c r="F8" i="817"/>
  <c r="F9" i="817"/>
  <c r="U11" i="808"/>
  <c r="U12" i="808"/>
  <c r="F4" i="778"/>
  <c r="I4" i="778" s="1"/>
  <c r="N4" i="762"/>
  <c r="H17" i="808"/>
  <c r="H14" i="792"/>
  <c r="F15" i="792"/>
  <c r="H15" i="792" s="1"/>
  <c r="M8" i="762"/>
  <c r="L8" i="762"/>
  <c r="N8" i="762"/>
  <c r="O8" i="762"/>
  <c r="K12" i="762"/>
  <c r="L12" i="762"/>
  <c r="J12" i="762"/>
  <c r="A5" i="808"/>
  <c r="F5" i="808"/>
  <c r="H5" i="808" s="1"/>
  <c r="L5" i="808"/>
  <c r="M5" i="808"/>
  <c r="O5" i="808"/>
  <c r="L6" i="808"/>
  <c r="Q6" i="808"/>
  <c r="O6" i="808"/>
  <c r="N8" i="808"/>
  <c r="A9" i="808"/>
  <c r="J7" i="808"/>
  <c r="M9" i="808"/>
  <c r="Q9" i="808"/>
  <c r="I8" i="808"/>
  <c r="Q10" i="808"/>
  <c r="J9" i="808"/>
  <c r="K9" i="808"/>
  <c r="A12" i="808"/>
  <c r="M11" i="808"/>
  <c r="J10" i="808"/>
  <c r="K10" i="808"/>
  <c r="M12" i="808"/>
  <c r="A14" i="808"/>
  <c r="N13" i="808"/>
  <c r="A15" i="808"/>
  <c r="P14" i="808"/>
  <c r="Q15" i="808"/>
  <c r="M15" i="808"/>
  <c r="J13" i="808"/>
  <c r="I14" i="808"/>
  <c r="M16" i="808"/>
  <c r="A17" i="808"/>
  <c r="Q16" i="808"/>
  <c r="J14" i="808"/>
  <c r="N16" i="808"/>
  <c r="A18" i="808"/>
  <c r="N17" i="808"/>
  <c r="M17" i="808"/>
  <c r="K18" i="808"/>
  <c r="C182" i="340"/>
  <c r="K5" i="762"/>
  <c r="L5" i="762"/>
  <c r="K10" i="762"/>
  <c r="N14" i="808"/>
  <c r="M6" i="808"/>
  <c r="L17" i="808"/>
  <c r="L7" i="808"/>
  <c r="O18" i="808"/>
  <c r="I12" i="808"/>
  <c r="A10" i="808"/>
  <c r="O16" i="808"/>
  <c r="K8" i="762"/>
  <c r="P10" i="808"/>
  <c r="J17" i="808"/>
  <c r="K15" i="808"/>
  <c r="M18" i="808"/>
  <c r="J12" i="808"/>
  <c r="C29" i="99"/>
  <c r="C9" i="340"/>
  <c r="D5" i="340" s="1"/>
  <c r="A16" i="808"/>
  <c r="H16" i="808"/>
  <c r="A13" i="808"/>
  <c r="M7" i="808"/>
  <c r="I9" i="808"/>
  <c r="A11" i="808"/>
  <c r="J15" i="808"/>
  <c r="J11" i="808"/>
  <c r="A7" i="808"/>
  <c r="M12" i="762"/>
  <c r="N7" i="762"/>
  <c r="D13" i="817"/>
  <c r="M14" i="808"/>
  <c r="I15" i="808"/>
  <c r="Q12" i="808"/>
  <c r="C49" i="99"/>
  <c r="M7" i="809"/>
  <c r="F6" i="778"/>
  <c r="F7" i="778"/>
  <c r="M10" i="778"/>
  <c r="L10" i="778"/>
  <c r="N10" i="778"/>
  <c r="K10" i="778"/>
  <c r="J10" i="778"/>
  <c r="L8" i="778"/>
  <c r="N8" i="778"/>
  <c r="L12" i="778"/>
  <c r="M12" i="778"/>
  <c r="J12" i="778"/>
  <c r="M13" i="778"/>
  <c r="K13" i="778"/>
  <c r="N14" i="778"/>
  <c r="I14" i="778"/>
  <c r="G14" i="778"/>
  <c r="N14" i="762"/>
  <c r="I14" i="762"/>
  <c r="A6" i="793"/>
  <c r="J5" i="793"/>
  <c r="L5" i="793"/>
  <c r="N5" i="793"/>
  <c r="K5" i="793"/>
  <c r="U7" i="793"/>
  <c r="K6" i="793"/>
  <c r="M6" i="793"/>
  <c r="I6" i="793"/>
  <c r="M7" i="793"/>
  <c r="P7" i="793"/>
  <c r="I7" i="793"/>
  <c r="P8" i="793"/>
  <c r="L8" i="793"/>
  <c r="Q8" i="793"/>
  <c r="J8" i="793"/>
  <c r="K8" i="793"/>
  <c r="Q9" i="793"/>
  <c r="U10" i="793"/>
  <c r="K9" i="793"/>
  <c r="O9" i="793"/>
  <c r="P9" i="793"/>
  <c r="M10" i="793"/>
  <c r="N10" i="793"/>
  <c r="I10" i="793"/>
  <c r="P10" i="793"/>
  <c r="J11" i="793"/>
  <c r="K11" i="793"/>
  <c r="A13" i="793"/>
  <c r="M12" i="793"/>
  <c r="Q12" i="793"/>
  <c r="I13" i="793"/>
  <c r="N13" i="793"/>
  <c r="A14" i="793"/>
  <c r="P13" i="793"/>
  <c r="A15" i="793"/>
  <c r="I14" i="793"/>
  <c r="Q14" i="793"/>
  <c r="M15" i="793"/>
  <c r="P15" i="793"/>
  <c r="Q15" i="793"/>
  <c r="K15" i="793"/>
  <c r="A17" i="793"/>
  <c r="J16" i="793"/>
  <c r="I16" i="793"/>
  <c r="Q16" i="793"/>
  <c r="N16" i="793"/>
  <c r="I17" i="793"/>
  <c r="A18" i="793"/>
  <c r="Q18" i="793"/>
  <c r="N18" i="793"/>
  <c r="J18" i="793"/>
  <c r="P19" i="793"/>
  <c r="A20" i="793"/>
  <c r="M19" i="793"/>
  <c r="N19" i="793"/>
  <c r="N20" i="793"/>
  <c r="Q20" i="793"/>
  <c r="A21" i="793"/>
  <c r="K20" i="793"/>
  <c r="P21" i="793"/>
  <c r="O21" i="793"/>
  <c r="J21" i="793"/>
  <c r="U22" i="793"/>
  <c r="U23" i="793"/>
  <c r="P22" i="793"/>
  <c r="L22" i="793"/>
  <c r="M22" i="793"/>
  <c r="Q23" i="793"/>
  <c r="K23" i="793"/>
  <c r="I23" i="793"/>
  <c r="J23" i="793"/>
  <c r="O23" i="793"/>
  <c r="I24" i="793"/>
  <c r="L24" i="793"/>
  <c r="N24" i="793"/>
  <c r="A25" i="793"/>
  <c r="O24" i="793"/>
  <c r="N25" i="793"/>
  <c r="U26" i="793"/>
  <c r="L25" i="793"/>
  <c r="I25" i="793"/>
  <c r="P25" i="793"/>
  <c r="K26" i="793"/>
  <c r="Q26" i="793"/>
  <c r="U27" i="793"/>
  <c r="L26" i="793"/>
  <c r="P26" i="793"/>
  <c r="L27" i="793"/>
  <c r="K27" i="793"/>
  <c r="A28" i="793"/>
  <c r="M27" i="793"/>
  <c r="I27" i="793"/>
  <c r="I29" i="793"/>
  <c r="P29" i="793"/>
  <c r="K28" i="793"/>
  <c r="M28" i="793"/>
  <c r="Q28" i="793"/>
  <c r="Q29" i="793"/>
  <c r="J28" i="793"/>
  <c r="L28" i="793"/>
  <c r="A5" i="790"/>
  <c r="F5" i="790"/>
  <c r="U5" i="790"/>
  <c r="Q5" i="790"/>
  <c r="J5" i="790"/>
  <c r="P5" i="790"/>
  <c r="L5" i="790"/>
  <c r="I6" i="790"/>
  <c r="Q6" i="790"/>
  <c r="P7" i="790"/>
  <c r="N7" i="790"/>
  <c r="A8" i="790"/>
  <c r="N8" i="790"/>
  <c r="P8" i="790"/>
  <c r="A10" i="790"/>
  <c r="L9" i="790"/>
  <c r="J9" i="790"/>
  <c r="P10" i="790"/>
  <c r="Q10" i="790"/>
  <c r="I11" i="790"/>
  <c r="I12" i="790"/>
  <c r="J12" i="790"/>
  <c r="P13" i="790"/>
  <c r="N13" i="790"/>
  <c r="K14" i="790"/>
  <c r="I14" i="790"/>
  <c r="U16" i="790"/>
  <c r="N15" i="790"/>
  <c r="P15" i="790"/>
  <c r="M16" i="790"/>
  <c r="L16" i="790"/>
  <c r="I17" i="790"/>
  <c r="A19" i="790"/>
  <c r="P18" i="790"/>
  <c r="A20" i="790"/>
  <c r="Q19" i="790"/>
  <c r="N20" i="790"/>
  <c r="P20" i="790"/>
  <c r="J20" i="790"/>
  <c r="M21" i="790"/>
  <c r="K21" i="790"/>
  <c r="P22" i="790"/>
  <c r="U23" i="790"/>
  <c r="Q22" i="790"/>
  <c r="U24" i="790"/>
  <c r="P23" i="790"/>
  <c r="O23" i="790"/>
  <c r="P24" i="790"/>
  <c r="J24" i="790"/>
  <c r="K24" i="790"/>
  <c r="I25" i="790"/>
  <c r="L25" i="790"/>
  <c r="M26" i="790"/>
  <c r="J26" i="790"/>
  <c r="I26" i="790"/>
  <c r="A28" i="790"/>
  <c r="O27" i="790"/>
  <c r="P27" i="790"/>
  <c r="M29" i="790"/>
  <c r="L29" i="790"/>
  <c r="K28" i="790"/>
  <c r="M28" i="790"/>
  <c r="Q28" i="790"/>
  <c r="N5" i="792"/>
  <c r="M5" i="792"/>
  <c r="A7" i="792"/>
  <c r="N6" i="792"/>
  <c r="L6" i="792"/>
  <c r="L7" i="792"/>
  <c r="K7" i="792"/>
  <c r="N8" i="792"/>
  <c r="K8" i="792"/>
  <c r="P8" i="792"/>
  <c r="K9" i="792"/>
  <c r="J9" i="792"/>
  <c r="Q10" i="792"/>
  <c r="I10" i="792"/>
  <c r="P10" i="792"/>
  <c r="P11" i="792"/>
  <c r="A13" i="792"/>
  <c r="Q12" i="792"/>
  <c r="P12" i="792"/>
  <c r="A15" i="792"/>
  <c r="P13" i="792"/>
  <c r="M14" i="792"/>
  <c r="Q13" i="792"/>
  <c r="A16" i="792"/>
  <c r="N15" i="792"/>
  <c r="L16" i="792"/>
  <c r="M10" i="809"/>
  <c r="J9" i="809"/>
  <c r="U11" i="809"/>
  <c r="A12" i="809"/>
  <c r="U12" i="809"/>
  <c r="M12" i="809"/>
  <c r="J11" i="809"/>
  <c r="A15" i="809"/>
  <c r="K12" i="809"/>
  <c r="I13" i="809"/>
  <c r="K13" i="809"/>
  <c r="M15" i="809"/>
  <c r="K16" i="809"/>
  <c r="O16" i="809"/>
  <c r="N17" i="809"/>
  <c r="J15" i="809"/>
  <c r="I15" i="809"/>
  <c r="P18" i="809"/>
  <c r="Q18" i="809"/>
  <c r="O6" i="762"/>
  <c r="K6" i="762"/>
  <c r="N6" i="762"/>
  <c r="M6" i="762"/>
  <c r="C9" i="99"/>
  <c r="C29" i="340"/>
  <c r="D27" i="340" s="1"/>
  <c r="F5" i="778"/>
  <c r="N6" i="808"/>
  <c r="O7" i="808"/>
  <c r="P12" i="808"/>
  <c r="Q14" i="808"/>
  <c r="K16" i="808"/>
  <c r="U21" i="793"/>
  <c r="U7" i="790"/>
  <c r="U13" i="792"/>
  <c r="B162" i="340"/>
  <c r="J7" i="762"/>
  <c r="E168" i="340"/>
  <c r="E127" i="340"/>
  <c r="E210" i="340"/>
  <c r="E148" i="340"/>
  <c r="E126" i="340"/>
  <c r="E184" i="340"/>
  <c r="E128" i="340"/>
  <c r="E185" i="340"/>
  <c r="E124" i="340"/>
  <c r="E166" i="340"/>
  <c r="E149" i="340"/>
  <c r="E186" i="340"/>
  <c r="E165" i="340"/>
  <c r="E131" i="340"/>
  <c r="E189" i="340"/>
  <c r="E164" i="340"/>
  <c r="E125" i="340"/>
  <c r="E133" i="340"/>
  <c r="E147" i="340"/>
  <c r="E130" i="340"/>
  <c r="E146" i="340"/>
  <c r="E188" i="340"/>
  <c r="E206" i="340"/>
  <c r="E167" i="340"/>
  <c r="E208" i="340"/>
  <c r="E129" i="340"/>
  <c r="E205" i="340"/>
  <c r="E209" i="340"/>
  <c r="E145" i="340"/>
  <c r="E204" i="340"/>
  <c r="E187" i="340"/>
  <c r="E144" i="340"/>
  <c r="E190" i="340"/>
  <c r="E207" i="340"/>
  <c r="E132" i="340"/>
  <c r="E170" i="340"/>
  <c r="E169" i="340"/>
  <c r="D171" i="340" l="1"/>
  <c r="D211" i="340"/>
  <c r="D150" i="340"/>
  <c r="D134" i="340"/>
  <c r="E171" i="340"/>
  <c r="B185" i="340"/>
  <c r="B189" i="340"/>
  <c r="B190" i="340"/>
  <c r="E134" i="340"/>
  <c r="E135" i="340"/>
  <c r="B187" i="340"/>
  <c r="B188" i="340"/>
  <c r="E151" i="340"/>
  <c r="E150" i="340"/>
  <c r="B186" i="340"/>
  <c r="E191" i="340"/>
  <c r="B184" i="340"/>
  <c r="E211" i="340"/>
  <c r="H5" i="793"/>
  <c r="D24" i="340"/>
  <c r="N4" i="778"/>
  <c r="G4" i="778"/>
  <c r="H5" i="792"/>
  <c r="F6" i="808"/>
  <c r="D46" i="99"/>
  <c r="D44" i="99"/>
  <c r="D4" i="340"/>
  <c r="D24" i="99"/>
  <c r="D26" i="99"/>
  <c r="D27" i="99"/>
  <c r="D47" i="99"/>
  <c r="D26" i="340"/>
  <c r="K7" i="778"/>
  <c r="J7" i="778"/>
  <c r="D45" i="99"/>
  <c r="D25" i="340"/>
  <c r="D25" i="99"/>
  <c r="L5" i="817"/>
  <c r="M5" i="817"/>
  <c r="K6" i="817"/>
  <c r="J6" i="817"/>
  <c r="K7" i="817"/>
  <c r="J7" i="817"/>
  <c r="J8" i="817"/>
  <c r="K8" i="817"/>
  <c r="M10" i="817"/>
  <c r="L10" i="817"/>
  <c r="K10" i="817"/>
  <c r="J10" i="817"/>
  <c r="N11" i="762"/>
  <c r="O11" i="762"/>
  <c r="J11" i="762"/>
  <c r="K11" i="762"/>
  <c r="L11" i="762"/>
  <c r="M11" i="762"/>
  <c r="A5" i="807"/>
  <c r="U5" i="807"/>
  <c r="F5" i="807"/>
  <c r="A6" i="807"/>
  <c r="P5" i="807"/>
  <c r="J6" i="807"/>
  <c r="M5" i="807"/>
  <c r="N5" i="807"/>
  <c r="L5" i="807"/>
  <c r="J5" i="807"/>
  <c r="I6" i="807"/>
  <c r="Q6" i="807"/>
  <c r="Q5" i="807"/>
  <c r="O5" i="807"/>
  <c r="K5" i="807"/>
  <c r="K6" i="807"/>
  <c r="A7" i="807"/>
  <c r="N7" i="807"/>
  <c r="A8" i="807"/>
  <c r="I7" i="807"/>
  <c r="M7" i="807"/>
  <c r="J7" i="807"/>
  <c r="Q7" i="807"/>
  <c r="P7" i="807"/>
  <c r="K7" i="807"/>
  <c r="I8" i="807"/>
  <c r="K8" i="807"/>
  <c r="U9" i="807"/>
  <c r="N8" i="807"/>
  <c r="A9" i="807"/>
  <c r="Q8" i="807"/>
  <c r="J8" i="807"/>
  <c r="P8" i="807"/>
  <c r="M8" i="807"/>
  <c r="O9" i="807"/>
  <c r="I9" i="807"/>
  <c r="M9" i="807"/>
  <c r="N9" i="807"/>
  <c r="P9" i="807"/>
  <c r="J9" i="807"/>
  <c r="A10" i="807"/>
  <c r="U10" i="807"/>
  <c r="Q9" i="807"/>
  <c r="K9" i="807"/>
  <c r="L9" i="807"/>
  <c r="Q10" i="807"/>
  <c r="M10" i="807"/>
  <c r="J10" i="807"/>
  <c r="L10" i="807"/>
  <c r="O10" i="807"/>
  <c r="P10" i="807"/>
  <c r="I10" i="807"/>
  <c r="K10" i="807"/>
  <c r="N10" i="807"/>
  <c r="A11" i="807"/>
  <c r="J11" i="807"/>
  <c r="I11" i="807"/>
  <c r="K11" i="807"/>
  <c r="A12" i="807"/>
  <c r="I12" i="807"/>
  <c r="J12" i="807"/>
  <c r="A13" i="807"/>
  <c r="Q12" i="807"/>
  <c r="N12" i="807"/>
  <c r="M12" i="807"/>
  <c r="P12" i="807"/>
  <c r="K12" i="807"/>
  <c r="P13" i="807"/>
  <c r="J13" i="807"/>
  <c r="N13" i="807"/>
  <c r="M13" i="807"/>
  <c r="Q13" i="807"/>
  <c r="K13" i="807"/>
  <c r="I13" i="807"/>
  <c r="A14" i="807"/>
  <c r="N14" i="807"/>
  <c r="J14" i="807"/>
  <c r="Q14" i="807"/>
  <c r="K14" i="807"/>
  <c r="I14" i="807"/>
  <c r="M14" i="807"/>
  <c r="A15" i="807"/>
  <c r="P14" i="807"/>
  <c r="K15" i="807"/>
  <c r="I15" i="807"/>
  <c r="Q15" i="807"/>
  <c r="A16" i="807"/>
  <c r="J15" i="807"/>
  <c r="M16" i="807"/>
  <c r="A17" i="807"/>
  <c r="Q16" i="807"/>
  <c r="I16" i="807"/>
  <c r="K16" i="807"/>
  <c r="J16" i="807"/>
  <c r="N16" i="807"/>
  <c r="P16" i="807"/>
  <c r="U18" i="807"/>
  <c r="I17" i="807"/>
  <c r="K17" i="807"/>
  <c r="A18" i="807"/>
  <c r="M17" i="807"/>
  <c r="P17" i="807"/>
  <c r="N17" i="807"/>
  <c r="Q17" i="807"/>
  <c r="J17" i="807"/>
  <c r="P18" i="807"/>
  <c r="K18" i="807"/>
  <c r="N18" i="807"/>
  <c r="J18" i="807"/>
  <c r="O18" i="807"/>
  <c r="M18" i="807"/>
  <c r="L18" i="807"/>
  <c r="I18" i="807"/>
  <c r="Q18" i="807"/>
  <c r="A19" i="807"/>
  <c r="K19" i="807"/>
  <c r="J19" i="807"/>
  <c r="A20" i="807"/>
  <c r="I19" i="807"/>
  <c r="Q20" i="807"/>
  <c r="J20" i="807"/>
  <c r="M20" i="807"/>
  <c r="K20" i="807"/>
  <c r="I20" i="807"/>
  <c r="P20" i="807"/>
  <c r="A21" i="807"/>
  <c r="N20" i="807"/>
  <c r="I21" i="807"/>
  <c r="P21" i="807"/>
  <c r="A22" i="807"/>
  <c r="M21" i="807"/>
  <c r="J21" i="807"/>
  <c r="Q21" i="807"/>
  <c r="N21" i="807"/>
  <c r="K21" i="807"/>
  <c r="M22" i="807"/>
  <c r="K22" i="807"/>
  <c r="Q22" i="807"/>
  <c r="N22" i="807"/>
  <c r="F23" i="807"/>
  <c r="I22" i="807"/>
  <c r="U23" i="807"/>
  <c r="A23" i="807"/>
  <c r="P22" i="807"/>
  <c r="J22" i="807"/>
  <c r="P23" i="807"/>
  <c r="A24" i="807"/>
  <c r="N23" i="807"/>
  <c r="J23" i="807"/>
  <c r="O23" i="807"/>
  <c r="K23" i="807"/>
  <c r="U24" i="807"/>
  <c r="Q23" i="807"/>
  <c r="M23" i="807"/>
  <c r="L23" i="807"/>
  <c r="M24" i="807"/>
  <c r="K24" i="807"/>
  <c r="Q24" i="807"/>
  <c r="A25" i="807"/>
  <c r="O24" i="807"/>
  <c r="N24" i="807"/>
  <c r="P24" i="807"/>
  <c r="L24" i="807"/>
  <c r="U25" i="807"/>
  <c r="J24" i="807"/>
  <c r="I24" i="807"/>
  <c r="Q25" i="807"/>
  <c r="A26" i="807"/>
  <c r="N25" i="807"/>
  <c r="J25" i="807"/>
  <c r="O25" i="807"/>
  <c r="L25" i="807"/>
  <c r="U26" i="807"/>
  <c r="M25" i="807"/>
  <c r="K25" i="807"/>
  <c r="I25" i="807"/>
  <c r="P25" i="807"/>
  <c r="L26" i="807"/>
  <c r="P26" i="807"/>
  <c r="K26" i="807"/>
  <c r="O26" i="807"/>
  <c r="I26" i="807"/>
  <c r="Q26" i="807"/>
  <c r="A27" i="807"/>
  <c r="N26" i="807"/>
  <c r="J26" i="807"/>
  <c r="M26" i="807"/>
  <c r="U27" i="807"/>
  <c r="O27" i="807"/>
  <c r="M27" i="807"/>
  <c r="N27" i="807"/>
  <c r="J27" i="807"/>
  <c r="U28" i="807"/>
  <c r="K27" i="807"/>
  <c r="L27" i="807"/>
  <c r="I27" i="807"/>
  <c r="P27" i="807"/>
  <c r="A28" i="807"/>
  <c r="Q27" i="807"/>
  <c r="N28" i="807"/>
  <c r="A29" i="807"/>
  <c r="J28" i="807"/>
  <c r="K28" i="807"/>
  <c r="O28" i="807"/>
  <c r="I28" i="807"/>
  <c r="L28" i="807"/>
  <c r="M28" i="807"/>
  <c r="Q28" i="807"/>
  <c r="U29" i="807"/>
  <c r="P28" i="807"/>
  <c r="A30" i="807"/>
  <c r="O29" i="807"/>
  <c r="I29" i="807"/>
  <c r="N29" i="807"/>
  <c r="L29" i="807"/>
  <c r="P29" i="807"/>
  <c r="K29" i="807"/>
  <c r="Q29" i="807"/>
  <c r="M29" i="807"/>
  <c r="U30" i="807"/>
  <c r="J29" i="807"/>
  <c r="J31" i="807"/>
  <c r="O31" i="807"/>
  <c r="U31" i="807"/>
  <c r="M30" i="807"/>
  <c r="L30" i="807"/>
  <c r="I30" i="807"/>
  <c r="I31" i="807"/>
  <c r="P31" i="807"/>
  <c r="K30" i="807"/>
  <c r="Q30" i="807"/>
  <c r="A31" i="807"/>
  <c r="J30" i="807"/>
  <c r="Q31" i="807"/>
  <c r="O30" i="807"/>
  <c r="M31" i="807"/>
  <c r="L31" i="807"/>
  <c r="N30" i="807"/>
  <c r="N31" i="807"/>
  <c r="P30" i="807"/>
  <c r="K31" i="807"/>
  <c r="H16" i="809"/>
  <c r="F17" i="809"/>
  <c r="H5" i="762"/>
  <c r="G5" i="762"/>
  <c r="D6" i="340"/>
  <c r="D7" i="340"/>
  <c r="M8" i="778"/>
  <c r="O8" i="778"/>
  <c r="J8" i="778"/>
  <c r="K8" i="778"/>
  <c r="J6" i="778"/>
  <c r="K6" i="778"/>
  <c r="J9" i="762"/>
  <c r="N9" i="762"/>
  <c r="M9" i="762"/>
  <c r="L9" i="762"/>
  <c r="N5" i="762"/>
  <c r="M5" i="762"/>
  <c r="M7" i="762"/>
  <c r="K7" i="762"/>
  <c r="L7" i="762"/>
  <c r="O10" i="762"/>
  <c r="M10" i="762"/>
  <c r="L10" i="762"/>
  <c r="J10" i="762"/>
  <c r="C49" i="340"/>
  <c r="D45" i="340" s="1"/>
  <c r="N13" i="762"/>
  <c r="O13" i="762"/>
  <c r="F6" i="809"/>
  <c r="J5" i="762"/>
  <c r="N5" i="808"/>
  <c r="A6" i="808"/>
  <c r="N9" i="808"/>
  <c r="K8" i="808"/>
  <c r="P9" i="808"/>
  <c r="M10" i="808"/>
  <c r="P15" i="808"/>
  <c r="K13" i="808"/>
  <c r="N18" i="808"/>
  <c r="P18" i="808"/>
  <c r="Q5" i="809"/>
  <c r="M5" i="809"/>
  <c r="P5" i="809"/>
  <c r="Q7" i="809"/>
  <c r="N7" i="809"/>
  <c r="O7" i="809"/>
  <c r="K6" i="809"/>
  <c r="L6" i="809"/>
  <c r="Q18" i="808"/>
  <c r="N7" i="808"/>
  <c r="P17" i="808"/>
  <c r="Q17" i="808"/>
  <c r="N15" i="808"/>
  <c r="N11" i="808"/>
  <c r="Q7" i="808"/>
  <c r="Q5" i="808"/>
  <c r="I13" i="808"/>
  <c r="O17" i="808"/>
  <c r="P11" i="808"/>
  <c r="O12" i="762"/>
  <c r="J8" i="762"/>
  <c r="I10" i="808"/>
  <c r="P7" i="809"/>
  <c r="L5" i="809"/>
  <c r="J18" i="808"/>
  <c r="J6" i="808"/>
  <c r="O5" i="809"/>
  <c r="K7" i="808"/>
  <c r="N10" i="808"/>
  <c r="N6" i="809"/>
  <c r="B182" i="340"/>
  <c r="D49" i="99" l="1"/>
  <c r="D29" i="340"/>
  <c r="D29" i="99"/>
  <c r="D7" i="99"/>
  <c r="D4" i="99"/>
  <c r="D5" i="99"/>
  <c r="D6" i="99"/>
  <c r="H6" i="808"/>
  <c r="H5" i="790"/>
  <c r="G5" i="778"/>
  <c r="O5" i="778" s="1"/>
  <c r="H5" i="778"/>
  <c r="K5" i="778"/>
  <c r="J5" i="778"/>
  <c r="L5" i="778"/>
  <c r="M5" i="778"/>
  <c r="H5" i="807"/>
  <c r="G6" i="762"/>
  <c r="H6" i="762"/>
  <c r="H23" i="807"/>
  <c r="H6" i="809"/>
  <c r="D46" i="340"/>
  <c r="D44" i="340"/>
  <c r="H17" i="809"/>
  <c r="D47" i="340"/>
  <c r="B202" i="340"/>
  <c r="D49" i="340" l="1"/>
  <c r="D9" i="340"/>
  <c r="H6" i="778"/>
  <c r="M6" i="778"/>
  <c r="L6" i="778"/>
  <c r="N5" i="778"/>
  <c r="G6" i="778"/>
  <c r="O6" i="778" s="1"/>
  <c r="D9" i="99"/>
  <c r="H7" i="762"/>
  <c r="G7" i="762"/>
  <c r="G7" i="778" l="1"/>
  <c r="O7" i="778" s="1"/>
  <c r="N6" i="778"/>
  <c r="M7" i="778"/>
  <c r="L7" i="778"/>
  <c r="H7" i="778"/>
  <c r="G8" i="762"/>
  <c r="H8" i="762"/>
  <c r="N7" i="778" l="1"/>
  <c r="G8" i="778"/>
  <c r="H8" i="778"/>
  <c r="G9" i="762"/>
  <c r="H9" i="762"/>
  <c r="H9" i="778" l="1"/>
  <c r="H10" i="762"/>
  <c r="G10" i="762"/>
  <c r="G11" i="762" l="1"/>
  <c r="H11" i="762"/>
  <c r="G12" i="762" l="1"/>
  <c r="H12" i="762"/>
  <c r="G13" i="762" l="1"/>
  <c r="H13" i="762"/>
  <c r="I7" i="809" l="1"/>
  <c r="J5" i="809" s="1"/>
  <c r="I7" i="808"/>
  <c r="J5" i="808" s="1"/>
  <c r="M9" i="817" l="1"/>
  <c r="L9" i="817"/>
  <c r="E182" i="340" l="1"/>
  <c r="E61" i="340"/>
  <c r="E202" i="340"/>
  <c r="E162" i="340"/>
  <c r="T7" i="793"/>
  <c r="E6" i="99"/>
  <c r="F2" i="778"/>
  <c r="T8" i="790"/>
  <c r="P6" i="778"/>
  <c r="T12" i="809"/>
  <c r="T8" i="793"/>
  <c r="P10" i="817"/>
  <c r="P9" i="762"/>
  <c r="P11" i="762"/>
  <c r="T14" i="793"/>
  <c r="P10" i="762"/>
  <c r="F2" i="762"/>
  <c r="E45" i="340"/>
  <c r="P13" i="778"/>
  <c r="E4" i="99"/>
  <c r="T16" i="807"/>
  <c r="E28" i="340"/>
  <c r="P6" i="817"/>
  <c r="T13" i="807"/>
  <c r="T11" i="793"/>
  <c r="T7" i="809"/>
  <c r="T14" i="790"/>
  <c r="P5" i="762"/>
  <c r="T13" i="793"/>
  <c r="E48" i="340"/>
  <c r="E7" i="99"/>
  <c r="P12" i="762"/>
  <c r="E7" i="340"/>
  <c r="T7" i="808"/>
  <c r="P7" i="817"/>
  <c r="E26" i="99"/>
  <c r="P6" i="762"/>
  <c r="P9" i="817"/>
  <c r="T12" i="808"/>
  <c r="T12" i="792"/>
  <c r="P12" i="778"/>
  <c r="T10" i="793"/>
  <c r="T7" i="790"/>
  <c r="P4" i="762"/>
  <c r="T8" i="807"/>
  <c r="T9" i="807"/>
  <c r="T14" i="809"/>
  <c r="P8" i="762"/>
  <c r="E45" i="99"/>
  <c r="P4" i="778"/>
  <c r="T7" i="792"/>
  <c r="T11" i="790"/>
  <c r="T12" i="807"/>
  <c r="E8" i="99"/>
  <c r="T10" i="807"/>
  <c r="P7" i="762"/>
  <c r="P8" i="817"/>
  <c r="T12" i="793"/>
  <c r="T10" i="790"/>
  <c r="P5" i="778"/>
  <c r="P10" i="778"/>
  <c r="E48" i="99"/>
  <c r="T12" i="790"/>
  <c r="E47" i="99"/>
  <c r="E26" i="340"/>
  <c r="P7" i="778"/>
  <c r="P15" i="762"/>
  <c r="T15" i="809"/>
  <c r="T14" i="807"/>
  <c r="E25" i="99"/>
  <c r="P5" i="817"/>
  <c r="T9" i="793"/>
  <c r="E4" i="340"/>
  <c r="E5" i="340"/>
  <c r="E6" i="340"/>
  <c r="T11" i="792"/>
  <c r="E44" i="99"/>
  <c r="T13" i="790"/>
  <c r="E25" i="340"/>
  <c r="T11" i="807"/>
  <c r="E2" i="778"/>
  <c r="E27" i="340"/>
  <c r="E27" i="99"/>
  <c r="E24" i="99"/>
  <c r="T9" i="790"/>
  <c r="P14" i="762"/>
  <c r="E5" i="99"/>
  <c r="E46" i="99"/>
  <c r="T15" i="808"/>
  <c r="P13" i="762"/>
  <c r="T17" i="807"/>
  <c r="E46" i="340"/>
  <c r="E8" i="340"/>
  <c r="T15" i="807"/>
  <c r="P15" i="778"/>
  <c r="E24" i="340"/>
  <c r="E44" i="340"/>
  <c r="P14" i="778"/>
  <c r="E2" i="762"/>
  <c r="T14" i="808"/>
  <c r="E28" i="99"/>
  <c r="P8" i="778"/>
  <c r="E47" i="340"/>
  <c r="U14" i="808" l="1"/>
  <c r="E10" i="340"/>
  <c r="E9" i="340"/>
  <c r="E49" i="99"/>
  <c r="E50" i="99"/>
  <c r="U16" i="807"/>
  <c r="U15" i="809"/>
  <c r="U14" i="793"/>
  <c r="U12" i="790"/>
  <c r="U12" i="807"/>
  <c r="E50" i="340"/>
  <c r="E49" i="340"/>
  <c r="U13" i="793"/>
  <c r="U12" i="793"/>
  <c r="U15" i="808"/>
  <c r="E30" i="340"/>
  <c r="E29" i="340"/>
  <c r="U13" i="790"/>
  <c r="U7" i="808"/>
  <c r="U7" i="792"/>
  <c r="E29" i="99"/>
  <c r="E30" i="99"/>
  <c r="U14" i="790"/>
  <c r="U7" i="809"/>
  <c r="U14" i="807"/>
  <c r="U13" i="807"/>
  <c r="U14" i="809"/>
  <c r="E9" i="99"/>
  <c r="E10" i="99"/>
  <c r="U17" i="807"/>
  <c r="U8" i="807"/>
  <c r="O13" i="808"/>
  <c r="O13" i="809"/>
  <c r="T13" i="808"/>
  <c r="T13" i="809"/>
  <c r="U11" i="807" l="1"/>
  <c r="U13" i="809"/>
  <c r="U15" i="807"/>
  <c r="U11" i="793"/>
  <c r="U11" i="790"/>
  <c r="U13" i="808"/>
  <c r="I18" i="809" l="1"/>
  <c r="J16" i="809" s="1"/>
  <c r="I18" i="808"/>
  <c r="J16" i="808" s="1"/>
  <c r="I16" i="792"/>
  <c r="J14" i="792" s="1"/>
  <c r="T18" i="809"/>
  <c r="T18" i="808"/>
  <c r="T16" i="792"/>
  <c r="U18" i="809" l="1"/>
  <c r="U18" i="808"/>
  <c r="U16" i="792"/>
  <c r="C89" i="340"/>
  <c r="C90" i="340"/>
  <c r="E82" i="340"/>
  <c r="D87" i="340" l="1"/>
  <c r="D86" i="340"/>
  <c r="D85" i="340"/>
  <c r="D84" i="340"/>
  <c r="D88" i="340"/>
  <c r="E85" i="340"/>
  <c r="E88" i="340"/>
  <c r="E87" i="340"/>
  <c r="E84" i="340"/>
  <c r="E86" i="340"/>
  <c r="D89" i="340" l="1"/>
  <c r="E89" i="340"/>
  <c r="E90" i="340"/>
  <c r="C10" i="340" l="1"/>
  <c r="I5" i="790"/>
  <c r="S2" i="790"/>
  <c r="G5" i="790"/>
  <c r="F6" i="790" s="1"/>
  <c r="E2" i="340"/>
  <c r="E22" i="340"/>
  <c r="E42" i="340"/>
  <c r="T5" i="807"/>
  <c r="T5" i="790"/>
  <c r="R5" i="790" l="1"/>
  <c r="S5" i="790"/>
  <c r="F4" i="817"/>
  <c r="F11" i="778"/>
  <c r="C30" i="340"/>
  <c r="I5" i="807"/>
  <c r="S2" i="807"/>
  <c r="G5" i="807"/>
  <c r="F6" i="807" s="1"/>
  <c r="F12" i="817"/>
  <c r="E102" i="340"/>
  <c r="P4" i="817"/>
  <c r="T5" i="793"/>
  <c r="T6" i="792"/>
  <c r="P11" i="778"/>
  <c r="P12" i="817"/>
  <c r="C10" i="99" l="1"/>
  <c r="U6" i="792"/>
  <c r="C108" i="340"/>
  <c r="I12" i="817"/>
  <c r="N12" i="817"/>
  <c r="F7" i="807"/>
  <c r="C109" i="340"/>
  <c r="F9" i="778"/>
  <c r="S5" i="807"/>
  <c r="R5" i="807"/>
  <c r="F11" i="817"/>
  <c r="K11" i="778"/>
  <c r="J11" i="778"/>
  <c r="S2" i="793"/>
  <c r="G5" i="793"/>
  <c r="F6" i="793" s="1"/>
  <c r="I5" i="793"/>
  <c r="G6" i="792"/>
  <c r="F7" i="792" s="1"/>
  <c r="I6" i="792"/>
  <c r="I5" i="792" s="1"/>
  <c r="I4" i="817"/>
  <c r="G4" i="817"/>
  <c r="N4" i="817"/>
  <c r="E22" i="99"/>
  <c r="E42" i="99"/>
  <c r="E2" i="99"/>
  <c r="T14" i="792"/>
  <c r="P13" i="817"/>
  <c r="Q13" i="817"/>
  <c r="P9" i="778"/>
  <c r="P11" i="817"/>
  <c r="T5" i="792"/>
  <c r="T6" i="809"/>
  <c r="T6" i="808"/>
  <c r="U6" i="808" l="1"/>
  <c r="U6" i="809"/>
  <c r="G7" i="792"/>
  <c r="F8" i="792" s="1"/>
  <c r="D105" i="340"/>
  <c r="D104" i="340"/>
  <c r="D106" i="340"/>
  <c r="C122" i="340"/>
  <c r="M11" i="817"/>
  <c r="L11" i="817"/>
  <c r="J9" i="778"/>
  <c r="G9" i="778"/>
  <c r="L9" i="778"/>
  <c r="K9" i="778"/>
  <c r="M9" i="778"/>
  <c r="O9" i="778"/>
  <c r="I6" i="808"/>
  <c r="I5" i="808" s="1"/>
  <c r="G6" i="808"/>
  <c r="F7" i="808" s="1"/>
  <c r="S2" i="792"/>
  <c r="G5" i="792"/>
  <c r="N5" i="817"/>
  <c r="K5" i="817"/>
  <c r="J5" i="817"/>
  <c r="G5" i="817"/>
  <c r="H5" i="817"/>
  <c r="C30" i="99"/>
  <c r="G14" i="792"/>
  <c r="S5" i="793"/>
  <c r="R5" i="793"/>
  <c r="D107" i="340"/>
  <c r="I6" i="809"/>
  <c r="I5" i="809" s="1"/>
  <c r="G6" i="809"/>
  <c r="F7" i="809" s="1"/>
  <c r="E122" i="340"/>
  <c r="E105" i="340"/>
  <c r="E106" i="340"/>
  <c r="E104" i="340"/>
  <c r="T5" i="808"/>
  <c r="T5" i="809"/>
  <c r="E107" i="340"/>
  <c r="T15" i="792"/>
  <c r="D108" i="340" l="1"/>
  <c r="U15" i="792"/>
  <c r="E109" i="340"/>
  <c r="E108" i="340"/>
  <c r="L6" i="817"/>
  <c r="O5" i="817"/>
  <c r="G6" i="817"/>
  <c r="H6" i="817"/>
  <c r="M6" i="817"/>
  <c r="O6" i="817"/>
  <c r="S2" i="809"/>
  <c r="G5" i="809"/>
  <c r="G15" i="792"/>
  <c r="F16" i="792" s="1"/>
  <c r="G16" i="792" s="1"/>
  <c r="H16" i="792" s="1"/>
  <c r="I15" i="792"/>
  <c r="I14" i="792" s="1"/>
  <c r="H7" i="792"/>
  <c r="G7" i="809"/>
  <c r="F8" i="809" s="1"/>
  <c r="G5" i="808"/>
  <c r="S2" i="808"/>
  <c r="R6" i="792"/>
  <c r="R5" i="792"/>
  <c r="S5" i="792"/>
  <c r="S7" i="792"/>
  <c r="S6" i="792"/>
  <c r="R7" i="792"/>
  <c r="S14" i="792"/>
  <c r="R14" i="792"/>
  <c r="N9" i="778"/>
  <c r="H10" i="778"/>
  <c r="G10" i="778"/>
  <c r="C135" i="340"/>
  <c r="C142" i="340"/>
  <c r="G7" i="808"/>
  <c r="F8" i="808" s="1"/>
  <c r="E142" i="340"/>
  <c r="T16" i="809"/>
  <c r="T16" i="808"/>
  <c r="R15" i="792" l="1"/>
  <c r="S15" i="792"/>
  <c r="R16" i="792"/>
  <c r="S16" i="792"/>
  <c r="G16" i="808"/>
  <c r="R16" i="808" s="1"/>
  <c r="S7" i="809"/>
  <c r="R5" i="809"/>
  <c r="R6" i="809"/>
  <c r="S5" i="809"/>
  <c r="R7" i="809"/>
  <c r="S6" i="809"/>
  <c r="G7" i="817"/>
  <c r="N6" i="817"/>
  <c r="H7" i="817"/>
  <c r="L7" i="817"/>
  <c r="O7" i="817"/>
  <c r="M7" i="817"/>
  <c r="C151" i="340"/>
  <c r="G16" i="809"/>
  <c r="R16" i="809" s="1"/>
  <c r="H7" i="809"/>
  <c r="H7" i="808"/>
  <c r="G8" i="809"/>
  <c r="F9" i="809" s="1"/>
  <c r="F9" i="808"/>
  <c r="G11" i="778"/>
  <c r="H11" i="778"/>
  <c r="O11" i="778"/>
  <c r="L11" i="778"/>
  <c r="M11" i="778"/>
  <c r="R7" i="808"/>
  <c r="S7" i="808"/>
  <c r="R5" i="808"/>
  <c r="S5" i="808"/>
  <c r="R6" i="808"/>
  <c r="S6" i="808"/>
  <c r="T17" i="809"/>
  <c r="T17" i="808"/>
  <c r="S16" i="808" l="1"/>
  <c r="U17" i="809"/>
  <c r="U17" i="808"/>
  <c r="G17" i="809"/>
  <c r="I17" i="809"/>
  <c r="I16" i="809" s="1"/>
  <c r="S16" i="809"/>
  <c r="N12" i="778"/>
  <c r="H12" i="778"/>
  <c r="G12" i="778"/>
  <c r="N11" i="778"/>
  <c r="H8" i="809"/>
  <c r="G8" i="817"/>
  <c r="M8" i="817"/>
  <c r="H8" i="817"/>
  <c r="N7" i="817"/>
  <c r="L8" i="817"/>
  <c r="O8" i="817"/>
  <c r="R8" i="809"/>
  <c r="G17" i="808"/>
  <c r="I17" i="808"/>
  <c r="I16" i="808" s="1"/>
  <c r="S8" i="809"/>
  <c r="H13" i="778" l="1"/>
  <c r="N13" i="778"/>
  <c r="G13" i="778"/>
  <c r="O13" i="778" s="1"/>
  <c r="O12" i="778"/>
  <c r="F18" i="808"/>
  <c r="R17" i="808"/>
  <c r="S17" i="808"/>
  <c r="H9" i="817"/>
  <c r="K9" i="817"/>
  <c r="N8" i="817"/>
  <c r="J9" i="817"/>
  <c r="G9" i="817"/>
  <c r="N9" i="817"/>
  <c r="F18" i="809"/>
  <c r="R17" i="809"/>
  <c r="S17" i="809"/>
  <c r="G18" i="808" l="1"/>
  <c r="H18" i="808" s="1"/>
  <c r="O9" i="817"/>
  <c r="N10" i="817"/>
  <c r="H10" i="817"/>
  <c r="G10" i="817"/>
  <c r="G18" i="809"/>
  <c r="H18" i="809" s="1"/>
  <c r="R18" i="809" l="1"/>
  <c r="S18" i="808"/>
  <c r="S18" i="809"/>
  <c r="O10" i="817"/>
  <c r="G11" i="817"/>
  <c r="H11" i="817"/>
  <c r="N11" i="817"/>
  <c r="J11" i="817"/>
  <c r="K11" i="817"/>
  <c r="R18" i="808"/>
  <c r="G12" i="817" l="1"/>
  <c r="O11" i="817"/>
  <c r="C50" i="340" l="1"/>
  <c r="C50" i="99" l="1"/>
  <c r="I21" i="790" l="1"/>
  <c r="G21" i="790"/>
  <c r="G6" i="790"/>
  <c r="G21" i="793"/>
  <c r="I21" i="793"/>
  <c r="G6" i="793"/>
  <c r="E62" i="340"/>
  <c r="T10" i="808"/>
  <c r="T18" i="793"/>
  <c r="T29" i="807"/>
  <c r="T11" i="808"/>
  <c r="T20" i="807"/>
  <c r="T16" i="790"/>
  <c r="T21" i="790"/>
  <c r="T11" i="809"/>
  <c r="T26" i="790"/>
  <c r="T9" i="792"/>
  <c r="T10" i="792"/>
  <c r="T20" i="790"/>
  <c r="T27" i="790"/>
  <c r="T23" i="807"/>
  <c r="T19" i="793"/>
  <c r="T21" i="793"/>
  <c r="T6" i="793"/>
  <c r="T10" i="809"/>
  <c r="T27" i="793"/>
  <c r="T24" i="790"/>
  <c r="T24" i="793"/>
  <c r="T19" i="790"/>
  <c r="T16" i="793"/>
  <c r="T7" i="807"/>
  <c r="T26" i="807"/>
  <c r="T18" i="807"/>
  <c r="T18" i="790"/>
  <c r="T26" i="793"/>
  <c r="T6" i="790"/>
  <c r="U19" i="790" l="1"/>
  <c r="U19" i="793"/>
  <c r="U18" i="790"/>
  <c r="U20" i="790"/>
  <c r="U10" i="808"/>
  <c r="U18" i="793"/>
  <c r="U20" i="807"/>
  <c r="U7" i="807"/>
  <c r="U6" i="807" s="1"/>
  <c r="F22" i="793"/>
  <c r="S21" i="793"/>
  <c r="R21" i="793"/>
  <c r="F7" i="793"/>
  <c r="R6" i="793"/>
  <c r="S6" i="793"/>
  <c r="H6" i="793"/>
  <c r="I23" i="807"/>
  <c r="G23" i="807"/>
  <c r="F22" i="790"/>
  <c r="R21" i="790"/>
  <c r="S21" i="790"/>
  <c r="G7" i="807"/>
  <c r="F7" i="790"/>
  <c r="H6" i="790"/>
  <c r="R6" i="790"/>
  <c r="S6" i="790"/>
  <c r="T17" i="790"/>
  <c r="T28" i="790"/>
  <c r="T20" i="793"/>
  <c r="T6" i="807"/>
  <c r="T30" i="807"/>
  <c r="T25" i="790"/>
  <c r="T21" i="807"/>
  <c r="T28" i="807"/>
  <c r="T28" i="793"/>
  <c r="U17" i="790" l="1"/>
  <c r="U21" i="807"/>
  <c r="U20" i="793"/>
  <c r="U17" i="793" s="1"/>
  <c r="L6" i="790"/>
  <c r="O6" i="790"/>
  <c r="H7" i="807"/>
  <c r="F8" i="807"/>
  <c r="R7" i="807"/>
  <c r="S7" i="807"/>
  <c r="O6" i="793"/>
  <c r="L6" i="793"/>
  <c r="G7" i="790"/>
  <c r="F8" i="790" s="1"/>
  <c r="G22" i="790"/>
  <c r="F23" i="790" s="1"/>
  <c r="H22" i="790"/>
  <c r="G22" i="793"/>
  <c r="F23" i="793" s="1"/>
  <c r="L6" i="807"/>
  <c r="G6" i="807"/>
  <c r="C69" i="340"/>
  <c r="D68" i="340" s="1"/>
  <c r="C70" i="340"/>
  <c r="F24" i="807"/>
  <c r="R23" i="807"/>
  <c r="S23" i="807"/>
  <c r="G7" i="793"/>
  <c r="S7" i="793" s="1"/>
  <c r="T17" i="793"/>
  <c r="T29" i="793"/>
  <c r="T27" i="807"/>
  <c r="T15" i="790"/>
  <c r="T22" i="807"/>
  <c r="T25" i="793"/>
  <c r="S22" i="790" l="1"/>
  <c r="H22" i="793"/>
  <c r="R22" i="790"/>
  <c r="R7" i="790"/>
  <c r="R7" i="793"/>
  <c r="H7" i="790"/>
  <c r="L7" i="790" s="1"/>
  <c r="S7" i="790"/>
  <c r="U22" i="807"/>
  <c r="U19" i="807" s="1"/>
  <c r="H6" i="807"/>
  <c r="S6" i="807"/>
  <c r="R6" i="807"/>
  <c r="G8" i="807"/>
  <c r="F9" i="807" s="1"/>
  <c r="H7" i="793"/>
  <c r="F8" i="793"/>
  <c r="G23" i="793"/>
  <c r="F24" i="793" s="1"/>
  <c r="G8" i="790"/>
  <c r="F9" i="790" s="1"/>
  <c r="L7" i="807"/>
  <c r="O7" i="807"/>
  <c r="O6" i="807" s="1"/>
  <c r="D64" i="340"/>
  <c r="D65" i="340"/>
  <c r="D67" i="340"/>
  <c r="D66" i="340"/>
  <c r="R22" i="793"/>
  <c r="G23" i="790"/>
  <c r="F24" i="790" s="1"/>
  <c r="G24" i="807"/>
  <c r="F25" i="807" s="1"/>
  <c r="S22" i="793"/>
  <c r="T18" i="792"/>
  <c r="T19" i="807"/>
  <c r="T17" i="792"/>
  <c r="E67" i="340"/>
  <c r="E65" i="340"/>
  <c r="E66" i="340"/>
  <c r="T31" i="807"/>
  <c r="T9" i="809"/>
  <c r="T22" i="793"/>
  <c r="E68" i="340"/>
  <c r="T29" i="790"/>
  <c r="T24" i="807"/>
  <c r="T8" i="792"/>
  <c r="E64" i="340"/>
  <c r="T9" i="808"/>
  <c r="O7" i="790" l="1"/>
  <c r="R23" i="790"/>
  <c r="D69" i="340"/>
  <c r="H23" i="790"/>
  <c r="H24" i="807"/>
  <c r="S23" i="790"/>
  <c r="H8" i="807"/>
  <c r="O8" i="807" s="1"/>
  <c r="P6" i="807" s="1"/>
  <c r="R8" i="807"/>
  <c r="U9" i="808"/>
  <c r="E70" i="340"/>
  <c r="E69" i="340"/>
  <c r="G25" i="807"/>
  <c r="F26" i="807" s="1"/>
  <c r="R8" i="790"/>
  <c r="S23" i="793"/>
  <c r="G8" i="793"/>
  <c r="F9" i="793" s="1"/>
  <c r="G9" i="808"/>
  <c r="G9" i="807"/>
  <c r="F10" i="807" s="1"/>
  <c r="G9" i="790"/>
  <c r="F10" i="790" s="1"/>
  <c r="G24" i="793"/>
  <c r="F25" i="793" s="1"/>
  <c r="R24" i="807"/>
  <c r="L19" i="807"/>
  <c r="H8" i="790"/>
  <c r="R23" i="793"/>
  <c r="O7" i="793"/>
  <c r="L7" i="793"/>
  <c r="G8" i="792"/>
  <c r="G9" i="809"/>
  <c r="U17" i="792"/>
  <c r="S24" i="807"/>
  <c r="G24" i="790"/>
  <c r="F25" i="790" s="1"/>
  <c r="S8" i="790"/>
  <c r="H23" i="793"/>
  <c r="S8" i="807"/>
  <c r="T23" i="793"/>
  <c r="T19" i="809"/>
  <c r="T8" i="809"/>
  <c r="T20" i="809"/>
  <c r="T15" i="793"/>
  <c r="T22" i="790"/>
  <c r="T19" i="808"/>
  <c r="T8" i="808"/>
  <c r="T25" i="807"/>
  <c r="T23" i="790"/>
  <c r="T20" i="808"/>
  <c r="H24" i="790" l="1"/>
  <c r="L8" i="807"/>
  <c r="R9" i="790"/>
  <c r="H9" i="807"/>
  <c r="R25" i="807"/>
  <c r="S24" i="793"/>
  <c r="H9" i="790"/>
  <c r="R9" i="807"/>
  <c r="S25" i="807"/>
  <c r="R24" i="793"/>
  <c r="S9" i="790"/>
  <c r="S9" i="807"/>
  <c r="H25" i="807"/>
  <c r="G9" i="793"/>
  <c r="F10" i="793" s="1"/>
  <c r="G25" i="790"/>
  <c r="F26" i="790" s="1"/>
  <c r="R9" i="809"/>
  <c r="F10" i="809"/>
  <c r="H9" i="809"/>
  <c r="S9" i="809"/>
  <c r="H8" i="793"/>
  <c r="G26" i="807"/>
  <c r="F27" i="807" s="1"/>
  <c r="S24" i="790"/>
  <c r="F9" i="792"/>
  <c r="S8" i="792"/>
  <c r="R8" i="792"/>
  <c r="H8" i="792"/>
  <c r="H24" i="793"/>
  <c r="U19" i="808"/>
  <c r="R8" i="793"/>
  <c r="S9" i="808"/>
  <c r="H9" i="808"/>
  <c r="R9" i="808"/>
  <c r="F10" i="808"/>
  <c r="U8" i="808"/>
  <c r="R24" i="790"/>
  <c r="O8" i="808"/>
  <c r="G8" i="808"/>
  <c r="G25" i="793"/>
  <c r="F26" i="793" s="1"/>
  <c r="G10" i="790"/>
  <c r="F11" i="790" s="1"/>
  <c r="U19" i="809"/>
  <c r="G10" i="807"/>
  <c r="F11" i="807" s="1"/>
  <c r="S8" i="793"/>
  <c r="T13" i="792"/>
  <c r="R10" i="807" l="1"/>
  <c r="R26" i="807"/>
  <c r="S26" i="807"/>
  <c r="S25" i="793"/>
  <c r="S10" i="807"/>
  <c r="H10" i="790"/>
  <c r="L10" i="790" s="1"/>
  <c r="R25" i="793"/>
  <c r="H10" i="807"/>
  <c r="R10" i="790"/>
  <c r="H25" i="793"/>
  <c r="R25" i="790"/>
  <c r="S9" i="793"/>
  <c r="F12" i="807"/>
  <c r="G11" i="807"/>
  <c r="H11" i="807" s="1"/>
  <c r="S10" i="790"/>
  <c r="O9" i="808"/>
  <c r="L9" i="808"/>
  <c r="L8" i="808" s="1"/>
  <c r="H26" i="807"/>
  <c r="L9" i="809"/>
  <c r="O9" i="809"/>
  <c r="S25" i="790"/>
  <c r="H9" i="793"/>
  <c r="G11" i="790"/>
  <c r="R11" i="790" s="1"/>
  <c r="F12" i="790"/>
  <c r="G26" i="793"/>
  <c r="F27" i="793" s="1"/>
  <c r="G9" i="792"/>
  <c r="F10" i="792" s="1"/>
  <c r="G27" i="807"/>
  <c r="F28" i="807" s="1"/>
  <c r="G10" i="809"/>
  <c r="F11" i="809" s="1"/>
  <c r="H25" i="790"/>
  <c r="G10" i="793"/>
  <c r="F11" i="793" s="1"/>
  <c r="S8" i="808"/>
  <c r="R8" i="808"/>
  <c r="H8" i="808"/>
  <c r="G10" i="808"/>
  <c r="F11" i="808" s="1"/>
  <c r="L8" i="792"/>
  <c r="O8" i="792"/>
  <c r="G26" i="790"/>
  <c r="F27" i="790" s="1"/>
  <c r="R9" i="793"/>
  <c r="S27" i="807" l="1"/>
  <c r="H26" i="790"/>
  <c r="H27" i="807"/>
  <c r="S10" i="808"/>
  <c r="R9" i="792"/>
  <c r="S9" i="792"/>
  <c r="H26" i="793"/>
  <c r="O10" i="790"/>
  <c r="S26" i="790"/>
  <c r="R10" i="808"/>
  <c r="S10" i="809"/>
  <c r="S11" i="790"/>
  <c r="R26" i="790"/>
  <c r="H10" i="808"/>
  <c r="O10" i="808" s="1"/>
  <c r="R26" i="793"/>
  <c r="G11" i="809"/>
  <c r="F12" i="809" s="1"/>
  <c r="G12" i="790"/>
  <c r="F13" i="790" s="1"/>
  <c r="G12" i="807"/>
  <c r="F13" i="807" s="1"/>
  <c r="S10" i="793"/>
  <c r="H10" i="793"/>
  <c r="H10" i="809"/>
  <c r="G28" i="807"/>
  <c r="F29" i="807" s="1"/>
  <c r="G10" i="792"/>
  <c r="F11" i="792" s="1"/>
  <c r="G27" i="793"/>
  <c r="F28" i="793" s="1"/>
  <c r="S11" i="807"/>
  <c r="F12" i="793"/>
  <c r="G11" i="793"/>
  <c r="S11" i="793" s="1"/>
  <c r="G27" i="790"/>
  <c r="F28" i="790" s="1"/>
  <c r="G11" i="808"/>
  <c r="F12" i="808" s="1"/>
  <c r="R10" i="793"/>
  <c r="R10" i="809"/>
  <c r="R27" i="807"/>
  <c r="H9" i="792"/>
  <c r="S26" i="793"/>
  <c r="H11" i="790"/>
  <c r="R11" i="807"/>
  <c r="R11" i="809" l="1"/>
  <c r="L10" i="808"/>
  <c r="M8" i="808" s="1"/>
  <c r="S10" i="792"/>
  <c r="S12" i="790"/>
  <c r="R11" i="793"/>
  <c r="H27" i="793"/>
  <c r="H28" i="807"/>
  <c r="H12" i="807"/>
  <c r="L12" i="807" s="1"/>
  <c r="R27" i="790"/>
  <c r="G29" i="807"/>
  <c r="F30" i="807" s="1"/>
  <c r="G13" i="807"/>
  <c r="F14" i="807" s="1"/>
  <c r="G13" i="790"/>
  <c r="F14" i="790" s="1"/>
  <c r="G12" i="809"/>
  <c r="F13" i="809" s="1"/>
  <c r="L10" i="793"/>
  <c r="O10" i="793"/>
  <c r="G11" i="792"/>
  <c r="F12" i="792" s="1"/>
  <c r="R11" i="808"/>
  <c r="S27" i="790"/>
  <c r="G12" i="793"/>
  <c r="F13" i="793" s="1"/>
  <c r="R27" i="793"/>
  <c r="H10" i="792"/>
  <c r="S28" i="807"/>
  <c r="S12" i="807"/>
  <c r="R12" i="790"/>
  <c r="H11" i="809"/>
  <c r="G12" i="808"/>
  <c r="F13" i="808" s="1"/>
  <c r="G28" i="790"/>
  <c r="F29" i="790" s="1"/>
  <c r="O12" i="807"/>
  <c r="O11" i="807" s="1"/>
  <c r="L9" i="792"/>
  <c r="O9" i="792"/>
  <c r="H11" i="808"/>
  <c r="G28" i="793"/>
  <c r="F29" i="793" s="1"/>
  <c r="S11" i="808"/>
  <c r="H27" i="790"/>
  <c r="H11" i="793"/>
  <c r="S27" i="793"/>
  <c r="R10" i="792"/>
  <c r="R28" i="807"/>
  <c r="O10" i="809"/>
  <c r="L10" i="809"/>
  <c r="R12" i="807"/>
  <c r="H12" i="790"/>
  <c r="S11" i="809"/>
  <c r="H28" i="793" l="1"/>
  <c r="S11" i="792"/>
  <c r="H12" i="793"/>
  <c r="L12" i="793" s="1"/>
  <c r="L11" i="793" s="1"/>
  <c r="R11" i="792"/>
  <c r="S28" i="793"/>
  <c r="R28" i="793"/>
  <c r="L11" i="808"/>
  <c r="O11" i="808"/>
  <c r="G29" i="790"/>
  <c r="H29" i="790" s="1"/>
  <c r="G14" i="790"/>
  <c r="F15" i="790" s="1"/>
  <c r="G30" i="807"/>
  <c r="F31" i="807" s="1"/>
  <c r="S28" i="790"/>
  <c r="R12" i="808"/>
  <c r="L11" i="809"/>
  <c r="O11" i="809"/>
  <c r="O10" i="792"/>
  <c r="L10" i="792"/>
  <c r="R12" i="793"/>
  <c r="S12" i="809"/>
  <c r="H13" i="790"/>
  <c r="R13" i="807"/>
  <c r="R29" i="807"/>
  <c r="L12" i="790"/>
  <c r="L11" i="790" s="1"/>
  <c r="O12" i="790"/>
  <c r="O11" i="790" s="1"/>
  <c r="G13" i="809"/>
  <c r="H13" i="809" s="1"/>
  <c r="F14" i="809"/>
  <c r="G14" i="807"/>
  <c r="F15" i="807" s="1"/>
  <c r="G29" i="793"/>
  <c r="R29" i="793" s="1"/>
  <c r="R28" i="790"/>
  <c r="H12" i="808"/>
  <c r="S12" i="793"/>
  <c r="H11" i="792"/>
  <c r="H12" i="809"/>
  <c r="S13" i="790"/>
  <c r="S13" i="807"/>
  <c r="S29" i="807"/>
  <c r="G13" i="808"/>
  <c r="H13" i="808" s="1"/>
  <c r="F14" i="808"/>
  <c r="O12" i="793"/>
  <c r="O11" i="793" s="1"/>
  <c r="H28" i="790"/>
  <c r="S12" i="808"/>
  <c r="G13" i="793"/>
  <c r="F14" i="793" s="1"/>
  <c r="G12" i="792"/>
  <c r="F13" i="792" s="1"/>
  <c r="R12" i="809"/>
  <c r="R13" i="790"/>
  <c r="H13" i="807"/>
  <c r="H29" i="807"/>
  <c r="S14" i="807" l="1"/>
  <c r="S29" i="793"/>
  <c r="H29" i="793"/>
  <c r="R29" i="790"/>
  <c r="S13" i="808"/>
  <c r="R13" i="808"/>
  <c r="H12" i="792"/>
  <c r="O12" i="792" s="1"/>
  <c r="H13" i="793"/>
  <c r="O13" i="793" s="1"/>
  <c r="P11" i="793" s="1"/>
  <c r="G14" i="793"/>
  <c r="F15" i="793" s="1"/>
  <c r="G13" i="792"/>
  <c r="H13" i="792" s="1"/>
  <c r="S30" i="807"/>
  <c r="R14" i="790"/>
  <c r="R12" i="792"/>
  <c r="S13" i="793"/>
  <c r="G14" i="808"/>
  <c r="F15" i="808" s="1"/>
  <c r="O12" i="809"/>
  <c r="L12" i="809"/>
  <c r="R14" i="807"/>
  <c r="S13" i="809"/>
  <c r="O13" i="790"/>
  <c r="P11" i="790" s="1"/>
  <c r="L13" i="790"/>
  <c r="M11" i="790" s="1"/>
  <c r="R30" i="807"/>
  <c r="S14" i="790"/>
  <c r="O11" i="792"/>
  <c r="L11" i="792"/>
  <c r="G14" i="809"/>
  <c r="F15" i="809" s="1"/>
  <c r="G31" i="807"/>
  <c r="H31" i="807" s="1"/>
  <c r="G15" i="790"/>
  <c r="F16" i="790" s="1"/>
  <c r="L13" i="807"/>
  <c r="O13" i="807"/>
  <c r="P11" i="807" s="1"/>
  <c r="O12" i="808"/>
  <c r="L12" i="808"/>
  <c r="F16" i="807"/>
  <c r="G15" i="807"/>
  <c r="H15" i="807" s="1"/>
  <c r="S12" i="792"/>
  <c r="R13" i="793"/>
  <c r="H14" i="807"/>
  <c r="R13" i="809"/>
  <c r="H30" i="807"/>
  <c r="H14" i="790"/>
  <c r="S29" i="790"/>
  <c r="L12" i="792" l="1"/>
  <c r="S14" i="793"/>
  <c r="H14" i="793"/>
  <c r="O14" i="793" s="1"/>
  <c r="Q11" i="793" s="1"/>
  <c r="L13" i="793"/>
  <c r="M11" i="793" s="1"/>
  <c r="R14" i="793"/>
  <c r="R13" i="792"/>
  <c r="G15" i="809"/>
  <c r="H15" i="809" s="1"/>
  <c r="L14" i="790"/>
  <c r="N11" i="790" s="1"/>
  <c r="O14" i="790"/>
  <c r="Q11" i="790" s="1"/>
  <c r="G16" i="807"/>
  <c r="F17" i="807" s="1"/>
  <c r="S15" i="790"/>
  <c r="S31" i="807"/>
  <c r="S14" i="809"/>
  <c r="S14" i="808"/>
  <c r="L13" i="792"/>
  <c r="O13" i="792"/>
  <c r="L14" i="807"/>
  <c r="O14" i="807"/>
  <c r="Q11" i="807" s="1"/>
  <c r="G16" i="790"/>
  <c r="F17" i="790" s="1"/>
  <c r="G15" i="808"/>
  <c r="H15" i="808" s="1"/>
  <c r="R15" i="807"/>
  <c r="R15" i="790"/>
  <c r="R31" i="807"/>
  <c r="R14" i="809"/>
  <c r="H14" i="808"/>
  <c r="L14" i="793"/>
  <c r="N11" i="793" s="1"/>
  <c r="S15" i="807"/>
  <c r="H15" i="790"/>
  <c r="H14" i="809"/>
  <c r="R14" i="808"/>
  <c r="S13" i="792"/>
  <c r="G15" i="793"/>
  <c r="F16" i="793" s="1"/>
  <c r="H15" i="793" l="1"/>
  <c r="O15" i="793" s="1"/>
  <c r="R15" i="793"/>
  <c r="S15" i="808"/>
  <c r="H16" i="790"/>
  <c r="S15" i="793"/>
  <c r="S16" i="790"/>
  <c r="R15" i="809"/>
  <c r="L14" i="808"/>
  <c r="L13" i="808" s="1"/>
  <c r="O14" i="808"/>
  <c r="G17" i="807"/>
  <c r="F18" i="807" s="1"/>
  <c r="G16" i="793"/>
  <c r="F17" i="793" s="1"/>
  <c r="L14" i="809"/>
  <c r="L13" i="809" s="1"/>
  <c r="O14" i="809"/>
  <c r="R15" i="808"/>
  <c r="R16" i="790"/>
  <c r="S16" i="807"/>
  <c r="S15" i="809"/>
  <c r="R16" i="807"/>
  <c r="L15" i="790"/>
  <c r="O15" i="790"/>
  <c r="O15" i="808"/>
  <c r="L15" i="808"/>
  <c r="M13" i="808" s="1"/>
  <c r="G17" i="790"/>
  <c r="S17" i="790" s="1"/>
  <c r="F18" i="790"/>
  <c r="H16" i="807"/>
  <c r="O15" i="809"/>
  <c r="L15" i="809"/>
  <c r="M13" i="809" s="1"/>
  <c r="L15" i="793" l="1"/>
  <c r="S17" i="807"/>
  <c r="R17" i="807"/>
  <c r="H16" i="793"/>
  <c r="R16" i="793"/>
  <c r="H17" i="807"/>
  <c r="L17" i="807" s="1"/>
  <c r="G17" i="793"/>
  <c r="R17" i="793" s="1"/>
  <c r="F18" i="793"/>
  <c r="O16" i="807"/>
  <c r="O15" i="807" s="1"/>
  <c r="L16" i="807"/>
  <c r="H17" i="790"/>
  <c r="R17" i="790"/>
  <c r="S16" i="793"/>
  <c r="G18" i="790"/>
  <c r="F19" i="790" s="1"/>
  <c r="G18" i="807"/>
  <c r="F19" i="807" s="1"/>
  <c r="S18" i="807"/>
  <c r="O17" i="807" l="1"/>
  <c r="P15" i="807" s="1"/>
  <c r="S18" i="790"/>
  <c r="R18" i="807"/>
  <c r="H18" i="807"/>
  <c r="R18" i="790"/>
  <c r="F20" i="807"/>
  <c r="G19" i="807"/>
  <c r="S19" i="807" s="1"/>
  <c r="H18" i="790"/>
  <c r="S17" i="793"/>
  <c r="G19" i="790"/>
  <c r="F20" i="790" s="1"/>
  <c r="H17" i="793"/>
  <c r="G18" i="793"/>
  <c r="F19" i="793" s="1"/>
  <c r="H19" i="790" l="1"/>
  <c r="L19" i="790" s="1"/>
  <c r="M17" i="790" s="1"/>
  <c r="S18" i="793"/>
  <c r="S19" i="790"/>
  <c r="R18" i="793"/>
  <c r="R19" i="790"/>
  <c r="O18" i="790"/>
  <c r="O17" i="790" s="1"/>
  <c r="L18" i="790"/>
  <c r="L17" i="790" s="1"/>
  <c r="G20" i="807"/>
  <c r="F21" i="807" s="1"/>
  <c r="G19" i="793"/>
  <c r="F20" i="793" s="1"/>
  <c r="H19" i="807"/>
  <c r="H18" i="793"/>
  <c r="G20" i="790"/>
  <c r="R20" i="790" s="1"/>
  <c r="R19" i="807"/>
  <c r="S19" i="793" l="1"/>
  <c r="O19" i="790"/>
  <c r="P17" i="790" s="1"/>
  <c r="S20" i="790"/>
  <c r="H20" i="790"/>
  <c r="O20" i="790" s="1"/>
  <c r="Q17" i="790" s="1"/>
  <c r="H20" i="807"/>
  <c r="L20" i="807" s="1"/>
  <c r="G21" i="807"/>
  <c r="F22" i="807" s="1"/>
  <c r="S21" i="807"/>
  <c r="R19" i="793"/>
  <c r="R20" i="807"/>
  <c r="O18" i="793"/>
  <c r="O17" i="793" s="1"/>
  <c r="L18" i="793"/>
  <c r="L17" i="793" s="1"/>
  <c r="G20" i="793"/>
  <c r="S20" i="793" s="1"/>
  <c r="H19" i="793"/>
  <c r="S20" i="807"/>
  <c r="R20" i="793" l="1"/>
  <c r="L20" i="790"/>
  <c r="N17" i="790" s="1"/>
  <c r="O20" i="807"/>
  <c r="O19" i="807" s="1"/>
  <c r="G22" i="807"/>
  <c r="H22" i="807" s="1"/>
  <c r="R21" i="807"/>
  <c r="O19" i="793"/>
  <c r="P17" i="793" s="1"/>
  <c r="L19" i="793"/>
  <c r="M17" i="793" s="1"/>
  <c r="H20" i="793"/>
  <c r="H21" i="807"/>
  <c r="S22" i="807" l="1"/>
  <c r="R22" i="807"/>
  <c r="O22" i="807"/>
  <c r="Q19" i="807" s="1"/>
  <c r="L22" i="807"/>
  <c r="O21" i="807"/>
  <c r="P19" i="807" s="1"/>
  <c r="L21" i="807"/>
  <c r="O20" i="793"/>
  <c r="Q17" i="793" s="1"/>
  <c r="L20" i="793"/>
  <c r="N17" i="79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Geoffroy Raskin</author>
  </authors>
  <commentList>
    <comment ref="A1" authorId="0" shapeId="0" xr:uid="{00000000-0006-0000-0300-000001000000}">
      <text>
        <r>
          <rPr>
            <sz val="9"/>
            <color indexed="81"/>
            <rFont val="Tahoma"/>
            <family val="2"/>
          </rPr>
          <t>0: no % change in labels
1: % change in labels</t>
        </r>
      </text>
    </comment>
  </commentList>
</comments>
</file>

<file path=xl/sharedStrings.xml><?xml version="1.0" encoding="utf-8"?>
<sst xmlns="http://schemas.openxmlformats.org/spreadsheetml/2006/main" count="7906" uniqueCount="1443">
  <si>
    <t>%</t>
  </si>
  <si>
    <t>data</t>
  </si>
  <si>
    <t>pivot</t>
  </si>
  <si>
    <t>top label
location</t>
  </si>
  <si>
    <t>bottom label
location</t>
  </si>
  <si>
    <t>X-axis</t>
  </si>
  <si>
    <t>Segment</t>
  </si>
  <si>
    <t>X</t>
  </si>
  <si>
    <t># decimals</t>
  </si>
  <si>
    <t>Ctrl</t>
  </si>
  <si>
    <t>shown</t>
  </si>
  <si>
    <t>Published</t>
  </si>
  <si>
    <t>Region</t>
  </si>
  <si>
    <t>Denominator</t>
  </si>
  <si>
    <t>+X</t>
  </si>
  <si>
    <t>+%</t>
  </si>
  <si>
    <t xml:space="preserve"> </t>
  </si>
  <si>
    <t>T</t>
  </si>
  <si>
    <t>start</t>
  </si>
  <si>
    <t>end</t>
  </si>
  <si>
    <t>(in € million)</t>
  </si>
  <si>
    <t>EBITDA Q Group</t>
  </si>
  <si>
    <t>block 1</t>
  </si>
  <si>
    <t>block 2</t>
  </si>
  <si>
    <t>R1234</t>
  </si>
  <si>
    <t>Continuing EPS YTD Group</t>
  </si>
  <si>
    <t>Cash generation</t>
  </si>
  <si>
    <t>block 3</t>
  </si>
  <si>
    <t>Delta</t>
  </si>
  <si>
    <t>Sustainable solutions</t>
  </si>
  <si>
    <t>Neutral impact</t>
  </si>
  <si>
    <t>Challenged applications</t>
  </si>
  <si>
    <t>þ</t>
  </si>
  <si>
    <t xml:space="preserve">Aeronautics &amp; Automotive </t>
  </si>
  <si>
    <t>Electricals &amp; Electronics</t>
  </si>
  <si>
    <t>Resources &amp; Environment</t>
  </si>
  <si>
    <t xml:space="preserve">Agro, Feed &amp; Food </t>
  </si>
  <si>
    <t>Consumers goods &amp; Healthcare</t>
  </si>
  <si>
    <t>Building &amp; Construction</t>
  </si>
  <si>
    <t>Industrial Applications</t>
  </si>
  <si>
    <t>top
label</t>
  </si>
  <si>
    <t>bottom
label</t>
  </si>
  <si>
    <t>block +1</t>
  </si>
  <si>
    <t>block -1</t>
  </si>
  <si>
    <t>block +3</t>
  </si>
  <si>
    <t>block +2</t>
  </si>
  <si>
    <t>block -3</t>
  </si>
  <si>
    <t>block -2</t>
  </si>
  <si>
    <t>chart</t>
  </si>
  <si>
    <t>2019</t>
  </si>
  <si>
    <t>End-markets</t>
  </si>
  <si>
    <t>Net sales
Materials</t>
  </si>
  <si>
    <t>Net sales
Chemicals</t>
  </si>
  <si>
    <t>Net sales
Solutions</t>
  </si>
  <si>
    <t>Other</t>
  </si>
  <si>
    <t>Fixed costs:</t>
  </si>
  <si>
    <t>Cost savings &amp; others: 290</t>
  </si>
  <si>
    <t>Inflation: -71</t>
  </si>
  <si>
    <t>Attention: added sticker on fixed costs</t>
  </si>
  <si>
    <t>CFROI</t>
  </si>
  <si>
    <t>ROCE</t>
  </si>
  <si>
    <t>Research &amp; innovation</t>
  </si>
  <si>
    <t>Recherche &amp; innovation</t>
  </si>
  <si>
    <t>Onderzoek &amp; innovatie</t>
  </si>
  <si>
    <t>Research &amp; innovation intensity</t>
  </si>
  <si>
    <t>Intensité de recherche &amp; innovation</t>
  </si>
  <si>
    <t>Onderzoek- &amp; innovatie-intensiteit</t>
  </si>
  <si>
    <t/>
  </si>
  <si>
    <t>Q4 2022</t>
  </si>
  <si>
    <t>% yoy</t>
  </si>
  <si>
    <t>FY 2022</t>
  </si>
  <si>
    <t>FY 2021</t>
  </si>
  <si>
    <t>Conversion en cash</t>
  </si>
  <si>
    <t>(en M€)</t>
  </si>
  <si>
    <t>Kasstroomomzetting</t>
  </si>
  <si>
    <t>(in € mln)</t>
  </si>
  <si>
    <t>Capex</t>
  </si>
  <si>
    <t>Kapitaalinvesteringen</t>
  </si>
  <si>
    <t>f</t>
  </si>
  <si>
    <t>-1,022</t>
  </si>
  <si>
    <t>Materials</t>
  </si>
  <si>
    <t>Chemicals</t>
  </si>
  <si>
    <t>Solutions</t>
  </si>
  <si>
    <t>Functional Polymers</t>
  </si>
  <si>
    <t>-</t>
  </si>
  <si>
    <t>Corporate &amp; Business Services</t>
  </si>
  <si>
    <t>Underlying EBITDA</t>
  </si>
  <si>
    <t>EBITDA sous-jacent</t>
  </si>
  <si>
    <t>Onderliggende EBITDA</t>
  </si>
  <si>
    <t>e</t>
  </si>
  <si>
    <t>736</t>
  </si>
  <si>
    <t>3,229</t>
  </si>
  <si>
    <t>Net sales</t>
  </si>
  <si>
    <t>3,286</t>
  </si>
  <si>
    <t>EBITDA</t>
  </si>
  <si>
    <t>EBIT</t>
  </si>
  <si>
    <t>517</t>
  </si>
  <si>
    <t>13,426</t>
  </si>
  <si>
    <t>2,426</t>
  </si>
  <si>
    <t>-349</t>
  </si>
  <si>
    <t>Segment review</t>
  </si>
  <si>
    <t>Soda Ash &amp; Derivatives</t>
  </si>
  <si>
    <t>Peroxides</t>
  </si>
  <si>
    <t>Coatis</t>
  </si>
  <si>
    <t>Silica</t>
  </si>
  <si>
    <t>Special Chem</t>
  </si>
  <si>
    <t>EBITDA margin</t>
  </si>
  <si>
    <t>Marge d'EBITDA</t>
  </si>
  <si>
    <t>EBITDA-marge</t>
  </si>
  <si>
    <t>R4</t>
  </si>
  <si>
    <t>Underlying</t>
  </si>
  <si>
    <t>% organic</t>
  </si>
  <si>
    <t>+25.6%</t>
  </si>
  <si>
    <t>n.m.</t>
  </si>
  <si>
    <t>+19.6%</t>
  </si>
  <si>
    <t>3</t>
  </si>
  <si>
    <t>2</t>
  </si>
  <si>
    <t>+9.3%</t>
  </si>
  <si>
    <t>9</t>
  </si>
  <si>
    <t>7</t>
  </si>
  <si>
    <t>-4.5%</t>
  </si>
  <si>
    <t>782</t>
  </si>
  <si>
    <t>18.1%</t>
  </si>
  <si>
    <t>22.0%</t>
  </si>
  <si>
    <t>+2.8pp</t>
  </si>
  <si>
    <t>21.0%</t>
  </si>
  <si>
    <t>6.9%</t>
  </si>
  <si>
    <t>2.9%</t>
  </si>
  <si>
    <t>-0.3pp</t>
  </si>
  <si>
    <t>2.4%</t>
  </si>
  <si>
    <t>Europe</t>
  </si>
  <si>
    <t>Asia &amp; RoW</t>
  </si>
  <si>
    <t>Latin America</t>
  </si>
  <si>
    <t>North America</t>
  </si>
  <si>
    <t>Scope</t>
  </si>
  <si>
    <t>Forex
conversion</t>
  </si>
  <si>
    <t>Volume
&amp; mix</t>
  </si>
  <si>
    <t>Price</t>
  </si>
  <si>
    <t>FP</t>
  </si>
  <si>
    <t>CBS</t>
  </si>
  <si>
    <t>Net
pricing</t>
  </si>
  <si>
    <t>Fixed
costs</t>
  </si>
  <si>
    <t xml:space="preserve">Underlying
EBITDA
</t>
  </si>
  <si>
    <t>Working
capital</t>
  </si>
  <si>
    <t>industrial</t>
  </si>
  <si>
    <t>non-industrial</t>
  </si>
  <si>
    <t>Taxes</t>
  </si>
  <si>
    <t>Provisions</t>
  </si>
  <si>
    <t>Employee
benefits</t>
  </si>
  <si>
    <t>+S</t>
  </si>
  <si>
    <t>Environment</t>
  </si>
  <si>
    <t>Other FCF</t>
  </si>
  <si>
    <t>FCF from
cont. ops.</t>
  </si>
  <si>
    <t>Financing</t>
  </si>
  <si>
    <t>Net interests</t>
  </si>
  <si>
    <t>Hybrid coupons</t>
  </si>
  <si>
    <t>Dividends to
non-ctrl
interests</t>
  </si>
  <si>
    <t>FCF to
Solvay
share from
cont. ops.</t>
  </si>
  <si>
    <t>FCF to
Solvay
share from
disc. ops.</t>
  </si>
  <si>
    <t>FCF from
disc. ops.</t>
  </si>
  <si>
    <t xml:space="preserve">FCF
</t>
  </si>
  <si>
    <t>FCF to
Solvay
share</t>
  </si>
  <si>
    <t>September 30, 2022</t>
  </si>
  <si>
    <t xml:space="preserve">IFRS
debt
</t>
  </si>
  <si>
    <t>S</t>
  </si>
  <si>
    <t xml:space="preserve">Hybrid
bonds
</t>
  </si>
  <si>
    <t>FCF to
Solvay
share-
holders</t>
  </si>
  <si>
    <t>Dividends
to Solvay
share-
holders</t>
  </si>
  <si>
    <t>Use of 
provisions
for additional 
voluntary 
contributions
pension plans)</t>
  </si>
  <si>
    <t>Remeasu-
rements
(forex)</t>
  </si>
  <si>
    <t>In/outflow
from M&amp;A</t>
  </si>
  <si>
    <t>Changes
in scope
&amp; other</t>
  </si>
  <si>
    <t>December 31, 2022</t>
  </si>
  <si>
    <t>Operational
deleveraging</t>
  </si>
  <si>
    <t>Operational
impact</t>
  </si>
  <si>
    <t>Capex &amp; working capital</t>
  </si>
  <si>
    <t>Taxes &amp; other FCF</t>
  </si>
  <si>
    <t>December 31, 2021</t>
  </si>
  <si>
    <t>Voluntary 
pension 
contributions</t>
  </si>
  <si>
    <t>Remeasu-
rements
(forex), changes
in scope
&amp; other</t>
  </si>
  <si>
    <t>IFRS</t>
  </si>
  <si>
    <t>A4</t>
  </si>
  <si>
    <t>10</t>
  </si>
  <si>
    <t>566</t>
  </si>
  <si>
    <t>Depreciation, amortization &amp; impairments</t>
  </si>
  <si>
    <t>-10.0%</t>
  </si>
  <si>
    <t>6</t>
  </si>
  <si>
    <t>Net financial charges</t>
  </si>
  <si>
    <t>-7</t>
  </si>
  <si>
    <t>-39</t>
  </si>
  <si>
    <t>Profit / (loss) for the period before taxes</t>
  </si>
  <si>
    <t>378</t>
  </si>
  <si>
    <t>Income tax expenses</t>
  </si>
  <si>
    <t>-1</t>
  </si>
  <si>
    <t>Tax rate</t>
  </si>
  <si>
    <t>-3</t>
  </si>
  <si>
    <t>1</t>
  </si>
  <si>
    <t>5</t>
  </si>
  <si>
    <t>Profit / (loss) for the period</t>
  </si>
  <si>
    <t>-16</t>
  </si>
  <si>
    <t>989</t>
  </si>
  <si>
    <t>(Profit) / loss attributable to non-controlling interests</t>
  </si>
  <si>
    <t>Profit / (loss) attributable to Solvay shareholders</t>
  </si>
  <si>
    <t>+12.7%</t>
  </si>
  <si>
    <t>Basic earnings per share (in €)</t>
  </si>
  <si>
    <t>2.41</t>
  </si>
  <si>
    <t>of which from continuing operations</t>
  </si>
  <si>
    <t>Investissements</t>
  </si>
  <si>
    <t>Vrije kasstroom uit voortgezette bedrijfsactiviteiten</t>
  </si>
  <si>
    <t>FCF</t>
  </si>
  <si>
    <t>Vrije kasstroom</t>
  </si>
  <si>
    <t>FCF to Solvay shareholders from continuing operations</t>
  </si>
  <si>
    <t>Vrije kasstroom aan Solvay-aandeelhouders uit voortgezette bedrijfsactiviteiten</t>
  </si>
  <si>
    <t>FCF to Solvay shareholders</t>
  </si>
  <si>
    <t>FCF aux actionnaires Solvay</t>
  </si>
  <si>
    <t>Vrije kasstroom aan Solvay-aandeelhouders</t>
  </si>
  <si>
    <t>Net working capital</t>
  </si>
  <si>
    <t>Net financial debt</t>
  </si>
  <si>
    <t>Dette nette financière</t>
  </si>
  <si>
    <t>Financiële nettoschuld</t>
  </si>
  <si>
    <t>Underlying leverage ratio</t>
  </si>
  <si>
    <t>Ratio de levier sous-jacent</t>
  </si>
  <si>
    <t>Onderliggende hefboomgraad</t>
  </si>
  <si>
    <t>-235</t>
  </si>
  <si>
    <t>-2</t>
  </si>
  <si>
    <t>+18.9%</t>
  </si>
  <si>
    <t>830</t>
  </si>
  <si>
    <t>Solvay</t>
  </si>
  <si>
    <t>Underlying tax rate</t>
  </si>
  <si>
    <t>a</t>
  </si>
  <si>
    <t>Earnings from associates &amp; joint ventures</t>
  </si>
  <si>
    <t>b</t>
  </si>
  <si>
    <t>c</t>
  </si>
  <si>
    <t>-15</t>
  </si>
  <si>
    <t>Income taxes</t>
  </si>
  <si>
    <t>d</t>
  </si>
  <si>
    <t>A4E</t>
  </si>
  <si>
    <t>A4F</t>
  </si>
  <si>
    <t>A4N</t>
  </si>
  <si>
    <t>-30</t>
  </si>
  <si>
    <t>-118</t>
  </si>
  <si>
    <t>Other gains &amp; losses on net indebtedness</t>
  </si>
  <si>
    <t>+5.0%</t>
  </si>
  <si>
    <t>Cost of discounting provisions</t>
  </si>
  <si>
    <t>Result from equity instruments measured at fair value</t>
  </si>
  <si>
    <t>f = a+b+c+d+e</t>
  </si>
  <si>
    <t>Sales</t>
  </si>
  <si>
    <t>of which net sales</t>
  </si>
  <si>
    <t>Cost of goods sold</t>
  </si>
  <si>
    <t>Gross margin</t>
  </si>
  <si>
    <t>Commercial costs</t>
  </si>
  <si>
    <t>Research &amp; development costs</t>
  </si>
  <si>
    <t>Result from portfolio management &amp; major restructuring</t>
  </si>
  <si>
    <t>Profit / (loss) for the period from continuing operations</t>
  </si>
  <si>
    <t>attributable to Solvay share</t>
  </si>
  <si>
    <t>attributable to non-controlling interests</t>
  </si>
  <si>
    <t>Profit / (loss) for the period from discontinued operations</t>
  </si>
  <si>
    <t>Weighted average of number of outstanding shares, basic</t>
  </si>
  <si>
    <t>Nombre moyen pondéré d'actions ordinaires (base)</t>
  </si>
  <si>
    <t>Gewogen gemiddelde van het aantal uitstaande aandelen (basisberekening)</t>
  </si>
  <si>
    <t>Diluted earnings per share (in €)</t>
  </si>
  <si>
    <t>-5.8%</t>
  </si>
  <si>
    <t>+13.6%</t>
  </si>
  <si>
    <t>4</t>
  </si>
  <si>
    <t>3.52</t>
  </si>
  <si>
    <t>2.40</t>
  </si>
  <si>
    <t>-325</t>
  </si>
  <si>
    <t>-5</t>
  </si>
  <si>
    <t>Consolidated income statement</t>
  </si>
  <si>
    <t>Number of shares (in 1000 shares)</t>
  </si>
  <si>
    <t>Nombre d'actions (en 1000 actions)</t>
  </si>
  <si>
    <t>Aantal aandelen (in 1000 aandelen)</t>
  </si>
  <si>
    <t>Issued shares at end of year</t>
  </si>
  <si>
    <t>Actions émises à la fin de l'exercice</t>
  </si>
  <si>
    <t>Uitgegeven aandelen op het einde van het jaar</t>
  </si>
  <si>
    <t>Treasury shares at end of year</t>
  </si>
  <si>
    <t>Actions propres à la fin de l'exercice</t>
  </si>
  <si>
    <t>Eigen aandelen op het einde van het jaar</t>
  </si>
  <si>
    <t>Shares held by Solvac</t>
  </si>
  <si>
    <t>Actions détenues par Solvac à la fin de l'exercice</t>
  </si>
  <si>
    <t>Aandelen aangehouden door Solvac op het einde van het jaar</t>
  </si>
  <si>
    <t>Outstanding shares at the end of the year</t>
  </si>
  <si>
    <t>Actions en circulation à la fin de l'exercice</t>
  </si>
  <si>
    <t>Uitstaande aandelen op het einde van het jaar</t>
  </si>
  <si>
    <t>Outstanding shares at the end of the year (including dilution factor)</t>
  </si>
  <si>
    <t>Actions en circulation à la fin de l'exercice (inclus le facteur de dilution)</t>
  </si>
  <si>
    <t>Uitstaande aandelen op het einde van het jaar (inclusief verwateringsfactor)</t>
  </si>
  <si>
    <t>Average outstanding shares (basic calculation)</t>
  </si>
  <si>
    <t>Moyenne des actions en circulation (calcul de base)</t>
  </si>
  <si>
    <t>Gemiddelde uitstaande aandelen (basisberekening)</t>
  </si>
  <si>
    <t>h</t>
  </si>
  <si>
    <t>Average outstanding shares (diluted calculation)</t>
  </si>
  <si>
    <t>Moyenne des actions en circulation (calcul dilué)</t>
  </si>
  <si>
    <t>Gemiddelde uitstaande aandelen (verwaterde berekening)</t>
  </si>
  <si>
    <t>i</t>
  </si>
  <si>
    <t>Data per share (in €)</t>
  </si>
  <si>
    <t>Chiffres par action (en €)</t>
  </si>
  <si>
    <t>Cijfers per aandeel (in €)</t>
  </si>
  <si>
    <t>Underlying profit for the period (basic)</t>
  </si>
  <si>
    <t>Profit de la période sous-jacent (base)</t>
  </si>
  <si>
    <t>Onderliggende winst van de periode (basis)</t>
  </si>
  <si>
    <t>Underlying profit from continuing operations (basic)</t>
  </si>
  <si>
    <t>Onderliggende winst uit voortgezette bedrijfsactiviteiten (basis)</t>
  </si>
  <si>
    <t>IFRS profit for the period (basic)</t>
  </si>
  <si>
    <t>Profit de la période IFRS (base)</t>
  </si>
  <si>
    <t>IFRS winst van de periode (basis)</t>
  </si>
  <si>
    <t>IFRS profit from continuing operations (basic)</t>
  </si>
  <si>
    <t>IFRS winst uit voortgezette bedrijfsactiviteiten (basis)</t>
  </si>
  <si>
    <t>Underlying profit for the period (diluted)</t>
  </si>
  <si>
    <t>Profit de la période sous-jacent (dilué)</t>
  </si>
  <si>
    <t>Onderliggende winst van de periode (verwaterd)</t>
  </si>
  <si>
    <t>Underlying profit from continuing operations (diluted)</t>
  </si>
  <si>
    <t>Onderliggende winst uit voortgezette bedrijfsactiviteiten (verwaterd)</t>
  </si>
  <si>
    <t>IFRS profit for the period (diluted)</t>
  </si>
  <si>
    <t>Profit de la période IFRS (dilué)</t>
  </si>
  <si>
    <t>IFRS winst van de periode (verwaterd)</t>
  </si>
  <si>
    <t>IFRS profit from continuing operations (diluted)</t>
  </si>
  <si>
    <t>IFRS winst uit voortgezette bedrijfsactiviteiten (verwaterd)</t>
  </si>
  <si>
    <t>105,876</t>
  </si>
  <si>
    <t>Free cash flow (FCF)</t>
  </si>
  <si>
    <t>Cash flow from operating activities</t>
  </si>
  <si>
    <t>of which voluntary pension contributions</t>
  </si>
  <si>
    <t>of which cash flow related to internal portfolio management and excluded from Free Cash Flow</t>
  </si>
  <si>
    <t>Cash flow from investing activities</t>
  </si>
  <si>
    <t>Loans to associates and non-consolidated companies</t>
  </si>
  <si>
    <t>g</t>
  </si>
  <si>
    <t>Sale (+) of subsidiaries and investments</t>
  </si>
  <si>
    <t>Payment of lease liabilities</t>
  </si>
  <si>
    <t>j</t>
  </si>
  <si>
    <t>n</t>
  </si>
  <si>
    <t>p</t>
  </si>
  <si>
    <t>Underlying EBITDA (LTM)</t>
  </si>
  <si>
    <t>u</t>
  </si>
  <si>
    <t>-8</t>
  </si>
  <si>
    <t>257</t>
  </si>
  <si>
    <t>Capital expenditure (capex)</t>
  </si>
  <si>
    <t>Acquisition (-) of tangible assets</t>
  </si>
  <si>
    <t>Acquisition (-) of intangible assets</t>
  </si>
  <si>
    <t>R1234E</t>
  </si>
  <si>
    <t>Consolidated statement of cash flows</t>
  </si>
  <si>
    <t>R1234F</t>
  </si>
  <si>
    <t>R1234N</t>
  </si>
  <si>
    <t>Adjustments to profit / (loss) for the period</t>
  </si>
  <si>
    <t>+4.4%</t>
  </si>
  <si>
    <t>Changes in working capital</t>
  </si>
  <si>
    <t>Dividends received from associates &amp; joint ventures</t>
  </si>
  <si>
    <t>Income taxes paid (excluding income taxes paid on sale of investments)</t>
  </si>
  <si>
    <t>of which intangible assets</t>
  </si>
  <si>
    <t>Sale (+) of property, plant and equipment &amp; intangible assets</t>
  </si>
  <si>
    <t>Acquisition (-) / sale (+) of treasury shares</t>
  </si>
  <si>
    <t>Dividends paid</t>
  </si>
  <si>
    <t>of which to Solvay shareholders</t>
  </si>
  <si>
    <t>Cash flow from financing activities</t>
  </si>
  <si>
    <t>Net change in cash and cash equivalents</t>
  </si>
  <si>
    <t>Currency translation differences</t>
  </si>
  <si>
    <t>-0.2%</t>
  </si>
  <si>
    <t>Opening cash balance</t>
  </si>
  <si>
    <t>Closing cash balance</t>
  </si>
  <si>
    <t>December
31</t>
  </si>
  <si>
    <t>Inventories</t>
  </si>
  <si>
    <t>Trade receivables</t>
  </si>
  <si>
    <t>Other current receivables</t>
  </si>
  <si>
    <t>Trade payables</t>
  </si>
  <si>
    <t>Other current liabilities</t>
  </si>
  <si>
    <t>Annualized quarterly total sales</t>
  </si>
  <si>
    <t>2.1%</t>
  </si>
  <si>
    <t>-0.3%</t>
  </si>
  <si>
    <t>Non-current financial debt</t>
  </si>
  <si>
    <t>Current financial debt</t>
  </si>
  <si>
    <t>c = a+b</t>
  </si>
  <si>
    <t>d = c+h</t>
  </si>
  <si>
    <t>Other financial instruments (current + non-current)</t>
  </si>
  <si>
    <t>Cash &amp; cash equivalents</t>
  </si>
  <si>
    <t>Total cash and cash equivalents</t>
  </si>
  <si>
    <t>g = e+f</t>
  </si>
  <si>
    <t>i = c+g</t>
  </si>
  <si>
    <t>Underlying net debt</t>
  </si>
  <si>
    <t>j = i+h</t>
  </si>
  <si>
    <t>k</t>
  </si>
  <si>
    <t>l = -j/k</t>
  </si>
  <si>
    <t>Total equity</t>
  </si>
  <si>
    <t>-833</t>
  </si>
  <si>
    <t>0.9</t>
  </si>
  <si>
    <t>-0.1</t>
  </si>
  <si>
    <t>Consolidated statement of financial position</t>
  </si>
  <si>
    <t>Property, plant and equipment</t>
  </si>
  <si>
    <t>Right-of-use assets</t>
  </si>
  <si>
    <t>500</t>
  </si>
  <si>
    <t>466</t>
  </si>
  <si>
    <t xml:space="preserve">Equity instruments measured at fair value </t>
  </si>
  <si>
    <t>Investments in associates &amp; joint ventures</t>
  </si>
  <si>
    <t>Other investments</t>
  </si>
  <si>
    <t>Deferred tax assets</t>
  </si>
  <si>
    <t>+16.4%</t>
  </si>
  <si>
    <t>Non-current assets</t>
  </si>
  <si>
    <t>Income tax receivables</t>
  </si>
  <si>
    <t>156</t>
  </si>
  <si>
    <t>-10.1%</t>
  </si>
  <si>
    <t>Current assets</t>
  </si>
  <si>
    <t>Total assets</t>
  </si>
  <si>
    <t>Share capital</t>
  </si>
  <si>
    <t>Share premiums</t>
  </si>
  <si>
    <t>Other reserves</t>
  </si>
  <si>
    <t>-7.8%</t>
  </si>
  <si>
    <t>Non-controlling interests</t>
  </si>
  <si>
    <t>61</t>
  </si>
  <si>
    <t>Provisions for employee benefits</t>
  </si>
  <si>
    <t>+6.1%</t>
  </si>
  <si>
    <t>Deferred tax liabilities</t>
  </si>
  <si>
    <t>Non-current liabilities</t>
  </si>
  <si>
    <t>Income tax payables</t>
  </si>
  <si>
    <t>Current liabilities</t>
  </si>
  <si>
    <t>Total equity &amp; liabilities</t>
  </si>
  <si>
    <t>Underlying EBIT</t>
  </si>
  <si>
    <t>m</t>
  </si>
  <si>
    <t>EBIT (LTM)</t>
  </si>
  <si>
    <t>Accounting impact from EUAs and amortization &amp; depreciation of purchase price allocation (PPA) from acquisitions</t>
  </si>
  <si>
    <t>Numerator</t>
  </si>
  <si>
    <t>WC industrial</t>
  </si>
  <si>
    <t>WC Other</t>
  </si>
  <si>
    <t>l = d+e+f+g+h+i+j+k</t>
  </si>
  <si>
    <t>m = c/l</t>
  </si>
  <si>
    <t>Autres</t>
  </si>
  <si>
    <t>Overige</t>
  </si>
  <si>
    <t>Reconciliation of segment, underlying and IFRS data</t>
  </si>
  <si>
    <t>+8.6%</t>
  </si>
  <si>
    <t>Underlying depreciation, amortization &amp; impairments</t>
  </si>
  <si>
    <t>Result from legacy remediation &amp; major litigations</t>
  </si>
  <si>
    <t>FY 2015</t>
  </si>
  <si>
    <t>FY 2016</t>
  </si>
  <si>
    <t>FY 2017</t>
  </si>
  <si>
    <t>FY 2018</t>
  </si>
  <si>
    <t>2015</t>
  </si>
  <si>
    <t>2016</t>
  </si>
  <si>
    <t>2017</t>
  </si>
  <si>
    <t>2018</t>
  </si>
  <si>
    <t>2,652</t>
  </si>
  <si>
    <t>346</t>
  </si>
  <si>
    <t>2,336</t>
  </si>
  <si>
    <t>2,125</t>
  </si>
  <si>
    <t>2,284</t>
  </si>
  <si>
    <t>2,075</t>
  </si>
  <si>
    <t>2,230</t>
  </si>
  <si>
    <t>+9.7%</t>
  </si>
  <si>
    <t>235</t>
  </si>
  <si>
    <t>21.7%</t>
  </si>
  <si>
    <t>897</t>
  </si>
  <si>
    <t>492</t>
  </si>
  <si>
    <t>20.0%</t>
  </si>
  <si>
    <t>-1,092</t>
  </si>
  <si>
    <t>-929</t>
  </si>
  <si>
    <t>-716</t>
  </si>
  <si>
    <t>-711</t>
  </si>
  <si>
    <t>-288</t>
  </si>
  <si>
    <t>53.2%</t>
  </si>
  <si>
    <t>59.3%</t>
  </si>
  <si>
    <t>67.9%</t>
  </si>
  <si>
    <t>68.1%</t>
  </si>
  <si>
    <t>6.1%</t>
  </si>
  <si>
    <t>6.3%</t>
  </si>
  <si>
    <t>3.4%</t>
  </si>
  <si>
    <t>-350</t>
  </si>
  <si>
    <t>-352</t>
  </si>
  <si>
    <t>3.2%</t>
  </si>
  <si>
    <t>3.3%</t>
  </si>
  <si>
    <t>3.1%</t>
  </si>
  <si>
    <t>424</t>
  </si>
  <si>
    <t>Total of future minimum lease payments under non-cancellable operating leases (undiscounted) at December 31, 2018</t>
  </si>
  <si>
    <t>Montant total des paiements minimaux futurs au titre des contrats de location simple non résiliables (non actualisés) au 31 décembre 2018</t>
  </si>
  <si>
    <t>Totaal van de toekomstige minimum leasebetalingen aangaande niet opzegbare operationele leaseovereenkomsten (niet gedisconteerd) op 31 december 2018</t>
  </si>
  <si>
    <t>Minimum lease payments of finance leases (undiscounted) at December 31, 2018</t>
  </si>
  <si>
    <t>Paiements minimaux au titre des contrats de location-financement (non actualisés) au 31 décembre 2018</t>
  </si>
  <si>
    <t>Minimum leasebetalingen van financiële leaseovereenkomsten (niet  gedisconteerd) op 31 december 2018</t>
  </si>
  <si>
    <t>Lease liabilities (undiscounted) at January 1, 2019</t>
  </si>
  <si>
    <t>Passifs locatifs (non actualisés) au 1er janvier 2019</t>
  </si>
  <si>
    <t xml:space="preserve">Leaseverplichtingen (niet gedisconteerd) op 1 januari 2019 </t>
  </si>
  <si>
    <t>Discounting (including finance leases as at December 31, 2018)</t>
  </si>
  <si>
    <t>Actualisation (dont les leasings financiers au 31 décembre 2018)</t>
  </si>
  <si>
    <t>Discontering (waarvan de financiële leaseovereenkomsten op 31 december 2018)</t>
  </si>
  <si>
    <t>Lease liabilities at January 1, 2019</t>
  </si>
  <si>
    <t>Passifs locatifs au 1er janvier 2019</t>
  </si>
  <si>
    <t xml:space="preserve">Leaseverplichtingen op 1 januari 2019 </t>
  </si>
  <si>
    <t>Present value of minimum lease payments of finance leases at December 31, 2018</t>
  </si>
  <si>
    <t>Valeur actuelle des paiements minimaux au titre des contrats de location-financement au 31 décembre 2018</t>
  </si>
  <si>
    <t>Huidige waarde van minimum leasebetalingen van financiële leaseovereenkomsten op 31 december 2018</t>
  </si>
  <si>
    <t>Additional lease liabilities as a result of the initial application of IFRS 16 as at January 1, 2019</t>
  </si>
  <si>
    <t>Passifs locatifs additionnels suite à l'application initiale d'IFRS 16 au 1er janvier 2019</t>
  </si>
  <si>
    <t>Bijkomende leaseverplichtingen ingevolge de initiële toepassing van IFRS 16 op 1 januari 2019</t>
  </si>
  <si>
    <t>January 1, 2019</t>
  </si>
  <si>
    <t>1 janvier 2019</t>
  </si>
  <si>
    <t>1 januari 2019</t>
  </si>
  <si>
    <t>Q1 2018</t>
  </si>
  <si>
    <t>Q2 2018</t>
  </si>
  <si>
    <t>Q3 2018</t>
  </si>
  <si>
    <t>Q4 2018</t>
  </si>
  <si>
    <t>T1 2018</t>
  </si>
  <si>
    <t>T2 2018</t>
  </si>
  <si>
    <t>T3 2018</t>
  </si>
  <si>
    <t>T4 2018</t>
  </si>
  <si>
    <t>Kw1 2018</t>
  </si>
  <si>
    <t>Kw2 2018</t>
  </si>
  <si>
    <t>Kw3 2018</t>
  </si>
  <si>
    <t>Kw4 2018</t>
  </si>
  <si>
    <t>Profit / (loss) for the period, IFRS as published</t>
  </si>
  <si>
    <t>Profit / perte (-) de la période, IFRS tel publié</t>
  </si>
  <si>
    <t>Winst / verlies (-) van de periode, IFRS zoals gepubliceerd</t>
  </si>
  <si>
    <t>118</t>
  </si>
  <si>
    <t>288</t>
  </si>
  <si>
    <t>Tax on hybrids in equity</t>
  </si>
  <si>
    <t>Taxes sur les hybrides dans les capitaux propres</t>
  </si>
  <si>
    <t>Belastingen op hybriden in het eigen vermogen</t>
  </si>
  <si>
    <t>-257</t>
  </si>
  <si>
    <t>-897</t>
  </si>
  <si>
    <t>Profit / (loss) for the period, IFRS restated</t>
  </si>
  <si>
    <t>Profit / perte (-) de la période, IFRS retraité</t>
  </si>
  <si>
    <t>Winst / verlies (-) van de periode, IFRS herwerkt</t>
  </si>
  <si>
    <t>Profit / (loss) for the period attributable to non-controlling interests, IFRS restated</t>
  </si>
  <si>
    <t>Profit / perte (-) de la période attribué aux participations ne donnant pas le contrôle, IFRS retraité</t>
  </si>
  <si>
    <t>Winst / verlies (-) van de periode toegekend aan minderheidsbelangen, IFRS herwerkt</t>
  </si>
  <si>
    <t>Profit / (loss) for the period attributable to Solvay share, IFRS restated</t>
  </si>
  <si>
    <t>Profit / perte (-) de la période attribué aux actionnaires Solvay, IFRS retraité</t>
  </si>
  <si>
    <t>Winst / verlies (-) van de periode toegekend aan Solvay-aandeelhouders, IFRS herwerkt</t>
  </si>
  <si>
    <t>e = c-d</t>
  </si>
  <si>
    <t>Basic earnings per share (in €), IFRS restated</t>
  </si>
  <si>
    <t>Résultat de base par action (en €), IFRS retraité</t>
  </si>
  <si>
    <t>Gewone winst / verlies (-) per aandeel (in €), IFRS herwerkt</t>
  </si>
  <si>
    <t>g = e/f</t>
  </si>
  <si>
    <t>2013</t>
  </si>
  <si>
    <t>2014</t>
  </si>
  <si>
    <t>2011</t>
  </si>
  <si>
    <t>2012</t>
  </si>
  <si>
    <t>2015 [1]</t>
  </si>
  <si>
    <t>527</t>
  </si>
  <si>
    <t>23.0%</t>
  </si>
  <si>
    <t>148</t>
  </si>
  <si>
    <t>-1,160</t>
  </si>
  <si>
    <t>-981</t>
  </si>
  <si>
    <t>-822</t>
  </si>
  <si>
    <t>57.4%</t>
  </si>
  <si>
    <t>45.5%</t>
  </si>
  <si>
    <t>75.0%</t>
  </si>
  <si>
    <t>876</t>
  </si>
  <si>
    <t>871</t>
  </si>
  <si>
    <t>394</t>
  </si>
  <si>
    <t>658</t>
  </si>
  <si>
    <t>Equity attributable to Solvay share</t>
  </si>
  <si>
    <t>-6,579</t>
  </si>
  <si>
    <t>-6,556</t>
  </si>
  <si>
    <t>-5,346</t>
  </si>
  <si>
    <t>-5,105</t>
  </si>
  <si>
    <t>v</t>
  </si>
  <si>
    <t>2.26</t>
  </si>
  <si>
    <t>0.54</t>
  </si>
  <si>
    <t>50.0%</t>
  </si>
  <si>
    <t>2.8%</t>
  </si>
  <si>
    <t>3.0%</t>
  </si>
  <si>
    <t>Historical key share data</t>
  </si>
  <si>
    <t>As published</t>
  </si>
  <si>
    <t>Pro forma restated</t>
  </si>
  <si>
    <t>Pro forma</t>
  </si>
  <si>
    <t>Pro forma restated²</t>
  </si>
  <si>
    <t>Chiffres clés de l'action historiques</t>
  </si>
  <si>
    <t>Tel publié</t>
  </si>
  <si>
    <t>Retraité</t>
  </si>
  <si>
    <t>Pro forma retraité</t>
  </si>
  <si>
    <t>Pr o forma herwerkt²</t>
  </si>
  <si>
    <t>Historische kerncijfers van het aandeel</t>
  </si>
  <si>
    <t>Gepubliceerd</t>
  </si>
  <si>
    <t>Herwerkt</t>
  </si>
  <si>
    <t>Pro forma herwerkt</t>
  </si>
  <si>
    <t>84,701</t>
  </si>
  <si>
    <t>1,735</t>
  </si>
  <si>
    <t>1,530</t>
  </si>
  <si>
    <t>1,719</t>
  </si>
  <si>
    <t>2,106</t>
  </si>
  <si>
    <t>2,358</t>
  </si>
  <si>
    <t>25,559</t>
  </si>
  <si>
    <t>25,578</t>
  </si>
  <si>
    <t>32,116</t>
  </si>
  <si>
    <t>32,511</t>
  </si>
  <si>
    <t>d = a-b</t>
  </si>
  <si>
    <t>82,966</t>
  </si>
  <si>
    <t>83,171</t>
  </si>
  <si>
    <t>82,982</t>
  </si>
  <si>
    <t>103,770</t>
  </si>
  <si>
    <t>103,225</t>
  </si>
  <si>
    <t>103,519</t>
  </si>
  <si>
    <t>104,336</t>
  </si>
  <si>
    <t>103,541</t>
  </si>
  <si>
    <t>104,061</t>
  </si>
  <si>
    <t>82,305</t>
  </si>
  <si>
    <t>83,151</t>
  </si>
  <si>
    <t>83,228</t>
  </si>
  <si>
    <t>83,738</t>
  </si>
  <si>
    <t>103,294</t>
  </si>
  <si>
    <t>103,352</t>
  </si>
  <si>
    <t>82,696</t>
  </si>
  <si>
    <t>83,843</t>
  </si>
  <si>
    <t>83,890</t>
  </si>
  <si>
    <t>84,303</t>
  </si>
  <si>
    <t>104,470</t>
  </si>
  <si>
    <t>103,609</t>
  </si>
  <si>
    <t>104,084</t>
  </si>
  <si>
    <t>Capitaux propres attribués à Solvay</t>
  </si>
  <si>
    <t>Eigen vermogen toegerekend aan Solvay aandeel</t>
  </si>
  <si>
    <t>g = .../d [2]</t>
  </si>
  <si>
    <t>73.90</t>
  </si>
  <si>
    <t>70.71</t>
  </si>
  <si>
    <t>64.71</t>
  </si>
  <si>
    <t>69.72</t>
  </si>
  <si>
    <t>71.98</t>
  </si>
  <si>
    <t>h = .../e [2]</t>
  </si>
  <si>
    <t>7.47</t>
  </si>
  <si>
    <t>8.12</t>
  </si>
  <si>
    <t>7.40</t>
  </si>
  <si>
    <t>8.19</t>
  </si>
  <si>
    <t>9.08</t>
  </si>
  <si>
    <t>Profit sous-jacent des activités poursuivies (base)</t>
  </si>
  <si>
    <t>6.98</t>
  </si>
  <si>
    <t>5.95</t>
  </si>
  <si>
    <t>5.07</t>
  </si>
  <si>
    <t>6.02</t>
  </si>
  <si>
    <t>7.59</t>
  </si>
  <si>
    <t>7.41</t>
  </si>
  <si>
    <t>8.07</t>
  </si>
  <si>
    <t>7.35</t>
  </si>
  <si>
    <t>8.17</t>
  </si>
  <si>
    <t>9.02</t>
  </si>
  <si>
    <t>Profit sous-jacent des activités poursuivies (dilué)</t>
  </si>
  <si>
    <t>6.93</t>
  </si>
  <si>
    <t>5.91</t>
  </si>
  <si>
    <t>5.04</t>
  </si>
  <si>
    <t>6.01</t>
  </si>
  <si>
    <t>7.53</t>
  </si>
  <si>
    <t>i = .../e [2]</t>
  </si>
  <si>
    <t>7.10</t>
  </si>
  <si>
    <t>3.25</t>
  </si>
  <si>
    <t>0.96</t>
  </si>
  <si>
    <t>4.85</t>
  </si>
  <si>
    <t>3.86</t>
  </si>
  <si>
    <t>10.27</t>
  </si>
  <si>
    <t>Profit IFRS des actiivités contiunées (base)</t>
  </si>
  <si>
    <t>7.06</t>
  </si>
  <si>
    <t>3.22</t>
  </si>
  <si>
    <t>0.95</t>
  </si>
  <si>
    <t>5.57</t>
  </si>
  <si>
    <t>4.42</t>
  </si>
  <si>
    <t>4.45</t>
  </si>
  <si>
    <t>5.34</t>
  </si>
  <si>
    <t>7.97</t>
  </si>
  <si>
    <t>j = .../f [2]</t>
  </si>
  <si>
    <t>4.81</t>
  </si>
  <si>
    <t>3.83</t>
  </si>
  <si>
    <t>5.99</t>
  </si>
  <si>
    <t>10.19</t>
  </si>
  <si>
    <t>Profit IFRS des activités poursuivies (dilué)</t>
  </si>
  <si>
    <t>3.29</t>
  </si>
  <si>
    <t>5.53</t>
  </si>
  <si>
    <t>4.39</t>
  </si>
  <si>
    <t>3.50</t>
  </si>
  <si>
    <t>5.33</t>
  </si>
  <si>
    <t>7.92</t>
  </si>
  <si>
    <t>Gross dividend [3]</t>
  </si>
  <si>
    <t>Dividende brute [3]</t>
  </si>
  <si>
    <t>Brutodividend [3]</t>
  </si>
  <si>
    <t>3.07</t>
  </si>
  <si>
    <t>3.20</t>
  </si>
  <si>
    <t>3.40</t>
  </si>
  <si>
    <t>3.30</t>
  </si>
  <si>
    <t>3.60</t>
  </si>
  <si>
    <t>Net dividend [3]</t>
  </si>
  <si>
    <t>Dividende nette [3]</t>
  </si>
  <si>
    <t>Nettodividend [3]</t>
  </si>
  <si>
    <t>l = k*(1-…%) [4]</t>
  </si>
  <si>
    <t>2.55</t>
  </si>
  <si>
    <t>2.52</t>
  </si>
  <si>
    <t>Adjusted gross dividend</t>
  </si>
  <si>
    <t>DIvidende brute ajusté</t>
  </si>
  <si>
    <t>Aangepast brutodividend</t>
  </si>
  <si>
    <t>3.01</t>
  </si>
  <si>
    <t>Adjusted net dividend</t>
  </si>
  <si>
    <t>Dividende nette ajusté</t>
  </si>
  <si>
    <t>Aangepast nettodividend</t>
  </si>
  <si>
    <t>Payout ratio</t>
  </si>
  <si>
    <t>Ratio de distribution</t>
  </si>
  <si>
    <t>Uitkeringsgraad</t>
  </si>
  <si>
    <t>45.1%</t>
  </si>
  <si>
    <t>98.5%</t>
  </si>
  <si>
    <t>352.7%</t>
  </si>
  <si>
    <t>35.1%</t>
  </si>
  <si>
    <t>Underlying payout ratio</t>
  </si>
  <si>
    <t>Ratio de distribution sous-jacent</t>
  </si>
  <si>
    <t>Onderliggende uitkeringsgraad</t>
  </si>
  <si>
    <t>40.6%</t>
  </si>
  <si>
    <t>39.6%</t>
  </si>
  <si>
    <t>Share price data (in €)</t>
  </si>
  <si>
    <t>Chiffres du cours de l'action (en €)</t>
  </si>
  <si>
    <t xml:space="preserve">Cijfers van de aandelenkoers (in €) </t>
  </si>
  <si>
    <t>Highest [5]</t>
  </si>
  <si>
    <t>Le plus haut [5]</t>
  </si>
  <si>
    <t>Hoogste [5]</t>
  </si>
  <si>
    <t>109.80</t>
  </si>
  <si>
    <t>121.05</t>
  </si>
  <si>
    <t>129.15</t>
  </si>
  <si>
    <t>141.10</t>
  </si>
  <si>
    <t>132.00</t>
  </si>
  <si>
    <t>Lowest [5]</t>
  </si>
  <si>
    <t>Le plus bas [5]</t>
  </si>
  <si>
    <t>Laagste [5]</t>
  </si>
  <si>
    <t>62.11</t>
  </si>
  <si>
    <t>97.20</t>
  </si>
  <si>
    <t>100.15</t>
  </si>
  <si>
    <t>88.01</t>
  </si>
  <si>
    <t>106.30</t>
  </si>
  <si>
    <t>Average [5]</t>
  </si>
  <si>
    <t>Moyenne [5]</t>
  </si>
  <si>
    <t>Gemiddelde [5]</t>
  </si>
  <si>
    <t>o = v/u</t>
  </si>
  <si>
    <t>87.33</t>
  </si>
  <si>
    <t>109.42</t>
  </si>
  <si>
    <t>114.35</t>
  </si>
  <si>
    <t>105.74</t>
  </si>
  <si>
    <t>118.69</t>
  </si>
  <si>
    <t>At the end of the year</t>
  </si>
  <si>
    <t>A la fin de l'exercice</t>
  </si>
  <si>
    <t>Op het einde van het jaar</t>
  </si>
  <si>
    <t>109.35</t>
  </si>
  <si>
    <t>115.00</t>
  </si>
  <si>
    <t>112.40</t>
  </si>
  <si>
    <t>98.43</t>
  </si>
  <si>
    <t>115.90</t>
  </si>
  <si>
    <t>Adjusted share price, high</t>
  </si>
  <si>
    <t>Cours de l'action ajusté, haut [3]</t>
  </si>
  <si>
    <t>Aangepaste koers van het aandeel, hoog [3]</t>
  </si>
  <si>
    <t>103.19</t>
  </si>
  <si>
    <t>113.77</t>
  </si>
  <si>
    <t>121.38</t>
  </si>
  <si>
    <t>132.61</t>
  </si>
  <si>
    <t>Adjusted share price, low</t>
  </si>
  <si>
    <t>Cours de l'action ajusté, bas [3]</t>
  </si>
  <si>
    <t>Aangepaste koers van het aandeel, laag [3]</t>
  </si>
  <si>
    <t>58.37</t>
  </si>
  <si>
    <t>91.35</t>
  </si>
  <si>
    <t>94.13</t>
  </si>
  <si>
    <t>82.72</t>
  </si>
  <si>
    <t>Adjusted share price, average</t>
  </si>
  <si>
    <t>Cours de l'action ajusté, moyenne [3]</t>
  </si>
  <si>
    <t>Aangepaste koers van het aandeel, gemiddelde [3]</t>
  </si>
  <si>
    <t>82.08</t>
  </si>
  <si>
    <t>102.84</t>
  </si>
  <si>
    <t>107.47</t>
  </si>
  <si>
    <t>99.38</t>
  </si>
  <si>
    <t>Adjusted share price, year end</t>
  </si>
  <si>
    <t>Cours de l'action ajusté, fin de l'année</t>
  </si>
  <si>
    <t>Aangepaste koers van het aandeel, einde jaar</t>
  </si>
  <si>
    <t>102.77</t>
  </si>
  <si>
    <t>108.08</t>
  </si>
  <si>
    <t>105.64</t>
  </si>
  <si>
    <t>92.51</t>
  </si>
  <si>
    <t>Underlying price/earnings</t>
  </si>
  <si>
    <t>Ratio cours/résultat sous-jacent</t>
  </si>
  <si>
    <t>Onderliggende koers/winst verhouding</t>
  </si>
  <si>
    <t>q = p/h</t>
  </si>
  <si>
    <t>12.8</t>
  </si>
  <si>
    <t>IFRS price/earnings</t>
  </si>
  <si>
    <t>Ratio cours/résultat IFRS</t>
  </si>
  <si>
    <t>IFRS koers/winst verhouding</t>
  </si>
  <si>
    <t>r = p/i</t>
  </si>
  <si>
    <t>15.4</t>
  </si>
  <si>
    <t>35.4</t>
  </si>
  <si>
    <t>116.6</t>
  </si>
  <si>
    <t>20.3</t>
  </si>
  <si>
    <t>11.3</t>
  </si>
  <si>
    <t>Gross dividend yield</t>
  </si>
  <si>
    <t>Rendement sur dividende brute</t>
  </si>
  <si>
    <t>Bruto dividendrendement</t>
  </si>
  <si>
    <t>s = k/p</t>
  </si>
  <si>
    <t>Net dividend yield</t>
  </si>
  <si>
    <t>Rendement sur dividende nette</t>
  </si>
  <si>
    <t>Netto dividendrendement</t>
  </si>
  <si>
    <t>t = l/p</t>
  </si>
  <si>
    <t>2.2%</t>
  </si>
  <si>
    <t>2.3%</t>
  </si>
  <si>
    <t>Stock market data [6]</t>
  </si>
  <si>
    <t>Chiffres du marché boursier [6]</t>
  </si>
  <si>
    <t>Effectenmarktcijfers [6]</t>
  </si>
  <si>
    <t>Annual volume (in 1000 shares)</t>
  </si>
  <si>
    <t>Volume annuel (en 1000 actions)</t>
  </si>
  <si>
    <t>Jaarlijks volume (in 1000 aandelen)</t>
  </si>
  <si>
    <t>77,144</t>
  </si>
  <si>
    <t>53,643</t>
  </si>
  <si>
    <t>48,600</t>
  </si>
  <si>
    <t>82,718</t>
  </si>
  <si>
    <t>62,642</t>
  </si>
  <si>
    <t>Annual volume (in € million)</t>
  </si>
  <si>
    <t>Volume annuel (en M€)</t>
  </si>
  <si>
    <t>Jaarlijks volume (in € mln)</t>
  </si>
  <si>
    <t>6,737</t>
  </si>
  <si>
    <t>5,870</t>
  </si>
  <si>
    <t>5,557</t>
  </si>
  <si>
    <t>9,218</t>
  </si>
  <si>
    <t>7,435</t>
  </si>
  <si>
    <t>Market capitalisation, end of year (in € million)</t>
  </si>
  <si>
    <t>Capitalisation boursière (en M€)</t>
  </si>
  <si>
    <t>Marktkapitalisatie, einde jaar (in € mln)</t>
  </si>
  <si>
    <t>w = p*d</t>
  </si>
  <si>
    <t>9,072.3</t>
  </si>
  <si>
    <t>9,564.7</t>
  </si>
  <si>
    <t>9,327.2</t>
  </si>
  <si>
    <t>10,214.1</t>
  </si>
  <si>
    <t>11,997.8</t>
  </si>
  <si>
    <t>Velocity</t>
  </si>
  <si>
    <t>Taux de rotation</t>
  </si>
  <si>
    <t>Omloopsnelheid</t>
  </si>
  <si>
    <t>x = u/a</t>
  </si>
  <si>
    <t>91.1%</t>
  </si>
  <si>
    <t>63.3%</t>
  </si>
  <si>
    <t>78.1%</t>
  </si>
  <si>
    <t>59.2%</t>
  </si>
  <si>
    <t>Velocity adjusted for free float</t>
  </si>
  <si>
    <t>Taux de rotation ajusté du flottant</t>
  </si>
  <si>
    <t>Omloopsnelheid aangepast voor free-float</t>
  </si>
  <si>
    <t>y = u/(a-b-c)</t>
  </si>
  <si>
    <t>134.4%</t>
  </si>
  <si>
    <t>93.1%</t>
  </si>
  <si>
    <t>84.7%</t>
  </si>
  <si>
    <t>115.4%</t>
  </si>
  <si>
    <t>88.2%</t>
  </si>
  <si>
    <t>[1] 2015 data are not presented on pro forma basis, i.e. exclude Cytec.
[2] The numerator can be found under the same label in the historic key financial data table in section 1 of the Business review. 
[3] Recommended 2017 dividend, pending General Shareholders meeting on May 8, 2018.
[4] Belgian withholding tax applicable in year of dividend payment, i.e. the following year: 25% in 2013-2015, 27% in 2016, 30% from 2017 onward.
[5] The 2015 share price data use the share price adjusted by a factor 93.98% for the period until December 3, 2015. The adjustment reflects the distribution of rights during the capital increase completed in December 2015. 
[6] The stock market data are based on all trades registered by Euronext.</t>
  </si>
  <si>
    <t>[1] Les chiffres de l'exercice 2015 ne sont pas présentés sur base pro forma, c'est-à-dire excluent Cytec.
[2] Le numérateur peut être trouvé sous le même libellé dans le tableau des chiffres clés financiers historiques de la section 1 du Business review.
[3] Le dividende de l'exercice 2016 est recommandé, en attendant l'Assemblée générale du 8 mai 2018.
[4] Précompte mobilier belge applicable dans l'année de paiement du dividende, soit l'année suivante: 25% en 2013-2015, 27% en 2016, 30% à partir de 2017.
[5] Les chiffres du cours de l'action en 2015 utilisent le cours ajusté d'un facteur de 93,98% pour la période jusqu'au 3 décembre 2015. Cet ajustement refléte la distribution des droits lors de l’augmentation de capital réalisée en décembre 2015.
[6] Les données boursières sont basées sur l'ensemble des transactions enregistrées par Euronext.</t>
  </si>
  <si>
    <t>PR4E</t>
  </si>
  <si>
    <t>PR4F</t>
  </si>
  <si>
    <t>PR4N</t>
  </si>
  <si>
    <t>2016 - 2018 mid-term objectives</t>
  </si>
  <si>
    <t>Objectifs à moyen terme 2016 - 2018</t>
  </si>
  <si>
    <t>2016 - 2018 doelstellingen op middellange termijn</t>
  </si>
  <si>
    <t>PR4</t>
  </si>
  <si>
    <t>Underlying profit for the period per share (basic)</t>
  </si>
  <si>
    <t>Profit de la période sous-jacent par action (de base)</t>
  </si>
  <si>
    <t>Onderliggende winst van de periode per aandeel (basis)</t>
  </si>
  <si>
    <t>FCF (total)</t>
  </si>
  <si>
    <t>Free cash flow to Solvay shareholders from continuing operations</t>
  </si>
  <si>
    <t>Free cash flow aux actionnaires Solvay des activités poursuivies</t>
  </si>
  <si>
    <t>Greenhouse gas intensity</t>
  </si>
  <si>
    <t>Intensité des émissions de gaz à effets de serre</t>
  </si>
  <si>
    <t>Intensiteit van de uitstoot van broeikasgassen</t>
  </si>
  <si>
    <t>Greenhouse gas emissions</t>
  </si>
  <si>
    <t>Emissions de gaz à effets de serre</t>
  </si>
  <si>
    <t>Uitstoot van broeikasgassen</t>
  </si>
  <si>
    <t>Sustainable solutions (SPM)</t>
  </si>
  <si>
    <t>Solutions durables (SPM)</t>
  </si>
  <si>
    <t>Duurzame bedrijfsoplossingen (SPM)</t>
  </si>
  <si>
    <t>Occupational accidents at Group sites</t>
  </si>
  <si>
    <t>Accidents de travail sur les sites du Groupe</t>
  </si>
  <si>
    <t>Arbeidsongevallen in de vestigingen van de Groep</t>
  </si>
  <si>
    <t>Employee engagement</t>
  </si>
  <si>
    <t>Engagement des collaborateurs</t>
  </si>
  <si>
    <t>Engagement van de medewerkers</t>
  </si>
  <si>
    <t>Employees involved in societal actions</t>
  </si>
  <si>
    <t>Collaborateurs impliqués dans des actions sociétales</t>
  </si>
  <si>
    <t xml:space="preserve">Medewerkers die zich maatschappelijk inzetten </t>
  </si>
  <si>
    <t>pro forma</t>
  </si>
  <si>
    <t>Achieved</t>
  </si>
  <si>
    <t>Réalisé</t>
  </si>
  <si>
    <t>Verwezenlijkt</t>
  </si>
  <si>
    <t>Grow mid-to-high single-digit
average yoy</t>
  </si>
  <si>
    <t>Croissance qualifiée de "mid-to-high single-digit" en moyenne par an</t>
  </si>
  <si>
    <t>Groei met midden-tot-hoog enkelvoudig cijfer
gemiddeld per jaar</t>
  </si>
  <si>
    <t>+7.5%</t>
  </si>
  <si>
    <t>Average yoy growth</t>
  </si>
  <si>
    <t>Croissance annuelle moyenne</t>
  </si>
  <si>
    <t>Gemiddelde jaarlijkse groei</t>
  </si>
  <si>
    <t>+11.8%</t>
  </si>
  <si>
    <t>+25.9%</t>
  </si>
  <si>
    <t>+39.2%</t>
  </si>
  <si>
    <t>Exceed €2.4 billion
cumulatively over 3 years</t>
  </si>
  <si>
    <t>En excès de 2.4 milliards d'€
cumulatif sur les 3 années</t>
  </si>
  <si>
    <t>Meer dan € 2.4 mld
cumulatief over 3 jaar</t>
  </si>
  <si>
    <t>2.7</t>
  </si>
  <si>
    <t>1.0</t>
  </si>
  <si>
    <t>0.5</t>
  </si>
  <si>
    <t>+49.6%</t>
  </si>
  <si>
    <t>Increase by 0.5pp - 1.0pp
over 3 years</t>
  </si>
  <si>
    <t>Augmentation de +0.5pp - +1.0pp
sur 3 années</t>
  </si>
  <si>
    <t>Vermeerdering met +0.5pp - +1.0pp
over 3 jaar</t>
  </si>
  <si>
    <t>+0.8pp</t>
  </si>
  <si>
    <t>+0.6pp</t>
  </si>
  <si>
    <t>+0.3pp</t>
  </si>
  <si>
    <t>Reduce by -20%
over 3 years</t>
  </si>
  <si>
    <t>Réduction de -20%
sur 3 années</t>
  </si>
  <si>
    <t>Vermindering met -20%
over 3 jaar</t>
  </si>
  <si>
    <t>-24.1%</t>
  </si>
  <si>
    <t>-19.3%</t>
  </si>
  <si>
    <t>Average yoy reduction</t>
  </si>
  <si>
    <t>Réduction annuelle moyenne</t>
  </si>
  <si>
    <t>Gemiddelde jaarlijkse vernmindering</t>
  </si>
  <si>
    <t>Increase to 40% of net sales
by 2018</t>
  </si>
  <si>
    <t>Augmentation à 40% du chiffre d'affaires net
d'ici 2018</t>
  </si>
  <si>
    <t>Vermeerdering tot 40% 
over 3 jaar</t>
  </si>
  <si>
    <t>50%</t>
  </si>
  <si>
    <t>49%</t>
  </si>
  <si>
    <t>43%</t>
  </si>
  <si>
    <t>33%</t>
  </si>
  <si>
    <t>Reduce by -10%
over 3 years</t>
  </si>
  <si>
    <t>Réduction de -10%
sur 3 années</t>
  </si>
  <si>
    <t>Vermindering met -10%
over 3 jaar</t>
  </si>
  <si>
    <t>-29.9%</t>
  </si>
  <si>
    <t>-16.9%</t>
  </si>
  <si>
    <t>-15.6%</t>
  </si>
  <si>
    <t>Maintain at 75%
by 2018</t>
  </si>
  <si>
    <t>Maintien à 75%
d'ici 2018</t>
  </si>
  <si>
    <t>Aanhouden aan 75%
tegen 2018</t>
  </si>
  <si>
    <t>76%</t>
  </si>
  <si>
    <t>75%</t>
  </si>
  <si>
    <t>77%</t>
  </si>
  <si>
    <t>Increase to more than 25%
by 2018</t>
  </si>
  <si>
    <t>augmentation à plus de 25%
d'ici 2018</t>
  </si>
  <si>
    <t>Vermeerdering tot meer dan 25%
tegen 2018</t>
  </si>
  <si>
    <t>23%</t>
  </si>
  <si>
    <t>20%</t>
  </si>
  <si>
    <t>R4E</t>
  </si>
  <si>
    <t>Key value indicators</t>
  </si>
  <si>
    <t>Mid-term objectives</t>
  </si>
  <si>
    <t>2016 - 2018</t>
  </si>
  <si>
    <t>R4F</t>
  </si>
  <si>
    <t>Chiffres clés de valeur</t>
  </si>
  <si>
    <t>Objectifs à moyen terme</t>
  </si>
  <si>
    <t>R4N</t>
  </si>
  <si>
    <t>Kernwaardecijfers</t>
  </si>
  <si>
    <t>Doelstellingen op middellange termijn</t>
  </si>
  <si>
    <t>as published</t>
  </si>
  <si>
    <t>tel que publié</t>
  </si>
  <si>
    <t>zoals gepubliceerd</t>
  </si>
  <si>
    <t>restated</t>
  </si>
  <si>
    <t>retraité</t>
  </si>
  <si>
    <t>herwerkt</t>
  </si>
  <si>
    <t>at constant scope &amp; forex</t>
  </si>
  <si>
    <t>à taux de change &amp; périmètre constant</t>
  </si>
  <si>
    <t>bij constante perimeter en wisselkoers</t>
  </si>
  <si>
    <t>2,034</t>
  </si>
  <si>
    <t>2,077</t>
  </si>
  <si>
    <t>Average growth [1]</t>
  </si>
  <si>
    <t>Croissance moyenne</t>
  </si>
  <si>
    <t>Gemiddelde groei</t>
  </si>
  <si>
    <t>(in %)</t>
  </si>
  <si>
    <t>(en %)</t>
  </si>
  <si>
    <t>= a(0) / b(-1) - 1</t>
  </si>
  <si>
    <t>= a(0) / c(-1) - 1</t>
  </si>
  <si>
    <t>mid-to-high single-digit</t>
  </si>
  <si>
    <t>+9.8%</t>
  </si>
  <si>
    <t>+9.9%</t>
  </si>
  <si>
    <t>for average calculation</t>
  </si>
  <si>
    <t>pour calcul moyen</t>
  </si>
  <si>
    <t>voor gemiddelde berekening</t>
  </si>
  <si>
    <t>"mid-to-high single-digit"</t>
  </si>
  <si>
    <t>met midden-tot-hoog enkelvoudig cijfer</t>
  </si>
  <si>
    <t>(in €)</t>
  </si>
  <si>
    <t>(en €)</t>
  </si>
  <si>
    <t>10.57</t>
  </si>
  <si>
    <t>Average growth</t>
  </si>
  <si>
    <t>= d(0) / d(-1) - 1</t>
  </si>
  <si>
    <t>+10.8%</t>
  </si>
  <si>
    <t>+10.7%</t>
  </si>
  <si>
    <t>Underlying profit from continuing operations per share (basic)</t>
  </si>
  <si>
    <t>Profit sous-jacent des activités poursuivies par action (de base)</t>
  </si>
  <si>
    <t>Onderliggende winst uit voortgezette bedrijfsactiviteiten per aandeel (basis)</t>
  </si>
  <si>
    <t>8.48</t>
  </si>
  <si>
    <t>= d(0) / e(-1) - 1</t>
  </si>
  <si>
    <t>-343</t>
  </si>
  <si>
    <t>+1.4%</t>
  </si>
  <si>
    <t>-16.2%</t>
  </si>
  <si>
    <t>-15.5%</t>
  </si>
  <si>
    <t>Capex from continuing operations</t>
  </si>
  <si>
    <t>Invstissements des activités poursuivies</t>
  </si>
  <si>
    <t>Kapitaalinvesteringen uit voortgezette bedrijfsactiviteiten</t>
  </si>
  <si>
    <t>-716.33</t>
  </si>
  <si>
    <t>-839.20</t>
  </si>
  <si>
    <t>-1,056.84</t>
  </si>
  <si>
    <t>-9.2%</t>
  </si>
  <si>
    <t>-0.8%</t>
  </si>
  <si>
    <t>-14.6%</t>
  </si>
  <si>
    <t>-12.1%</t>
  </si>
  <si>
    <t>FCF (total) [2]</t>
  </si>
  <si>
    <t>&gt; 2,400</t>
  </si>
  <si>
    <t>&gt; 2 400</t>
  </si>
  <si>
    <t>2,736</t>
  </si>
  <si>
    <t>+30.3%</t>
  </si>
  <si>
    <t>-0.5%</t>
  </si>
  <si>
    <t>+78.0%</t>
  </si>
  <si>
    <t>Free cash flow from continuing operations</t>
  </si>
  <si>
    <t>Free cash flow des activités poursuivies</t>
  </si>
  <si>
    <t>2,347</t>
  </si>
  <si>
    <t>= f(0) / g(-1) - 1</t>
  </si>
  <si>
    <t>+37.3%</t>
  </si>
  <si>
    <t>+86.8%</t>
  </si>
  <si>
    <t>1,718</t>
  </si>
  <si>
    <t>725</t>
  </si>
  <si>
    <t>+100.1%</t>
  </si>
  <si>
    <t>+55.8%</t>
  </si>
  <si>
    <t>-11.6%</t>
  </si>
  <si>
    <t>+256.0%</t>
  </si>
  <si>
    <t>1,368</t>
  </si>
  <si>
    <t>Dividend (recommended)</t>
  </si>
  <si>
    <t>Dividende (recommendé)</t>
  </si>
  <si>
    <t>Dividend (aanbevolen)</t>
  </si>
  <si>
    <t>3.75</t>
  </si>
  <si>
    <t>3.45</t>
  </si>
  <si>
    <t>= h(0) / h(-1) - 1</t>
  </si>
  <si>
    <t>+4.2%</t>
  </si>
  <si>
    <t>+4.3%</t>
  </si>
  <si>
    <t>+4.5%</t>
  </si>
  <si>
    <t>Average reduction</t>
  </si>
  <si>
    <t>Décroissance moyenne</t>
  </si>
  <si>
    <t>Gemiddelde daling</t>
  </si>
  <si>
    <t>-18.5%</t>
  </si>
  <si>
    <t>Total improvement (+)</t>
  </si>
  <si>
    <t>Amélioration totale (+)</t>
  </si>
  <si>
    <t>Totale verbetering (+)</t>
  </si>
  <si>
    <t>(in pp)</t>
  </si>
  <si>
    <t>(en pp)</t>
  </si>
  <si>
    <t>+0.5pp - +1.0pp</t>
  </si>
  <si>
    <t>Cash conversion (average)</t>
  </si>
  <si>
    <t>&gt; 60%</t>
  </si>
  <si>
    <t>65.1%</t>
  </si>
  <si>
    <t>+14.9pp</t>
  </si>
  <si>
    <t>+8.6pp</t>
  </si>
  <si>
    <t>+6.1pp</t>
  </si>
  <si>
    <t>+3.6pp</t>
  </si>
  <si>
    <t>+1.0pp</t>
  </si>
  <si>
    <t>+3.4pp</t>
  </si>
  <si>
    <t>+0.2pp</t>
  </si>
  <si>
    <t>+3.2pp</t>
  </si>
  <si>
    <t>Underlying leverage ratio [3]</t>
  </si>
  <si>
    <t>2.0</t>
  </si>
  <si>
    <t>2.2</t>
  </si>
  <si>
    <t>2.6</t>
  </si>
  <si>
    <t>2.8</t>
  </si>
  <si>
    <t>Total improvement (-)</t>
  </si>
  <si>
    <t>Amélioration totale (-)</t>
  </si>
  <si>
    <t>Totale verbetering (-)</t>
  </si>
  <si>
    <t>-80.3pp</t>
  </si>
  <si>
    <t>-15.5pp</t>
  </si>
  <si>
    <t>-43.5pp</t>
  </si>
  <si>
    <t>-21.4pp</t>
  </si>
  <si>
    <t>Key extra-financial data</t>
  </si>
  <si>
    <t>Chiffres extra financiers clés</t>
  </si>
  <si>
    <t>Extra-financiële kerncijfers</t>
  </si>
  <si>
    <t>(in kg CO2e / € EBITDA)</t>
  </si>
  <si>
    <t>(en kg CO2e / € EBITDA)</t>
  </si>
  <si>
    <t>≤ 5.8</t>
  </si>
  <si>
    <t>≤ 5,8</t>
  </si>
  <si>
    <t>5.5</t>
  </si>
  <si>
    <t>5.9</t>
  </si>
  <si>
    <t>7.3</t>
  </si>
  <si>
    <t>-20.0%</t>
  </si>
  <si>
    <t>(in % of net sales)</t>
  </si>
  <si>
    <t>(en % du chiffre d'affaires net)</t>
  </si>
  <si>
    <t>(in % netto-omzet)</t>
  </si>
  <si>
    <t>≥ 40%</t>
  </si>
  <si>
    <t>49.0%</t>
  </si>
  <si>
    <t>43.0%</t>
  </si>
  <si>
    <t>33.0%</t>
  </si>
  <si>
    <t>+7.0pp</t>
  </si>
  <si>
    <t>+17.0pp</t>
  </si>
  <si>
    <t>+6.0pp</t>
  </si>
  <si>
    <t>+10.0pp</t>
  </si>
  <si>
    <t>Occupational accidents at Group sites [3]</t>
  </si>
  <si>
    <t>(in # accidents / m working h)</t>
  </si>
  <si>
    <t>(en # accidents / Mh de travail)</t>
  </si>
  <si>
    <t>(in # werkongevallen / mln werkuren)</t>
  </si>
  <si>
    <t>≤ 0.69</t>
  </si>
  <si>
    <t>≤ 0,69</t>
  </si>
  <si>
    <t>0.65</t>
  </si>
  <si>
    <t>0.77</t>
  </si>
  <si>
    <t>(index on 100% scale)</t>
  </si>
  <si>
    <t>(indexe sur échelle de 100%)</t>
  </si>
  <si>
    <t>(index op schaal van 100%)</t>
  </si>
  <si>
    <t>≥ 75%</t>
  </si>
  <si>
    <t>76.0%</t>
  </si>
  <si>
    <t>77.0%</t>
  </si>
  <si>
    <t>-2.0pp</t>
  </si>
  <si>
    <t>+2.0pp</t>
  </si>
  <si>
    <t>(in % of employees)</t>
  </si>
  <si>
    <t>(en % des collaborateurs)</t>
  </si>
  <si>
    <t>(in % van de medewerkers)</t>
  </si>
  <si>
    <t>≥ 25%</t>
  </si>
  <si>
    <t>+5.0pp</t>
  </si>
  <si>
    <t>+13.0pp</t>
  </si>
  <si>
    <t>+3.0pp</t>
  </si>
  <si>
    <t>-6</t>
  </si>
  <si>
    <t>Quarterly total sales</t>
  </si>
  <si>
    <t>-11</t>
  </si>
  <si>
    <t>-13</t>
  </si>
  <si>
    <t>-24</t>
  </si>
  <si>
    <t>-46</t>
  </si>
  <si>
    <t>-26</t>
  </si>
  <si>
    <t>-81</t>
  </si>
  <si>
    <t>-12</t>
  </si>
  <si>
    <t>174</t>
  </si>
  <si>
    <t>42</t>
  </si>
  <si>
    <t>-36</t>
  </si>
  <si>
    <t>Net interests received/(paid)</t>
  </si>
  <si>
    <t>Profit from continuing operations</t>
  </si>
  <si>
    <t>34</t>
  </si>
  <si>
    <t>Capex in continuing operations</t>
  </si>
  <si>
    <t>8</t>
  </si>
  <si>
    <t>ROCE (continuing operations)</t>
  </si>
  <si>
    <t>Basic Chemicals</t>
  </si>
  <si>
    <t>Performance Chemicals</t>
  </si>
  <si>
    <t>-49</t>
  </si>
  <si>
    <t>Corporate</t>
  </si>
  <si>
    <t>-9.4%</t>
  </si>
  <si>
    <t>n.m</t>
  </si>
  <si>
    <t>26</t>
  </si>
  <si>
    <t>of which capital expenditures required for the Partial Demerger and excluded from Free Cash Flow</t>
  </si>
  <si>
    <t>Net interests received/(paid) from continuing operations</t>
  </si>
  <si>
    <t>80</t>
  </si>
  <si>
    <t>-33</t>
  </si>
  <si>
    <t>-68</t>
  </si>
  <si>
    <t>172</t>
  </si>
  <si>
    <t>65</t>
  </si>
  <si>
    <t>237</t>
  </si>
  <si>
    <t>70</t>
  </si>
  <si>
    <t>Other provisions</t>
  </si>
  <si>
    <t>202</t>
  </si>
  <si>
    <t>Payments related to employee benefits and use of provisions</t>
  </si>
  <si>
    <t>-22</t>
  </si>
  <si>
    <t>32</t>
  </si>
  <si>
    <t>As calcu-lated</t>
  </si>
  <si>
    <t>-31</t>
  </si>
  <si>
    <t>59</t>
  </si>
  <si>
    <t>107</t>
  </si>
  <si>
    <t>Q1 key figures</t>
  </si>
  <si>
    <t>-52</t>
  </si>
  <si>
    <t>222</t>
  </si>
  <si>
    <t>145</t>
  </si>
  <si>
    <t>-15.9%</t>
  </si>
  <si>
    <t>e = -c/(a-b)</t>
  </si>
  <si>
    <t>141</t>
  </si>
  <si>
    <t>l</t>
  </si>
  <si>
    <t>of which from discontinued operations</t>
  </si>
  <si>
    <t>March
31</t>
  </si>
  <si>
    <t>132</t>
  </si>
  <si>
    <t>Other operating gains &amp; losses</t>
  </si>
  <si>
    <t>-10</t>
  </si>
  <si>
    <t>78</t>
  </si>
  <si>
    <t>Financial debt</t>
  </si>
  <si>
    <t>Other liabilities</t>
  </si>
  <si>
    <t>-152</t>
  </si>
  <si>
    <t>115</t>
  </si>
  <si>
    <t>of which property, plant and equipment</t>
  </si>
  <si>
    <t>Repayment of borrowings</t>
  </si>
  <si>
    <t>Changes in other financial assets</t>
  </si>
  <si>
    <t>Q1 2025</t>
  </si>
  <si>
    <t>1,122</t>
  </si>
  <si>
    <t>-6.6%</t>
  </si>
  <si>
    <t>250</t>
  </si>
  <si>
    <t>22.3%</t>
  </si>
  <si>
    <t>-6.7%</t>
  </si>
  <si>
    <t>Profit / (loss) from discontinued operations</t>
  </si>
  <si>
    <t>102</t>
  </si>
  <si>
    <t>99</t>
  </si>
  <si>
    <t>0.94</t>
  </si>
  <si>
    <t>-13.9%</t>
  </si>
  <si>
    <t>1,725</t>
  </si>
  <si>
    <t>1.7</t>
  </si>
  <si>
    <t>17.2%</t>
  </si>
  <si>
    <t>1,085</t>
  </si>
  <si>
    <t>228</t>
  </si>
  <si>
    <t>-40.1%</t>
  </si>
  <si>
    <t>-32</t>
  </si>
  <si>
    <t>83</t>
  </si>
  <si>
    <t>81</t>
  </si>
  <si>
    <t>0.78</t>
  </si>
  <si>
    <t>-75</t>
  </si>
  <si>
    <t>21</t>
  </si>
  <si>
    <t>672</t>
  </si>
  <si>
    <t>450</t>
  </si>
  <si>
    <t>Net sales bridge Q1</t>
  </si>
  <si>
    <t>438</t>
  </si>
  <si>
    <t>-11.4%</t>
  </si>
  <si>
    <t>233</t>
  </si>
  <si>
    <t>144</t>
  </si>
  <si>
    <t>138</t>
  </si>
  <si>
    <t>-11.2%</t>
  </si>
  <si>
    <t>168</t>
  </si>
  <si>
    <t>162</t>
  </si>
  <si>
    <t>94</t>
  </si>
  <si>
    <t>24.1%</t>
  </si>
  <si>
    <t>d=a+b+c</t>
  </si>
  <si>
    <t>Capex from Peroxidos do Brasil</t>
  </si>
  <si>
    <t>Underlying Capex in continuing operations</t>
  </si>
  <si>
    <t>h=f+g</t>
  </si>
  <si>
    <t>-70</t>
  </si>
  <si>
    <t>-47</t>
  </si>
  <si>
    <t>-17</t>
  </si>
  <si>
    <t>Underlying cash conversion (continuing operations)</t>
  </si>
  <si>
    <t>j = (h+i)/i</t>
  </si>
  <si>
    <t>71.8%</t>
  </si>
  <si>
    <t>116</t>
  </si>
  <si>
    <t>-51</t>
  </si>
  <si>
    <t>FCF from Peroxidos do Brasil</t>
  </si>
  <si>
    <t>Net interests received/(paid) from Peroxidos do Brasil</t>
  </si>
  <si>
    <t>Net working capital (IFRS)</t>
  </si>
  <si>
    <t>Net working capital (Peroxidos do Brasil)</t>
  </si>
  <si>
    <t>Underlying net working capital</t>
  </si>
  <si>
    <t>592</t>
  </si>
  <si>
    <t>577</t>
  </si>
  <si>
    <t>Underlying net working capital / annualized quarterly total sales</t>
  </si>
  <si>
    <t>j = 4*i</t>
  </si>
  <si>
    <t>k = h / j</t>
  </si>
  <si>
    <t>1,279</t>
  </si>
  <si>
    <t>451</t>
  </si>
  <si>
    <t>539</t>
  </si>
  <si>
    <t>of which revenues from non-core activities</t>
  </si>
  <si>
    <t>1,243</t>
  </si>
  <si>
    <t>158</t>
  </si>
  <si>
    <t>-991</t>
  </si>
  <si>
    <t>252</t>
  </si>
  <si>
    <t>Administrative costs</t>
  </si>
  <si>
    <t>-4</t>
  </si>
  <si>
    <t>Cost of borrowings</t>
  </si>
  <si>
    <t>104,483,648</t>
  </si>
  <si>
    <t>105,606,167</t>
  </si>
  <si>
    <t>Loans &amp; other assets</t>
  </si>
  <si>
    <t>29</t>
  </si>
  <si>
    <t>221</t>
  </si>
  <si>
    <t>52</t>
  </si>
  <si>
    <t>Other financial instruments</t>
  </si>
  <si>
    <t>Other receivables</t>
  </si>
  <si>
    <t>Dividends payables</t>
  </si>
  <si>
    <t>40</t>
  </si>
  <si>
    <t>Additions and reversal of employee benefits and other provisions</t>
  </si>
  <si>
    <t>Other non-operating and non-cash items</t>
  </si>
  <si>
    <t>-34</t>
  </si>
  <si>
    <t>-53</t>
  </si>
  <si>
    <t>Increase in borrowings</t>
  </si>
  <si>
    <t>-101</t>
  </si>
  <si>
    <t>-86</t>
  </si>
  <si>
    <t>of which Underlying net sales</t>
  </si>
  <si>
    <t>-78</t>
  </si>
  <si>
    <t>719</t>
  </si>
  <si>
    <t>716</t>
  </si>
  <si>
    <t>706</t>
  </si>
  <si>
    <t>-114</t>
  </si>
  <si>
    <t>2,180</t>
  </si>
  <si>
    <t>214</t>
  </si>
  <si>
    <t>297</t>
  </si>
  <si>
    <t>30</t>
  </si>
  <si>
    <t>4,174</t>
  </si>
  <si>
    <t>997</t>
  </si>
  <si>
    <t>-11.1%</t>
  </si>
  <si>
    <t>219</t>
  </si>
  <si>
    <t>-12.4%</t>
  </si>
  <si>
    <t>21.9%</t>
  </si>
  <si>
    <t>-15.8%</t>
  </si>
  <si>
    <t>+17.5%</t>
  </si>
  <si>
    <t>+1.5pp</t>
  </si>
  <si>
    <t>-23.4%</t>
  </si>
  <si>
    <t>-12.6%</t>
  </si>
  <si>
    <t>76</t>
  </si>
  <si>
    <t>-22.7%</t>
  </si>
  <si>
    <t>0.73</t>
  </si>
  <si>
    <t>-22.8%</t>
  </si>
  <si>
    <t>-23.7%</t>
  </si>
  <si>
    <t>69</t>
  </si>
  <si>
    <t>-1.5%</t>
  </si>
  <si>
    <t>-37.4%</t>
  </si>
  <si>
    <t>1,674</t>
  </si>
  <si>
    <t>-2.9%</t>
  </si>
  <si>
    <t>+18.3%</t>
  </si>
  <si>
    <t>13.2%</t>
  </si>
  <si>
    <t>-4.0pp</t>
  </si>
  <si>
    <t>Q1 2026</t>
  </si>
  <si>
    <t>964</t>
  </si>
  <si>
    <t>169</t>
  </si>
  <si>
    <t>-26.0%</t>
  </si>
  <si>
    <t>89</t>
  </si>
  <si>
    <t>-39.7%</t>
  </si>
  <si>
    <t>+51.3%</t>
  </si>
  <si>
    <t>29.6%</t>
  </si>
  <si>
    <t>28.1%</t>
  </si>
  <si>
    <t>27</t>
  </si>
  <si>
    <t>-67.5%</t>
  </si>
  <si>
    <t>-28.7%</t>
  </si>
  <si>
    <t>-68.5%</t>
  </si>
  <si>
    <t>0.24</t>
  </si>
  <si>
    <t>-37</t>
  </si>
  <si>
    <t>-56</t>
  </si>
  <si>
    <t>-18</t>
  </si>
  <si>
    <t>610</t>
  </si>
  <si>
    <t>-19</t>
  </si>
  <si>
    <t>387</t>
  </si>
  <si>
    <t>-8.5%</t>
  </si>
  <si>
    <t>-9.3%</t>
  </si>
  <si>
    <t>397</t>
  </si>
  <si>
    <t>-7.2%</t>
  </si>
  <si>
    <t>213</t>
  </si>
  <si>
    <t>-9.0%</t>
  </si>
  <si>
    <t>-11.3%</t>
  </si>
  <si>
    <t>129</t>
  </si>
  <si>
    <t>-16.4%</t>
  </si>
  <si>
    <t>142</t>
  </si>
  <si>
    <t>-15.1%</t>
  </si>
  <si>
    <t>-20.1%</t>
  </si>
  <si>
    <t>-16.8%</t>
  </si>
  <si>
    <t>84</t>
  </si>
  <si>
    <t>-7.9%</t>
  </si>
  <si>
    <t>21.2%</t>
  </si>
  <si>
    <t>-2.9pp</t>
  </si>
  <si>
    <t>21.6%</t>
  </si>
  <si>
    <t>111</t>
  </si>
  <si>
    <t>Acquisition (-) of subsidiaries</t>
  </si>
  <si>
    <t>i = a-b-c+d-e-f-g+h</t>
  </si>
  <si>
    <t>-20</t>
  </si>
  <si>
    <t>m = i+j+k+l</t>
  </si>
  <si>
    <t>678</t>
  </si>
  <si>
    <t>365</t>
  </si>
  <si>
    <t>-728</t>
  </si>
  <si>
    <t>-438</t>
  </si>
  <si>
    <t>470</t>
  </si>
  <si>
    <t>491</t>
  </si>
  <si>
    <t>587</t>
  </si>
  <si>
    <t>622</t>
  </si>
  <si>
    <t>-773</t>
  </si>
  <si>
    <t>-382</t>
  </si>
  <si>
    <t>399</t>
  </si>
  <si>
    <t>19</t>
  </si>
  <si>
    <t>418</t>
  </si>
  <si>
    <t>1,175</t>
  </si>
  <si>
    <t>4,700</t>
  </si>
  <si>
    <t>10.5%</t>
  </si>
  <si>
    <t>1,129</t>
  </si>
  <si>
    <t>4,516</t>
  </si>
  <si>
    <t>9.3%</t>
  </si>
  <si>
    <t>-67</t>
  </si>
  <si>
    <t>h=d+g</t>
  </si>
  <si>
    <t>-69</t>
  </si>
  <si>
    <t>68.3%</t>
  </si>
  <si>
    <t>IFRS gross financial debt</t>
  </si>
  <si>
    <t>Underlying gross financial debt</t>
  </si>
  <si>
    <t>IFRS net financial debt</t>
  </si>
  <si>
    <t>Net financial debt of Peroxidos do Brasil</t>
  </si>
  <si>
    <t>Underlying net financial debt</t>
  </si>
  <si>
    <t>-1,830</t>
  </si>
  <si>
    <t>-366</t>
  </si>
  <si>
    <t>-2,196</t>
  </si>
  <si>
    <t>-2,175</t>
  </si>
  <si>
    <t>15</t>
  </si>
  <si>
    <t>486</t>
  </si>
  <si>
    <t>501</t>
  </si>
  <si>
    <t>-1,695</t>
  </si>
  <si>
    <t>-1,674</t>
  </si>
  <si>
    <t>-1,838</t>
  </si>
  <si>
    <t>-332</t>
  </si>
  <si>
    <t>-2,170</t>
  </si>
  <si>
    <t>-2,152</t>
  </si>
  <si>
    <t>18</t>
  </si>
  <si>
    <t>536</t>
  </si>
  <si>
    <t>554</t>
  </si>
  <si>
    <t>-1,615</t>
  </si>
  <si>
    <t>-1,597</t>
  </si>
  <si>
    <t>850</t>
  </si>
  <si>
    <t>881</t>
  </si>
  <si>
    <t>1.8</t>
  </si>
  <si>
    <t xml:space="preserve">Intangible assets </t>
  </si>
  <si>
    <t xml:space="preserve">Goodwill </t>
  </si>
  <si>
    <t>534</t>
  </si>
  <si>
    <t>531</t>
  </si>
  <si>
    <t>599</t>
  </si>
  <si>
    <t>2,094</t>
  </si>
  <si>
    <t>201</t>
  </si>
  <si>
    <t>75</t>
  </si>
  <si>
    <t>17</t>
  </si>
  <si>
    <t>767</t>
  </si>
  <si>
    <t>4,024</t>
  </si>
  <si>
    <t>1,142</t>
  </si>
  <si>
    <t>178</t>
  </si>
  <si>
    <t>-876</t>
  </si>
  <si>
    <t>266</t>
  </si>
  <si>
    <t>-23</t>
  </si>
  <si>
    <t>-108</t>
  </si>
  <si>
    <t>Interest on loans &amp; short-term deposits</t>
  </si>
  <si>
    <t>Weighted average number of outstanding shares, basic</t>
  </si>
  <si>
    <t>Weighted average number of outstanding shares, diluted</t>
  </si>
  <si>
    <t>104,549,052</t>
  </si>
  <si>
    <t>105,096,199</t>
  </si>
  <si>
    <t>-9</t>
  </si>
  <si>
    <t>46</t>
  </si>
  <si>
    <t>-60</t>
  </si>
  <si>
    <t>-29</t>
  </si>
  <si>
    <t xml:space="preserve">Acquisition (-) of tangible and intangible assets (capex) </t>
  </si>
  <si>
    <t>of which cash flow related to portfolio management and excluded from Free Cash Flow</t>
  </si>
  <si>
    <t>20</t>
  </si>
  <si>
    <t>-95</t>
  </si>
  <si>
    <t>-54</t>
  </si>
  <si>
    <t>212</t>
  </si>
  <si>
    <t>753</t>
  </si>
  <si>
    <t>1,996</t>
  </si>
  <si>
    <t>320</t>
  </si>
  <si>
    <t>44</t>
  </si>
  <si>
    <t>231</t>
  </si>
  <si>
    <t>1,994</t>
  </si>
  <si>
    <t>329</t>
  </si>
  <si>
    <t>193</t>
  </si>
  <si>
    <t>226</t>
  </si>
  <si>
    <t>4,008</t>
  </si>
  <si>
    <t>3,996</t>
  </si>
  <si>
    <t>Assets held for sale</t>
  </si>
  <si>
    <t>14</t>
  </si>
  <si>
    <t>2,190</t>
  </si>
  <si>
    <t>6,198</t>
  </si>
  <si>
    <t>705</t>
  </si>
  <si>
    <t>1,181</t>
  </si>
  <si>
    <t>631</t>
  </si>
  <si>
    <t>121</t>
  </si>
  <si>
    <t>1,830</t>
  </si>
  <si>
    <t>73</t>
  </si>
  <si>
    <t>3,232</t>
  </si>
  <si>
    <t>2,156</t>
  </si>
  <si>
    <t>6,153</t>
  </si>
  <si>
    <t>609</t>
  </si>
  <si>
    <t>62</t>
  </si>
  <si>
    <t>1,082</t>
  </si>
  <si>
    <t>627</t>
  </si>
  <si>
    <t>580</t>
  </si>
  <si>
    <t>120</t>
  </si>
  <si>
    <t>1,838</t>
  </si>
  <si>
    <t>3,226</t>
  </si>
  <si>
    <t xml:space="preserve">Other liabilities </t>
  </si>
  <si>
    <t>198</t>
  </si>
  <si>
    <t>366</t>
  </si>
  <si>
    <t>728</t>
  </si>
  <si>
    <t>196</t>
  </si>
  <si>
    <t>332</t>
  </si>
  <si>
    <t>773</t>
  </si>
  <si>
    <t>55</t>
  </si>
  <si>
    <t>382</t>
  </si>
  <si>
    <t>1,786</t>
  </si>
  <si>
    <t>1,845</t>
  </si>
  <si>
    <t>41</t>
  </si>
  <si>
    <t>-74</t>
  </si>
  <si>
    <t>Underlying key figures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</si>
</sst>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1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 * #,##0_ ;_ * \-#,##0_ ;_ * &quot;-&quot;_ ;_ @_ "/>
    <numFmt numFmtId="170" formatCode="_ * #,##0.00_ ;_ * \-#,##0.00_ ;_ * &quot;-&quot;??_ ;_ @_ "/>
    <numFmt numFmtId="171" formatCode="#,##0;\(#,##0\);\-"/>
    <numFmt numFmtId="172" formatCode="#,##0;\ \(#,##0\)"/>
    <numFmt numFmtId="173" formatCode="0%;\(0\)%"/>
    <numFmt numFmtId="174" formatCode="0;\-0;"/>
    <numFmt numFmtId="175" formatCode="_-* #,##0.00\ _F_-;\-* #,##0.00\ _F_-;_-* &quot;-&quot;??\ _F_-;_-@_-"/>
    <numFmt numFmtId="176" formatCode="0.0%"/>
    <numFmt numFmtId="177" formatCode="#,##0.000"/>
    <numFmt numFmtId="178" formatCode="0.000"/>
    <numFmt numFmtId="179" formatCode="#,##0;\-#,##0;&quot;-&quot;"/>
    <numFmt numFmtId="180" formatCode="mmmmm"/>
    <numFmt numFmtId="181" formatCode="&quot;R$&quot;#,##0_);\(&quot;R$&quot;#,##0\)"/>
    <numFmt numFmtId="182" formatCode="#,##0\ &quot;F&quot;;[Red]\-#,##0\ &quot;F&quot;"/>
    <numFmt numFmtId="183" formatCode="#,##0.00\ &quot;F&quot;;[Red]\-#,##0.00\ &quot;F&quot;"/>
    <numFmt numFmtId="184" formatCode="_-* #,##0\ _F_-;\-* #,##0\ _F_-;_-* &quot;-&quot;\ _F_-;_-@_-"/>
    <numFmt numFmtId="185" formatCode="#,##0.0;\(#,##0.0\);\-"/>
    <numFmt numFmtId="186" formatCode="#,##0.0;\ \(#,##0.0\)"/>
    <numFmt numFmtId="187" formatCode="0.0"/>
    <numFmt numFmtId="188" formatCode="0.00000"/>
    <numFmt numFmtId="189" formatCode="d/mm/yyyy;@"/>
    <numFmt numFmtId="190" formatCode="#,##0.00;\(#,##0.00\);\-"/>
    <numFmt numFmtId="191" formatCode="#,##0.0\ ;\(#,##0.0\)"/>
    <numFmt numFmtId="192" formatCode="#,##0,;;;&quot;$K&quot;"/>
    <numFmt numFmtId="193" formatCode="0.0%_);\(0.0%\)"/>
    <numFmt numFmtId="194" formatCode="_-* #,##0\ _S_k_-;\-* #,##0\ _S_k_-;_-* &quot;-&quot;\ _S_k_-;_-@_-"/>
    <numFmt numFmtId="195" formatCode="_-* #,##0.00\ _S_k_-;\-* #,##0.00\ _S_k_-;_-* &quot;-&quot;??\ _S_k_-;_-@_-"/>
    <numFmt numFmtId="196" formatCode="#,##0.0_);\(#,##0.0\);0_._0_)"/>
    <numFmt numFmtId="197" formatCode="@&quot; ($)&quot;"/>
    <numFmt numFmtId="198" formatCode="#,000\_x0000_"/>
    <numFmt numFmtId="199" formatCode="@&quot; (%)&quot;"/>
    <numFmt numFmtId="200" formatCode="\N\k\r0\b\n"/>
    <numFmt numFmtId="201" formatCode="@&quot; (£)&quot;"/>
    <numFmt numFmtId="202" formatCode="#,##0.0_);\(#,##0.0\)"/>
    <numFmt numFmtId="203" formatCode="#,##0_ ;\-#,##0\ "/>
    <numFmt numFmtId="204" formatCode="@&quot; (€)&quot;"/>
    <numFmt numFmtId="205" formatCode="@&quot; (x)&quot;"/>
    <numFmt numFmtId="206" formatCode="0.0_)\%;\(0.0\)\%;0.0_)\%;@_)_%"/>
    <numFmt numFmtId="207" formatCode="#,##0.0_)_%;\(#,##0.0\)_%;0.0_)_%;@_)_%"/>
    <numFmt numFmtId="208" formatCode="\$0.00;\(\$0.00\)"/>
    <numFmt numFmtId="209" formatCode=";;;"/>
    <numFmt numFmtId="210" formatCode="&quot;:&quot;\ 0.0%"/>
    <numFmt numFmtId="211" formatCode="#,##0.0_x;\(#,##0.0\)_x;0.0_x;@_x"/>
    <numFmt numFmtId="212" formatCode="0_)"/>
    <numFmt numFmtId="213" formatCode="0.00%_);\(0.00%\)"/>
    <numFmt numFmtId="214" formatCode="#,##0.0_x_x;\(#,##0.0\)_x_x;0.0_x_x;@_x_x"/>
    <numFmt numFmtId="215" formatCode="0.0000_)"/>
    <numFmt numFmtId="216" formatCode="0&quot;E&quot;"/>
    <numFmt numFmtId="217" formatCode="#,##0.0_x_x_x;\(#,##0.0\)_x_x_x;0.0_x_x_x;@_x_x_x"/>
    <numFmt numFmtId="218" formatCode="\€\ 0.0"/>
    <numFmt numFmtId="219" formatCode="&quot;$&quot;_(#,##0.00_);&quot;$&quot;\(#,##0.00\)"/>
    <numFmt numFmtId="220" formatCode="#,##0.0_x_x_x_x;\(#,##0.0\)_x_x_x_x;0.0_x_x_x_x;@_x_x_x_x"/>
    <numFmt numFmtId="221" formatCode="0.00%;\(0.00%\)"/>
    <numFmt numFmtId="222" formatCode="0&quot;A&quot;"/>
    <numFmt numFmtId="223" formatCode="0.0_)\x;\(0.0\)\x"/>
    <numFmt numFmtId="224" formatCode="#,##0.00_x;\(#,##0.00\)_x;0.00_x;@_x"/>
    <numFmt numFmtId="225" formatCode="#,##0.00_)\x;\(#,##0.00\)\x"/>
    <numFmt numFmtId="226" formatCode="#,##0_)&quot;m&quot;;\(#,##0\)&quot;m&quot;;\-_)&quot;m&quot;"/>
    <numFmt numFmtId="227" formatCode="_(&quot;kr&quot;\ * #,##0_);_(&quot;kr&quot;\ * \(#,##0\);_(&quot;kr&quot;\ * &quot;-&quot;_);_(@_)"/>
    <numFmt numFmtId="228" formatCode="#,##0.00_x_x;\(#,##0.00\)_x_x;0_x_x;@_x_x"/>
    <numFmt numFmtId="229" formatCode="0.0\ \x;\(0.0\ \x\)"/>
    <numFmt numFmtId="230" formatCode="#,##0_)&quot;p&quot;;\(#,##0\)&quot;p&quot;;\-_)&quot;p&quot;"/>
    <numFmt numFmtId="231" formatCode="_(&quot;kr&quot;\ * #,##0.00_);_(&quot;kr&quot;\ * \(#,##0.00\);_(&quot;kr&quot;\ * &quot;-&quot;??_);_(@_)"/>
    <numFmt numFmtId="232" formatCode="#,##0.00_x_x_x_x;\(#,##0.00\)_x_x_x_x;0.00_x_x_x_x;@_x_x_x_x"/>
    <numFmt numFmtId="233" formatCode="#,##0.0%;\(#,##0.0\)%"/>
    <numFmt numFmtId="234" formatCode="#,##0_x;\(#,##0\)_x;0_x;@_x"/>
    <numFmt numFmtId="235" formatCode="#,##0_x_x;\(#,##0\)_x_x;0_x_x;@_x_x"/>
    <numFmt numFmtId="236" formatCode="&quot;$&quot;#,##0.000_);[Red]\(&quot;$&quot;#,##0.000\)"/>
    <numFmt numFmtId="237" formatCode="#,##0_x_x_x;\(#,##0\)_x_x_x;0_x_x_x;@_x_x_x"/>
    <numFmt numFmtId="238" formatCode="#,##0_x_x_x_x;\(#,##0\)_x_x_x_x;0_x_x_x_x;@_x_x_x_x"/>
    <numFmt numFmtId="239" formatCode="#,##0.0_)_x;\(#,##0.0\)_x"/>
    <numFmt numFmtId="240" formatCode="#,##0.0_);\(#,##0.0\);#,##0.0_);@_)"/>
    <numFmt numFmtId="241" formatCode="dd\-mmm\-yy_)"/>
    <numFmt numFmtId="242" formatCode="&quot;NWC @ &quot;\ 0.0%"/>
    <numFmt numFmtId="243" formatCode="&quot;$&quot;_(#,##0.00_);&quot;$&quot;\(#,##0.00\);&quot;$&quot;_(0.00_);@_)"/>
    <numFmt numFmtId="244" formatCode="&quot;£&quot;_(#,##0.00_);&quot;£&quot;\(#,##0.00\);&quot;£&quot;_(0.00_);@_)"/>
    <numFmt numFmtId="245" formatCode="#,##0.0_ ;[Red]\-#,##0.0\ "/>
    <numFmt numFmtId="246" formatCode="_-* #,##0.0_-_x_x;\-* #,##0.0_-_x_x;_-* &quot;-&quot;??_-_x_x;_-@_-_x_x"/>
    <numFmt numFmtId="247" formatCode="#,##0_);\(#,##0\);0"/>
    <numFmt numFmtId="248" formatCode="0.0_)\%;\(0.0\)\%"/>
    <numFmt numFmtId="249" formatCode="#,##0_);\(#,##0\);0__"/>
    <numFmt numFmtId="250" formatCode="_-* #,##0.0_-_x;\-* #,##0.0_-_x;_-* &quot;-&quot;??_-_x;_-@_-_x"/>
    <numFmt numFmtId="251" formatCode="0.0_x_x"/>
    <numFmt numFmtId="252" formatCode="#,##0.000000000000"/>
    <numFmt numFmtId="253" formatCode="0.0_x_x_x"/>
    <numFmt numFmtId="254" formatCode="0.00_)\%;\(0.00\)\%"/>
    <numFmt numFmtId="255" formatCode="General_x_x_x"/>
    <numFmt numFmtId="256" formatCode="0.0_)\p;\(0.0\)\p"/>
    <numFmt numFmtId="257" formatCode="#,##0.0_);%%\(#,##0.0\);0_._0_)"/>
    <numFmt numFmtId="258" formatCode="0.000%_x"/>
    <numFmt numFmtId="259" formatCode="#,##0.0_);\ \ \(#,##0.0\);0_._0_)"/>
    <numFmt numFmtId="260" formatCode="#,##0_);\ \ \ \ \(#,##0\);0__\)"/>
    <numFmt numFmtId="261" formatCode="0.000%"/>
    <numFmt numFmtId="262" formatCode="#,##0.0_)_%;\(#,##0.0\)_%"/>
    <numFmt numFmtId="263" formatCode="mmm\-yyyy"/>
    <numFmt numFmtId="264" formatCode="&quot;£&quot;_(#,##0.00_);&quot;£&quot;\(#,##0.00\)"/>
    <numFmt numFmtId="265" formatCode="#,##0.0_)\x;\(#,##0.0\)\x"/>
    <numFmt numFmtId="266" formatCode="#,##0.00_);\(#,##0.00\);0.00_);@_)"/>
    <numFmt numFmtId="267" formatCode="0.0_)"/>
    <numFmt numFmtId="268" formatCode="_(* #,##0_);_(* \(#,##0\);_(* &quot;-&quot;??_);_(@_)"/>
    <numFmt numFmtId="269" formatCode="_-* #,##0\ &quot;Pta&quot;_-;\-* #,##0\ &quot;Pta&quot;_-;_-* &quot;-&quot;\ &quot;Pta&quot;_-;_-@_-"/>
    <numFmt numFmtId="270" formatCode="0.000000%"/>
    <numFmt numFmtId="271" formatCode="\€_(#,##0.00_);\€\(#,##0.00\);\€_(0.00_);@_)"/>
    <numFmt numFmtId="272" formatCode="0.00_)"/>
    <numFmt numFmtId="273" formatCode="#,##0_);\(#,##0\);0_._0_)"/>
    <numFmt numFmtId="274" formatCode="#,##0_)\x;\(#,##0\)\x;0_)\x;@_)_x"/>
    <numFmt numFmtId="275" formatCode="#,##0.0_)\x;\(#,##0.0\)\x;0.0_)\x;@_)_x"/>
    <numFmt numFmtId="276" formatCode="#,##0_ ;[Red]\-#,##0\ "/>
    <numFmt numFmtId="277" formatCode="#,##0\ &quot;Pta&quot;;\-#,##0\ &quot;Pta&quot;"/>
    <numFmt numFmtId="278" formatCode="#,##0_);\(#,##0\);\-_)"/>
    <numFmt numFmtId="279" formatCode="0.000000000"/>
    <numFmt numFmtId="280" formatCode="_-* #,##0\ _p_t_a_-;\-* #,##0\ _p_t_a_-;_-* &quot;-&quot;\ _p_t_a_-;_-@_-"/>
    <numFmt numFmtId="281" formatCode="#,##0.0&quot; x&quot;"/>
    <numFmt numFmtId="282" formatCode="#,##0.0\ _x"/>
    <numFmt numFmtId="283" formatCode="#,##0.0_);\ \ \ \ \(#,##0.0\);0_._0_)"/>
    <numFmt numFmtId="284" formatCode="#,##0_);\(#,##0\);0__\)"/>
    <numFmt numFmtId="285" formatCode="&quot;$&quot;#,##0.0000_);[Red]\(&quot;$&quot;#,##0.0000\)"/>
    <numFmt numFmtId="286" formatCode="General_)"/>
    <numFmt numFmtId="287" formatCode="#,##0_)_x;\(#,##0\)_x;0_)_x;@_)_x"/>
    <numFmt numFmtId="288" formatCode="#,##0.0_)_x;\(#,##0.0\)_x;0.0_)_x;@_)_x"/>
    <numFmt numFmtId="289" formatCode="_-* #,##0.00\ _p_t_a_-;\-* #,##0.00\ _p_t_a_-;_-* &quot;-&quot;??\ _p_t_a_-;_-@_-"/>
    <numFmt numFmtId="290" formatCode="&quot;$&quot;#,##0.0_);[Red]\(&quot;$&quot;#,##0.0\)"/>
    <numFmt numFmtId="291" formatCode="#,##0.000_);\(#,##0.000\)"/>
    <numFmt numFmtId="292" formatCode="#,##0.00\ &quot;Pta&quot;;\-#,##0.00\ &quot;Pta&quot;"/>
    <numFmt numFmtId="293" formatCode="#,##0_);\(#,##0\);\-_);"/>
    <numFmt numFmtId="294" formatCode="_-&quot;£&quot;* #,##0_-;\-&quot;£&quot;* #,##0_-;_-&quot;£&quot;* &quot;-&quot;??_-;_-@_-"/>
    <numFmt numFmtId="295" formatCode="_-* #,##0.000\ _P_t_s_-;\-* #,##0.000\ _P_t_s_-;_-* &quot;-&quot;??\ _P_t_s_-;_-@_-"/>
    <numFmt numFmtId="296" formatCode="0.0000%"/>
    <numFmt numFmtId="297" formatCode="&quot;!&quot;#,##0_);\(&quot;!&quot;#,##0\)"/>
    <numFmt numFmtId="298" formatCode="#,##0.00\ &quot;Pta&quot;;[Red]\-#,##0.00\ &quot;Pta&quot;"/>
    <numFmt numFmtId="299" formatCode="0.0%;\(0.0\)%"/>
    <numFmt numFmtId="300" formatCode="_-&quot;$&quot;* #,##0.00_-;\-&quot;$&quot;* #,##0.00_-;_-&quot;$&quot;* &quot;-&quot;??_-;_-@_-"/>
    <numFmt numFmtId="301" formatCode="#,##0;\(#,##0\)"/>
    <numFmt numFmtId="302" formatCode="#,##0.00;&quot;n.s.&quot;;\-"/>
    <numFmt numFmtId="303" formatCode="0.0%;\(0.0%\);\-"/>
    <numFmt numFmtId="304" formatCode="_-* #,##0\ &quot;Sk&quot;_-;\-* #,##0\ &quot;Sk&quot;_-;_-* &quot;-&quot;\ &quot;Sk&quot;_-;_-@_-"/>
    <numFmt numFmtId="305" formatCode="#,##0.0;\(#,##0.0\)"/>
    <numFmt numFmtId="306" formatCode="m\-d\-yy"/>
    <numFmt numFmtId="307" formatCode="0\A"/>
    <numFmt numFmtId="308" formatCode="#,##0_(;\(#,##0\)"/>
    <numFmt numFmtId="309" formatCode="#,##0.00&quot; $&quot;;\-#,##0.00&quot; $&quot;"/>
    <numFmt numFmtId="310" formatCode="&quot;Equity value in DKr @ &quot;0.00"/>
    <numFmt numFmtId="311" formatCode="_._.* #,##0.0_)_%;_._.* \(#,##0.0\)_%;_._.* \ .0_)_%"/>
    <numFmt numFmtId="312" formatCode="_._.* #,##0.000_)_%;_._.* \(#,##0.000\)_%;_._.* \ .000_)_%"/>
    <numFmt numFmtId="313" formatCode="0.00_);\(0.00\);0.00"/>
    <numFmt numFmtId="314" formatCode="_._.&quot;$&quot;* #,##0.0_)_%;_._.&quot;$&quot;* \(#,##0.0\)_%;_._.&quot;$&quot;* \ .0_)_%"/>
    <numFmt numFmtId="315" formatCode="&quot;$&quot;* #,##0.00_);&quot;$&quot;* \(#,##0.00\)"/>
    <numFmt numFmtId="316" formatCode="_(&quot;Cr$&quot;\ * #,##0_);_(&quot;Cr$&quot;\ * \(#,##0\);_(&quot;Cr$&quot;\ * &quot;-&quot;_);_(@_)"/>
    <numFmt numFmtId="317" formatCode="#,##0;\(#,##0\);\-\ "/>
    <numFmt numFmtId="318" formatCode="_(* #,###.00_);_(* \(#,###.00\);_(* &quot;-&quot;??_);_(@_)"/>
    <numFmt numFmtId="319" formatCode="0.0_x"/>
    <numFmt numFmtId="320" formatCode="_-* #,##0\ _z_?_-;\-* #,##0\ _z_?_-;_-* &quot;-&quot;\ _z_?_-;_-@_-"/>
    <numFmt numFmtId="321" formatCode="_-* #,##0.00\ _z_?_-;\-* #,##0.00\ _z_?_-;_-* &quot;-&quot;??\ _z_?_-;_-@_-"/>
    <numFmt numFmtId="322" formatCode="_-* #,##0\ _z_ł_-;\-* #,##0\ _z_ł_-;_-* &quot;-&quot;\ _z_ł_-;_-@_-"/>
    <numFmt numFmtId="323" formatCode="_-* #,##0\ _z_l_-;\-* #,##0\ _z_l_-;_-* &quot;-&quot;\ _z_l_-;_-@_-"/>
    <numFmt numFmtId="324" formatCode="_-* #,##0.00\ _z_ł_-;\-* #,##0.00\ _z_ł_-;_-* &quot;-&quot;??\ _z_ł_-;_-@_-"/>
    <numFmt numFmtId="325" formatCode="_-* #,##0.00\ _z_l_-;\-* #,##0.00\ _z_l_-;_-* &quot;-&quot;??\ _z_l_-;_-@_-"/>
    <numFmt numFmtId="326" formatCode="#,##0.0_);[Red]\(#,##0.0\)"/>
    <numFmt numFmtId="327" formatCode="_-[$€-2]\ * #,##0.00_-;\-[$€-2]\ * #,##0.00_-;_-[$€-2]\ * &quot;-&quot;??_-"/>
    <numFmt numFmtId="328" formatCode="_-* #,##0.0_-;\-* #,##0.0_-;_-* &quot;-&quot;??_-;_-@_-"/>
    <numFmt numFmtId="329" formatCode="0;\-0;&quot;-&quot;"/>
    <numFmt numFmtId="330" formatCode="#,##0;\(##,#00"/>
    <numFmt numFmtId="331" formatCode="#,##0,,,\ ;;;&quot;Gb/s&quot;"/>
    <numFmt numFmtId="332" formatCode="0;;"/>
    <numFmt numFmtId="333" formatCode="_-* #,##0_-;\-* #,##0_-;_-* &quot;-&quot;??_-;_-@_-"/>
    <numFmt numFmtId="334" formatCode="0.00_);\(0.00\);0.00_)"/>
    <numFmt numFmtId="335" formatCode="\k\$\ 0.000"/>
    <numFmt numFmtId="336" formatCode="#,##0,;;;&quot;Kb/s&quot;"/>
    <numFmt numFmtId="337" formatCode="_-* #,##0.00\ &quot;Sk&quot;_-;\-* #,##0.00\ &quot;Sk&quot;_-;_-* &quot;-&quot;??\ &quot;Sk&quot;_-;_-@_-"/>
    <numFmt numFmtId="338" formatCode="#,##0,,;;;&quot;Mb/s&quot;"/>
    <numFmt numFmtId="339" formatCode="0.00%;\ \(&quot;n.s.&quot;\);\-"/>
    <numFmt numFmtId="340" formatCode="_(&quot;$&quot;\ * #,##0.00_);_(&quot;$&quot;\ * \(#,##0.00\);_(&quot;$&quot;\ * &quot;-&quot;??_);_(@_)"/>
    <numFmt numFmtId="341" formatCode="#,##0.0\x_);\(#,##0.0\x\);#,##0.0\x_);@_)"/>
    <numFmt numFmtId="342" formatCode="#,##0.0_)\x;\(#,##0.0\)\x;#,##0.0_)\x;@_)_x"/>
    <numFmt numFmtId="343" formatCode="###0.0_x;\(###0.0\)_x"/>
    <numFmt numFmtId="344" formatCode="\(&quot;$&quot;\ 000\)"/>
    <numFmt numFmtId="345" formatCode="dd\.mm\.yyyy"/>
    <numFmt numFmtId="346" formatCode="#,##0_);[Red]\(#,##0\);&quot;-&quot;"/>
    <numFmt numFmtId="347" formatCode="#,##0;\-\ #,##0;_-\ &quot;- &quot;"/>
    <numFmt numFmtId="348" formatCode="#,##0.0\%_);\(#,##0.0\%\);#,##0.0\%_);@_)"/>
    <numFmt numFmtId="349" formatCode="0.00\%;\-0.00\%;0.00\%"/>
    <numFmt numFmtId="350" formatCode="0.00%;\(0.00\)%"/>
    <numFmt numFmtId="351" formatCode="&quot;$&quot;#,##0;\-&quot;$&quot;#,##0"/>
    <numFmt numFmtId="352" formatCode="\+0.0%;\-0.0%"/>
  </numFmts>
  <fonts count="29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sz val="10"/>
      <color indexed="8"/>
      <name val="Arial"/>
      <family val="2"/>
    </font>
    <font>
      <sz val="10"/>
      <color theme="2"/>
      <name val="Arial"/>
      <family val="2"/>
    </font>
    <font>
      <i/>
      <sz val="10"/>
      <color theme="2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37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rgb="FF000000"/>
      <name val="Arial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Times New Roman"/>
      <family val="1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4"/>
      <name val="Calibri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9"/>
      <color theme="1"/>
      <name val="Klavika Light"/>
      <family val="2"/>
    </font>
    <font>
      <b/>
      <sz val="9"/>
      <name val="Klavika Light"/>
      <family val="2"/>
    </font>
    <font>
      <i/>
      <sz val="9"/>
      <name val="Klavika Light"/>
      <family val="2"/>
    </font>
    <font>
      <sz val="9"/>
      <name val="Klavika Light"/>
      <family val="2"/>
    </font>
    <font>
      <b/>
      <sz val="9"/>
      <color theme="0"/>
      <name val="Klavika Light"/>
      <family val="2"/>
    </font>
    <font>
      <sz val="1"/>
      <color theme="1"/>
      <name val="Klavika Light"/>
      <family val="2"/>
    </font>
    <font>
      <b/>
      <sz val="9"/>
      <color theme="1"/>
      <name val="Klavika Light"/>
      <family val="2"/>
    </font>
    <font>
      <b/>
      <i/>
      <sz val="9"/>
      <name val="Klavika Light"/>
      <family val="2"/>
    </font>
    <font>
      <i/>
      <sz val="9"/>
      <color theme="1"/>
      <name val="Klavika Light"/>
      <family val="2"/>
    </font>
    <font>
      <i/>
      <sz val="1"/>
      <color theme="1"/>
      <name val="Klavika Light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"/>
      <name val="Arial"/>
      <family val="2"/>
    </font>
    <font>
      <sz val="9"/>
      <color indexed="81"/>
      <name val="Tahoma"/>
      <family val="2"/>
    </font>
    <font>
      <sz val="7"/>
      <color theme="2"/>
      <name val="Klavika Light"/>
      <family val="2"/>
    </font>
    <font>
      <b/>
      <sz val="7"/>
      <color theme="2"/>
      <name val="Klavika Light"/>
      <family val="2"/>
    </font>
    <font>
      <sz val="12"/>
      <name val="Arial"/>
      <family val="2"/>
    </font>
    <font>
      <sz val="9"/>
      <color theme="0"/>
      <name val="Klavika Light"/>
      <family val="2"/>
    </font>
    <font>
      <b/>
      <sz val="1"/>
      <color theme="1"/>
      <name val="Klavika Light"/>
      <family val="2"/>
    </font>
    <font>
      <sz val="9"/>
      <color rgb="FFFF0000"/>
      <name val="Arial"/>
      <family val="2"/>
    </font>
    <font>
      <sz val="7"/>
      <color theme="1"/>
      <name val="Klavika Light"/>
      <family val="2"/>
    </font>
    <font>
      <sz val="9"/>
      <color theme="2"/>
      <name val="Klavika Light"/>
      <family val="2"/>
    </font>
    <font>
      <sz val="1"/>
      <color theme="2"/>
      <name val="Klavika Light"/>
      <family val="2"/>
    </font>
    <font>
      <i/>
      <sz val="7"/>
      <name val="Klavika Light"/>
      <family val="2"/>
    </font>
    <font>
      <sz val="7"/>
      <color theme="0"/>
      <name val="Klavika Light"/>
      <family val="2"/>
    </font>
    <font>
      <sz val="7"/>
      <name val="Arial"/>
      <family val="2"/>
    </font>
    <font>
      <sz val="1"/>
      <name val="Klavika Light"/>
      <family val="2"/>
    </font>
    <font>
      <sz val="1"/>
      <color theme="1"/>
      <name val="Arial"/>
      <family val="2"/>
    </font>
    <font>
      <i/>
      <sz val="9"/>
      <name val="Arial"/>
      <family val="2"/>
    </font>
    <font>
      <b/>
      <sz val="1"/>
      <name val="Klavika Light"/>
      <family val="2"/>
    </font>
    <font>
      <b/>
      <sz val="11"/>
      <color theme="3"/>
      <name val="Arial"/>
      <family val="2"/>
    </font>
    <font>
      <sz val="8"/>
      <color indexed="49"/>
      <name val="Times New Roman"/>
      <family val="1"/>
    </font>
    <font>
      <sz val="9"/>
      <name val="Helv"/>
    </font>
    <font>
      <sz val="9"/>
      <name val="Helv"/>
      <family val="2"/>
    </font>
    <font>
      <sz val="10"/>
      <name val="MS Sans Serif"/>
      <family val="2"/>
    </font>
    <font>
      <b/>
      <sz val="8"/>
      <color indexed="18"/>
      <name val="Arial"/>
      <family val="2"/>
    </font>
    <font>
      <sz val="12"/>
      <name val="Helv"/>
      <family val="2"/>
    </font>
    <font>
      <b/>
      <sz val="10"/>
      <color indexed="18"/>
      <name val="Arial"/>
      <family val="2"/>
    </font>
    <font>
      <sz val="10"/>
      <name val="Helvetica-Narrow"/>
      <family val="2"/>
    </font>
    <font>
      <sz val="12"/>
      <color indexed="12"/>
      <name val="Times New Roman"/>
      <family val="1"/>
    </font>
    <font>
      <sz val="12"/>
      <name val="Times New Roman"/>
      <family val="1"/>
    </font>
    <font>
      <sz val="10"/>
      <name val="Arial CE"/>
      <charset val="238"/>
    </font>
    <font>
      <sz val="10"/>
      <name val="Symbol"/>
      <family val="1"/>
      <charset val="2"/>
    </font>
    <font>
      <sz val="10"/>
      <name val="Helv"/>
      <family val="2"/>
    </font>
    <font>
      <sz val="10"/>
      <name val="Dutch"/>
    </font>
    <font>
      <b/>
      <sz val="14"/>
      <name val="Times New Roman"/>
      <family val="1"/>
    </font>
    <font>
      <b/>
      <sz val="10"/>
      <color indexed="12"/>
      <name val="Arial"/>
      <family val="2"/>
    </font>
    <font>
      <b/>
      <i/>
      <sz val="14"/>
      <color indexed="12"/>
      <name val="Arial"/>
      <family val="2"/>
    </font>
    <font>
      <b/>
      <sz val="10"/>
      <name val="Geneva"/>
      <family val="2"/>
    </font>
    <font>
      <sz val="10"/>
      <name val="Dutch"/>
      <family val="2"/>
    </font>
    <font>
      <sz val="18"/>
      <name val="Arial"/>
      <family val="2"/>
    </font>
    <font>
      <b/>
      <sz val="10"/>
      <color indexed="53"/>
      <name val="Arial"/>
      <family val="2"/>
    </font>
    <font>
      <b/>
      <sz val="8"/>
      <color indexed="81"/>
      <name val="Tahoma"/>
      <family val="2"/>
    </font>
    <font>
      <sz val="9"/>
      <name val="Times New Roman"/>
      <family val="1"/>
    </font>
    <font>
      <b/>
      <sz val="11"/>
      <name val="Times New Roman"/>
      <family val="1"/>
    </font>
    <font>
      <sz val="9"/>
      <name val="N Helvetica Narrow"/>
      <family val="2"/>
    </font>
    <font>
      <sz val="10"/>
      <name val="Helv"/>
    </font>
    <font>
      <sz val="10"/>
      <name val="Geneva"/>
      <family val="2"/>
    </font>
    <font>
      <b/>
      <sz val="12"/>
      <color indexed="17"/>
      <name val="Arial"/>
      <family val="2"/>
    </font>
    <font>
      <b/>
      <sz val="11"/>
      <name val="Arial"/>
      <family val="2"/>
    </font>
    <font>
      <b/>
      <sz val="14"/>
      <color indexed="1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8.5"/>
      <color indexed="8"/>
      <name val="Arial"/>
      <family val="2"/>
    </font>
    <font>
      <b/>
      <sz val="8.5"/>
      <color indexed="17"/>
      <name val="Arial"/>
      <family val="2"/>
    </font>
    <font>
      <sz val="11"/>
      <name val="Arial"/>
      <family val="2"/>
    </font>
    <font>
      <sz val="10"/>
      <name val="Courier"/>
      <family val="3"/>
    </font>
    <font>
      <u/>
      <sz val="10"/>
      <color indexed="18"/>
      <name val="Arial"/>
      <family val="2"/>
    </font>
    <font>
      <u/>
      <sz val="7.5"/>
      <color indexed="36"/>
      <name val="Arial"/>
      <family val="2"/>
    </font>
    <font>
      <b/>
      <sz val="10"/>
      <color indexed="9"/>
      <name val="Arial"/>
      <family val="2"/>
    </font>
    <font>
      <sz val="8"/>
      <name val="MS Sans Serif"/>
      <family val="2"/>
    </font>
    <font>
      <sz val="8"/>
      <name val="HelveticaNeue LightCond"/>
      <family val="2"/>
    </font>
    <font>
      <sz val="10"/>
      <name val="Helv"/>
      <charset val="238"/>
    </font>
    <font>
      <u val="doubleAccounting"/>
      <sz val="10"/>
      <name val="Arial"/>
      <family val="2"/>
    </font>
    <font>
      <sz val="7"/>
      <name val="Helvetica"/>
      <family val="2"/>
    </font>
    <font>
      <sz val="10"/>
      <color indexed="10"/>
      <name val="Helv"/>
      <family val="2"/>
    </font>
    <font>
      <b/>
      <sz val="8"/>
      <color indexed="8"/>
      <name val="Helv"/>
      <family val="2"/>
    </font>
    <font>
      <i/>
      <sz val="10"/>
      <color indexed="10"/>
      <name val="Times New Roman"/>
      <family val="1"/>
    </font>
    <font>
      <b/>
      <sz val="22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10"/>
      <color rgb="FF00355F"/>
      <name val="Arial"/>
      <family val="2"/>
    </font>
    <font>
      <sz val="10"/>
      <name val="Palatino"/>
    </font>
    <font>
      <sz val="10"/>
      <name val="Palatino"/>
      <family val="1"/>
    </font>
    <font>
      <sz val="8"/>
      <name val="Tms Rmn"/>
    </font>
    <font>
      <b/>
      <sz val="11"/>
      <name val="Book Antiqua"/>
      <family val="1"/>
    </font>
    <font>
      <sz val="9"/>
      <name val="N Helvetica Narrow"/>
    </font>
    <font>
      <sz val="9"/>
      <name val="Courier"/>
      <family val="3"/>
    </font>
    <font>
      <i/>
      <sz val="8"/>
      <name val="Geneva"/>
    </font>
    <font>
      <i/>
      <sz val="8"/>
      <name val="Geneva"/>
      <family val="2"/>
    </font>
    <font>
      <sz val="10"/>
      <name val="Geneva"/>
    </font>
    <font>
      <sz val="10"/>
      <name val="Arial CE"/>
    </font>
    <font>
      <b/>
      <sz val="10"/>
      <name val="Wide Latin"/>
      <family val="1"/>
    </font>
    <font>
      <i/>
      <sz val="10"/>
      <name val="Wide Lati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name val="Helvetica"/>
    </font>
    <font>
      <sz val="8"/>
      <name val="Helvetica"/>
      <family val="2"/>
    </font>
    <font>
      <sz val="8"/>
      <name val="Times New Roman"/>
      <family val="1"/>
    </font>
    <font>
      <sz val="10"/>
      <color indexed="1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sz val="8"/>
      <color indexed="9"/>
      <name val="Arial"/>
      <family val="2"/>
    </font>
    <font>
      <b/>
      <sz val="11"/>
      <color indexed="10"/>
      <name val="Calibri"/>
      <family val="2"/>
    </font>
    <font>
      <sz val="10"/>
      <color indexed="8"/>
      <name val="Book Antiqua"/>
      <family val="1"/>
    </font>
    <font>
      <sz val="9"/>
      <color indexed="9"/>
      <name val="Times New Roman"/>
      <family val="1"/>
    </font>
    <font>
      <b/>
      <sz val="10"/>
      <name val="Times New Roman"/>
      <family val="1"/>
    </font>
    <font>
      <sz val="10"/>
      <color indexed="12"/>
      <name val="Book Antiqua"/>
      <family val="1"/>
    </font>
    <font>
      <sz val="10"/>
      <color indexed="9"/>
      <name val="Arial"/>
      <family val="2"/>
    </font>
    <font>
      <b/>
      <sz val="18"/>
      <name val="Arial"/>
      <family val="2"/>
    </font>
    <font>
      <sz val="12"/>
      <name val="Helvetica"/>
    </font>
    <font>
      <b/>
      <sz val="8"/>
      <color indexed="8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12"/>
      <name val="Helv"/>
    </font>
    <font>
      <sz val="11"/>
      <name val="Book Antiqua"/>
      <family val="1"/>
    </font>
    <font>
      <sz val="8"/>
      <name val="Palatino"/>
      <family val="1"/>
    </font>
    <font>
      <sz val="11"/>
      <name val="Times New Roman"/>
      <family val="1"/>
    </font>
    <font>
      <sz val="11"/>
      <name val="New Times Roman"/>
    </font>
    <font>
      <u val="singleAccounting"/>
      <sz val="11"/>
      <name val="Times New Roman"/>
      <family val="1"/>
    </font>
    <font>
      <sz val="10"/>
      <name val="BERNHARD"/>
    </font>
    <font>
      <sz val="24"/>
      <name val="MS Sans Serif"/>
      <family val="2"/>
    </font>
    <font>
      <b/>
      <sz val="24"/>
      <name val="Times New Roman"/>
      <family val="1"/>
    </font>
    <font>
      <sz val="10"/>
      <name val="MS Serif"/>
      <family val="1"/>
    </font>
    <font>
      <sz val="12"/>
      <color indexed="8"/>
      <name val="Book Antiqua"/>
      <family val="1"/>
    </font>
    <font>
      <sz val="11"/>
      <color indexed="12"/>
      <name val="Book Antiqua"/>
      <family val="1"/>
    </font>
    <font>
      <sz val="10"/>
      <color indexed="17"/>
      <name val="Palatino"/>
    </font>
    <font>
      <sz val="10"/>
      <color indexed="17"/>
      <name val="Palatino"/>
      <family val="1"/>
    </font>
    <font>
      <sz val="11"/>
      <name val="??"/>
      <family val="3"/>
      <charset val="129"/>
    </font>
    <font>
      <b/>
      <sz val="14"/>
      <name val="Arial MT"/>
    </font>
    <font>
      <sz val="10"/>
      <color indexed="22"/>
      <name val="Arial"/>
      <family val="2"/>
    </font>
    <font>
      <b/>
      <sz val="8"/>
      <name val="Times New Roman"/>
      <family val="1"/>
    </font>
    <font>
      <sz val="1"/>
      <color indexed="8"/>
      <name val="Courier"/>
      <family val="3"/>
    </font>
    <font>
      <sz val="8"/>
      <color indexed="8"/>
      <name val="MS Sans Serif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b/>
      <sz val="7"/>
      <color indexed="12"/>
      <name val="Arial"/>
      <family val="2"/>
    </font>
    <font>
      <sz val="7"/>
      <name val="Palatino"/>
      <family val="1"/>
    </font>
    <font>
      <sz val="10"/>
      <color rgb="FF886500"/>
      <name val="Verdana"/>
      <family val="2"/>
    </font>
    <font>
      <sz val="8"/>
      <name val="Arial"/>
      <family val="2"/>
      <charset val="238"/>
    </font>
    <font>
      <sz val="10"/>
      <color rgb="FF006100"/>
      <name val="Verdana"/>
      <family val="2"/>
    </font>
    <font>
      <b/>
      <sz val="11"/>
      <color indexed="9"/>
      <name val="Arial"/>
      <family val="2"/>
    </font>
    <font>
      <sz val="12"/>
      <color indexed="9"/>
      <name val="Times New Roman"/>
      <family val="1"/>
    </font>
    <font>
      <b/>
      <sz val="7"/>
      <color indexed="17"/>
      <name val="Arial"/>
      <family val="2"/>
    </font>
    <font>
      <b/>
      <u/>
      <sz val="11"/>
      <color indexed="37"/>
      <name val="Arial"/>
      <family val="2"/>
    </font>
    <font>
      <b/>
      <sz val="9"/>
      <color indexed="9"/>
      <name val="Arial"/>
      <family val="2"/>
    </font>
    <font>
      <b/>
      <sz val="12"/>
      <name val="Arial"/>
      <family val="2"/>
      <charset val="238"/>
    </font>
    <font>
      <b/>
      <i/>
      <sz val="12"/>
      <name val="Arial Narrow"/>
      <family val="2"/>
    </font>
    <font>
      <b/>
      <sz val="12"/>
      <name val="Geneva"/>
    </font>
    <font>
      <b/>
      <sz val="12"/>
      <name val="Geneva"/>
      <family val="2"/>
    </font>
    <font>
      <u/>
      <sz val="12"/>
      <name val="Geneva"/>
    </font>
    <font>
      <u/>
      <sz val="12"/>
      <name val="Geneva"/>
      <family val="2"/>
    </font>
    <font>
      <b/>
      <sz val="10"/>
      <name val="Helv"/>
    </font>
    <font>
      <b/>
      <sz val="8"/>
      <name val="MS Sans Serif"/>
      <family val="2"/>
    </font>
    <font>
      <sz val="10"/>
      <name val="Verdana"/>
      <family val="2"/>
    </font>
    <font>
      <sz val="10"/>
      <color indexed="12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MS Sans Serif"/>
      <family val="2"/>
    </font>
    <font>
      <sz val="8"/>
      <name val="Geneva"/>
    </font>
    <font>
      <sz val="8"/>
      <name val="Geneva"/>
      <family val="2"/>
    </font>
    <font>
      <sz val="10"/>
      <color indexed="50"/>
      <name val="Times New Roman"/>
      <family val="1"/>
    </font>
    <font>
      <sz val="10"/>
      <color indexed="12"/>
      <name val="Times New Roman"/>
      <family val="1"/>
    </font>
    <font>
      <sz val="10"/>
      <color indexed="10"/>
      <name val="Helv"/>
    </font>
    <font>
      <sz val="1"/>
      <color indexed="9"/>
      <name val="Symbol"/>
      <family val="1"/>
      <charset val="2"/>
    </font>
    <font>
      <b/>
      <sz val="10"/>
      <name val="MS Sans Serif"/>
      <family val="2"/>
    </font>
    <font>
      <sz val="10"/>
      <name val="Tms Rmn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u/>
      <sz val="10"/>
      <color indexed="12"/>
      <name val="Arial"/>
      <family val="2"/>
    </font>
    <font>
      <sz val="12"/>
      <name val="Arial MT"/>
    </font>
    <font>
      <sz val="10"/>
      <color indexed="16"/>
      <name val="MS Sans Serif"/>
      <family val="2"/>
    </font>
    <font>
      <sz val="8"/>
      <name val="Courier"/>
      <family val="3"/>
    </font>
    <font>
      <b/>
      <sz val="18"/>
      <name val="Times New Roman"/>
      <family val="1"/>
    </font>
    <font>
      <b/>
      <sz val="14"/>
      <name val="Arial"/>
      <family val="2"/>
    </font>
    <font>
      <sz val="8"/>
      <name val="Helv"/>
    </font>
    <font>
      <i/>
      <sz val="10"/>
      <color indexed="16"/>
      <name val="Times New Roman"/>
      <family val="1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i/>
      <sz val="16"/>
      <name val="Helv"/>
    </font>
    <font>
      <b/>
      <sz val="10"/>
      <name val="Helvetica"/>
      <family val="2"/>
    </font>
    <font>
      <u/>
      <sz val="10"/>
      <name val="Helvetica"/>
      <family val="2"/>
    </font>
    <font>
      <sz val="10"/>
      <name val="Helvetica"/>
      <family val="2"/>
    </font>
    <font>
      <sz val="10"/>
      <color indexed="8"/>
      <name val="MS Sans Serif"/>
      <family val="2"/>
    </font>
    <font>
      <sz val="7"/>
      <color indexed="12"/>
      <name val="Arial"/>
      <family val="2"/>
    </font>
    <font>
      <u/>
      <sz val="10"/>
      <color indexed="36"/>
      <name val="Arial CE"/>
      <charset val="238"/>
    </font>
    <font>
      <u/>
      <sz val="10"/>
      <color indexed="14"/>
      <name val="MS Sans Serif"/>
      <family val="2"/>
    </font>
    <font>
      <b/>
      <sz val="26"/>
      <name val="Times New Roman"/>
      <family val="1"/>
    </font>
    <font>
      <sz val="10"/>
      <color indexed="16"/>
      <name val="Helvetica-Black"/>
    </font>
    <font>
      <sz val="22"/>
      <name val="UBSHeadline"/>
      <family val="1"/>
    </font>
    <font>
      <i/>
      <sz val="12"/>
      <color indexed="8"/>
      <name val="Times New Roman"/>
      <family val="1"/>
    </font>
    <font>
      <i/>
      <sz val="9"/>
      <name val="Book Antiqua"/>
      <family val="1"/>
    </font>
    <font>
      <sz val="10"/>
      <color theme="1"/>
      <name val="Calibri"/>
      <family val="2"/>
    </font>
    <font>
      <sz val="12"/>
      <name val="Book Antiqua"/>
      <family val="1"/>
    </font>
    <font>
      <sz val="12"/>
      <name val="Helvetica"/>
      <family val="2"/>
    </font>
    <font>
      <b/>
      <sz val="12"/>
      <color indexed="8"/>
      <name val="Times New Roman"/>
      <family val="1"/>
    </font>
    <font>
      <sz val="12"/>
      <name val="Klavika Regular"/>
      <family val="2"/>
    </font>
    <font>
      <sz val="16"/>
      <color theme="6"/>
      <name val="Klavika Light"/>
      <family val="2"/>
    </font>
    <font>
      <b/>
      <sz val="16"/>
      <color theme="6"/>
      <name val="Klavika Light"/>
      <family val="2"/>
    </font>
    <font>
      <b/>
      <sz val="18"/>
      <color theme="6"/>
      <name val="Wingdings"/>
      <charset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b/>
      <i/>
      <sz val="9"/>
      <color theme="1"/>
      <name val="Verdana"/>
      <family val="2"/>
    </font>
    <font>
      <sz val="1"/>
      <color theme="1"/>
      <name val="Verdana"/>
      <family val="2"/>
    </font>
    <font>
      <i/>
      <sz val="1"/>
      <color theme="1"/>
      <name val="Verdana"/>
      <family val="2"/>
    </font>
    <font>
      <b/>
      <sz val="7"/>
      <color theme="0"/>
      <name val="Verdana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theme="3" tint="0.39997558519241921"/>
      <name val="Arial"/>
      <family val="2"/>
    </font>
    <font>
      <sz val="5"/>
      <color rgb="FF000000"/>
      <name val="Arial"/>
      <family val="2"/>
    </font>
    <font>
      <i/>
      <sz val="8"/>
      <name val="Roboto Light"/>
    </font>
    <font>
      <sz val="8"/>
      <name val="Roboto Light"/>
    </font>
    <font>
      <b/>
      <sz val="8"/>
      <color theme="0"/>
      <name val="Roboto Light"/>
    </font>
    <font>
      <b/>
      <sz val="8"/>
      <name val="Roboto Light"/>
    </font>
    <font>
      <sz val="9"/>
      <name val="Roboto Light"/>
    </font>
    <font>
      <b/>
      <i/>
      <sz val="8"/>
      <name val="Roboto Light"/>
    </font>
    <font>
      <sz val="8"/>
      <color theme="1"/>
      <name val="Roboto Light"/>
    </font>
    <font>
      <b/>
      <sz val="8"/>
      <color theme="1"/>
      <name val="Roboto Light"/>
    </font>
    <font>
      <b/>
      <i/>
      <sz val="8"/>
      <color theme="1"/>
      <name val="Roboto Light"/>
    </font>
    <font>
      <i/>
      <sz val="8"/>
      <color theme="1"/>
      <name val="Roboto Light"/>
    </font>
    <font>
      <sz val="10"/>
      <name val="Roboto Light"/>
    </font>
    <font>
      <b/>
      <sz val="9"/>
      <name val="Roboto Light"/>
    </font>
    <font>
      <sz val="8"/>
      <name val="Roboto"/>
    </font>
  </fonts>
  <fills count="1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solid">
        <fgColor indexed="26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</patternFill>
    </fill>
    <fill>
      <patternFill patternType="solid">
        <fgColor indexed="26"/>
        <bgColor indexed="64"/>
      </patternFill>
    </fill>
    <fill>
      <patternFill patternType="solid">
        <fgColor indexed="40"/>
      </patternFill>
    </fill>
    <fill>
      <patternFill patternType="solid">
        <fgColor indexed="20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18"/>
        <bgColor indexed="64"/>
      </patternFill>
    </fill>
    <fill>
      <patternFill patternType="solid">
        <fgColor indexed="10"/>
      </patternFill>
    </fill>
    <fill>
      <patternFill patternType="solid">
        <fgColor indexed="35"/>
      </patternFill>
    </fill>
    <fill>
      <patternFill patternType="solid">
        <fgColor indexed="34"/>
      </patternFill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4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gray0625">
        <fgColor indexed="10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56"/>
      </patternFill>
    </fill>
    <fill>
      <patternFill patternType="solid">
        <fgColor indexed="14"/>
      </patternFill>
    </fill>
    <fill>
      <patternFill patternType="gray0625"/>
    </fill>
    <fill>
      <patternFill patternType="lightGray">
        <fgColor indexed="14"/>
        <bgColor indexed="9"/>
      </patternFill>
    </fill>
    <fill>
      <patternFill patternType="gray0625">
        <fgColor indexed="15"/>
      </patternFill>
    </fill>
    <fill>
      <patternFill patternType="solid">
        <fgColor indexed="60"/>
        <bgColor indexed="64"/>
      </patternFill>
    </fill>
    <fill>
      <patternFill patternType="lightGray">
        <fgColor indexed="12"/>
      </patternFill>
    </fill>
    <fill>
      <patternFill patternType="darkGrid"/>
    </fill>
    <fill>
      <patternFill patternType="lightGray">
        <fgColor indexed="12"/>
        <bgColor indexed="9"/>
      </patternFill>
    </fill>
    <fill>
      <patternFill patternType="solid">
        <fgColor indexed="12"/>
        <bgColor indexed="8"/>
      </patternFill>
    </fill>
    <fill>
      <patternFill patternType="lightUp"/>
    </fill>
    <fill>
      <patternFill patternType="solid">
        <fgColor rgb="FFF5F5F5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9"/>
      </patternFill>
    </fill>
    <fill>
      <patternFill patternType="solid">
        <fgColor indexed="42"/>
        <bgColor indexed="43"/>
      </patternFill>
    </fill>
    <fill>
      <patternFill patternType="solid">
        <fgColor indexed="13"/>
      </patternFill>
    </fill>
    <fill>
      <patternFill patternType="gray0625">
        <f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7DACED"/>
        <bgColor indexed="64"/>
      </patternFill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ck">
        <color theme="3" tint="-0.24994659260841701"/>
      </top>
      <bottom style="thick">
        <color theme="3" tint="-0.24994659260841701"/>
      </bottom>
      <diagonal/>
    </border>
    <border>
      <left/>
      <right/>
      <top style="thick">
        <color theme="3" tint="-0.24994659260841701"/>
      </top>
      <bottom style="thin">
        <color theme="2"/>
      </bottom>
      <diagonal/>
    </border>
    <border>
      <left/>
      <right/>
      <top style="thin">
        <color theme="2"/>
      </top>
      <bottom style="thick">
        <color theme="3" tint="-0.24994659260841701"/>
      </bottom>
      <diagonal/>
    </border>
    <border>
      <left/>
      <right/>
      <top/>
      <bottom style="thick">
        <color theme="3" tint="-0.24994659260841701"/>
      </bottom>
      <diagonal/>
    </border>
    <border>
      <left/>
      <right/>
      <top style="thick">
        <color theme="3" tint="-0.2499465926084170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medium">
        <color indexed="32"/>
      </top>
      <bottom style="medium">
        <color indexed="32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rgb="FF7DACED"/>
      </top>
      <bottom style="thin">
        <color rgb="FF7DACED"/>
      </bottom>
      <diagonal/>
    </border>
    <border>
      <left/>
      <right/>
      <top style="thin">
        <color rgb="FF7DACED"/>
      </top>
      <bottom/>
      <diagonal/>
    </border>
  </borders>
  <cellStyleXfs count="18017">
    <xf numFmtId="327" fontId="0" fillId="0" borderId="0"/>
    <xf numFmtId="9" fontId="5" fillId="0" borderId="0" applyFont="0" applyFill="0" applyBorder="0" applyAlignment="0" applyProtection="0"/>
    <xf numFmtId="327" fontId="8" fillId="0" borderId="0"/>
    <xf numFmtId="9" fontId="8" fillId="0" borderId="0" applyFont="0" applyFill="0" applyBorder="0" applyAlignment="0" applyProtection="0"/>
    <xf numFmtId="327" fontId="9" fillId="0" borderId="0"/>
    <xf numFmtId="168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327" fontId="8" fillId="0" borderId="0"/>
    <xf numFmtId="327" fontId="8" fillId="0" borderId="0"/>
    <xf numFmtId="327" fontId="9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327" fontId="26" fillId="8" borderId="0" applyNumberFormat="0" applyBorder="0" applyAlignment="0" applyProtection="0"/>
    <xf numFmtId="327" fontId="26" fillId="9" borderId="0" applyNumberFormat="0" applyBorder="0" applyAlignment="0" applyProtection="0"/>
    <xf numFmtId="327" fontId="26" fillId="10" borderId="0" applyNumberFormat="0" applyBorder="0" applyAlignment="0" applyProtection="0"/>
    <xf numFmtId="327" fontId="26" fillId="11" borderId="0" applyNumberFormat="0" applyBorder="0" applyAlignment="0" applyProtection="0"/>
    <xf numFmtId="327" fontId="26" fillId="12" borderId="0" applyNumberFormat="0" applyBorder="0" applyAlignment="0" applyProtection="0"/>
    <xf numFmtId="327" fontId="26" fillId="13" borderId="0" applyNumberFormat="0" applyBorder="0" applyAlignment="0" applyProtection="0"/>
    <xf numFmtId="327" fontId="26" fillId="8" borderId="0" applyNumberFormat="0" applyBorder="0" applyAlignment="0" applyProtection="0"/>
    <xf numFmtId="327" fontId="26" fillId="9" borderId="0" applyNumberFormat="0" applyBorder="0" applyAlignment="0" applyProtection="0"/>
    <xf numFmtId="327" fontId="26" fillId="10" borderId="0" applyNumberFormat="0" applyBorder="0" applyAlignment="0" applyProtection="0"/>
    <xf numFmtId="327" fontId="26" fillId="11" borderId="0" applyNumberFormat="0" applyBorder="0" applyAlignment="0" applyProtection="0"/>
    <xf numFmtId="327" fontId="26" fillId="12" borderId="0" applyNumberFormat="0" applyBorder="0" applyAlignment="0" applyProtection="0"/>
    <xf numFmtId="327" fontId="26" fillId="13" borderId="0" applyNumberFormat="0" applyBorder="0" applyAlignment="0" applyProtection="0"/>
    <xf numFmtId="327" fontId="26" fillId="14" borderId="0" applyNumberFormat="0" applyBorder="0" applyAlignment="0" applyProtection="0"/>
    <xf numFmtId="327" fontId="26" fillId="15" borderId="0" applyNumberFormat="0" applyBorder="0" applyAlignment="0" applyProtection="0"/>
    <xf numFmtId="327" fontId="26" fillId="16" borderId="0" applyNumberFormat="0" applyBorder="0" applyAlignment="0" applyProtection="0"/>
    <xf numFmtId="327" fontId="26" fillId="11" borderId="0" applyNumberFormat="0" applyBorder="0" applyAlignment="0" applyProtection="0"/>
    <xf numFmtId="327" fontId="26" fillId="14" borderId="0" applyNumberFormat="0" applyBorder="0" applyAlignment="0" applyProtection="0"/>
    <xf numFmtId="327" fontId="26" fillId="17" borderId="0" applyNumberFormat="0" applyBorder="0" applyAlignment="0" applyProtection="0"/>
    <xf numFmtId="327" fontId="26" fillId="14" borderId="0" applyNumberFormat="0" applyBorder="0" applyAlignment="0" applyProtection="0"/>
    <xf numFmtId="327" fontId="26" fillId="15" borderId="0" applyNumberFormat="0" applyBorder="0" applyAlignment="0" applyProtection="0"/>
    <xf numFmtId="327" fontId="26" fillId="16" borderId="0" applyNumberFormat="0" applyBorder="0" applyAlignment="0" applyProtection="0"/>
    <xf numFmtId="327" fontId="26" fillId="11" borderId="0" applyNumberFormat="0" applyBorder="0" applyAlignment="0" applyProtection="0"/>
    <xf numFmtId="327" fontId="26" fillId="14" borderId="0" applyNumberFormat="0" applyBorder="0" applyAlignment="0" applyProtection="0"/>
    <xf numFmtId="327" fontId="26" fillId="17" borderId="0" applyNumberFormat="0" applyBorder="0" applyAlignment="0" applyProtection="0"/>
    <xf numFmtId="327" fontId="27" fillId="18" borderId="0" applyNumberFormat="0" applyBorder="0" applyAlignment="0" applyProtection="0"/>
    <xf numFmtId="327" fontId="27" fillId="15" borderId="0" applyNumberFormat="0" applyBorder="0" applyAlignment="0" applyProtection="0"/>
    <xf numFmtId="327" fontId="27" fillId="16" borderId="0" applyNumberFormat="0" applyBorder="0" applyAlignment="0" applyProtection="0"/>
    <xf numFmtId="327" fontId="27" fillId="19" borderId="0" applyNumberFormat="0" applyBorder="0" applyAlignment="0" applyProtection="0"/>
    <xf numFmtId="327" fontId="27" fillId="20" borderId="0" applyNumberFormat="0" applyBorder="0" applyAlignment="0" applyProtection="0"/>
    <xf numFmtId="327" fontId="27" fillId="21" borderId="0" applyNumberFormat="0" applyBorder="0" applyAlignment="0" applyProtection="0"/>
    <xf numFmtId="327" fontId="27" fillId="18" borderId="0" applyNumberFormat="0" applyBorder="0" applyAlignment="0" applyProtection="0"/>
    <xf numFmtId="327" fontId="27" fillId="15" borderId="0" applyNumberFormat="0" applyBorder="0" applyAlignment="0" applyProtection="0"/>
    <xf numFmtId="327" fontId="27" fillId="16" borderId="0" applyNumberFormat="0" applyBorder="0" applyAlignment="0" applyProtection="0"/>
    <xf numFmtId="327" fontId="27" fillId="19" borderId="0" applyNumberFormat="0" applyBorder="0" applyAlignment="0" applyProtection="0"/>
    <xf numFmtId="327" fontId="27" fillId="20" borderId="0" applyNumberFormat="0" applyBorder="0" applyAlignment="0" applyProtection="0"/>
    <xf numFmtId="327" fontId="27" fillId="21" borderId="0" applyNumberFormat="0" applyBorder="0" applyAlignment="0" applyProtection="0"/>
    <xf numFmtId="327" fontId="26" fillId="22" borderId="0" applyNumberFormat="0" applyBorder="0" applyAlignment="0" applyProtection="0"/>
    <xf numFmtId="327" fontId="26" fillId="23" borderId="0" applyNumberFormat="0" applyBorder="0" applyAlignment="0" applyProtection="0"/>
    <xf numFmtId="327" fontId="27" fillId="24" borderId="0" applyNumberFormat="0" applyBorder="0" applyAlignment="0" applyProtection="0"/>
    <xf numFmtId="327" fontId="27" fillId="25" borderId="0" applyNumberFormat="0" applyBorder="0" applyAlignment="0" applyProtection="0"/>
    <xf numFmtId="327" fontId="27" fillId="25" borderId="0" applyNumberFormat="0" applyBorder="0" applyAlignment="0" applyProtection="0"/>
    <xf numFmtId="327" fontId="26" fillId="26" borderId="0" applyNumberFormat="0" applyBorder="0" applyAlignment="0" applyProtection="0"/>
    <xf numFmtId="327" fontId="26" fillId="27" borderId="0" applyNumberFormat="0" applyBorder="0" applyAlignment="0" applyProtection="0"/>
    <xf numFmtId="327" fontId="27" fillId="28" borderId="0" applyNumberFormat="0" applyBorder="0" applyAlignment="0" applyProtection="0"/>
    <xf numFmtId="327" fontId="27" fillId="29" borderId="0" applyNumberFormat="0" applyBorder="0" applyAlignment="0" applyProtection="0"/>
    <xf numFmtId="327" fontId="27" fillId="29" borderId="0" applyNumberFormat="0" applyBorder="0" applyAlignment="0" applyProtection="0"/>
    <xf numFmtId="327" fontId="26" fillId="30" borderId="0" applyNumberFormat="0" applyBorder="0" applyAlignment="0" applyProtection="0"/>
    <xf numFmtId="327" fontId="26" fillId="31" borderId="0" applyNumberFormat="0" applyBorder="0" applyAlignment="0" applyProtection="0"/>
    <xf numFmtId="327" fontId="27" fillId="32" borderId="0" applyNumberFormat="0" applyBorder="0" applyAlignment="0" applyProtection="0"/>
    <xf numFmtId="327" fontId="27" fillId="33" borderId="0" applyNumberFormat="0" applyBorder="0" applyAlignment="0" applyProtection="0"/>
    <xf numFmtId="327" fontId="27" fillId="33" borderId="0" applyNumberFormat="0" applyBorder="0" applyAlignment="0" applyProtection="0"/>
    <xf numFmtId="327" fontId="26" fillId="26" borderId="0" applyNumberFormat="0" applyBorder="0" applyAlignment="0" applyProtection="0"/>
    <xf numFmtId="327" fontId="26" fillId="34" borderId="0" applyNumberFormat="0" applyBorder="0" applyAlignment="0" applyProtection="0"/>
    <xf numFmtId="327" fontId="27" fillId="27" borderId="0" applyNumberFormat="0" applyBorder="0" applyAlignment="0" applyProtection="0"/>
    <xf numFmtId="327" fontId="27" fillId="35" borderId="0" applyNumberFormat="0" applyBorder="0" applyAlignment="0" applyProtection="0"/>
    <xf numFmtId="327" fontId="27" fillId="35" borderId="0" applyNumberFormat="0" applyBorder="0" applyAlignment="0" applyProtection="0"/>
    <xf numFmtId="327" fontId="26" fillId="36" borderId="0" applyNumberFormat="0" applyBorder="0" applyAlignment="0" applyProtection="0"/>
    <xf numFmtId="327" fontId="26" fillId="37" borderId="0" applyNumberFormat="0" applyBorder="0" applyAlignment="0" applyProtection="0"/>
    <xf numFmtId="327" fontId="27" fillId="24" borderId="0" applyNumberFormat="0" applyBorder="0" applyAlignment="0" applyProtection="0"/>
    <xf numFmtId="327" fontId="27" fillId="24" borderId="0" applyNumberFormat="0" applyBorder="0" applyAlignment="0" applyProtection="0"/>
    <xf numFmtId="327" fontId="27" fillId="24" borderId="0" applyNumberFormat="0" applyBorder="0" applyAlignment="0" applyProtection="0"/>
    <xf numFmtId="327" fontId="26" fillId="38" borderId="0" applyNumberFormat="0" applyBorder="0" applyAlignment="0" applyProtection="0"/>
    <xf numFmtId="327" fontId="26" fillId="39" borderId="0" applyNumberFormat="0" applyBorder="0" applyAlignment="0" applyProtection="0"/>
    <xf numFmtId="327" fontId="27" fillId="40" borderId="0" applyNumberFormat="0" applyBorder="0" applyAlignment="0" applyProtection="0"/>
    <xf numFmtId="327" fontId="27" fillId="41" borderId="0" applyNumberFormat="0" applyBorder="0" applyAlignment="0" applyProtection="0"/>
    <xf numFmtId="327" fontId="27" fillId="41" borderId="0" applyNumberFormat="0" applyBorder="0" applyAlignment="0" applyProtection="0"/>
    <xf numFmtId="327" fontId="28" fillId="0" borderId="0" applyNumberFormat="0" applyFill="0" applyBorder="0" applyAlignment="0" applyProtection="0"/>
    <xf numFmtId="327" fontId="29" fillId="38" borderId="0" applyNumberFormat="0" applyBorder="0" applyAlignment="0" applyProtection="0"/>
    <xf numFmtId="179" fontId="12" fillId="0" borderId="0" applyFill="0" applyBorder="0" applyAlignment="0"/>
    <xf numFmtId="327" fontId="30" fillId="42" borderId="12" applyNumberFormat="0" applyAlignment="0" applyProtection="0"/>
    <xf numFmtId="327" fontId="31" fillId="43" borderId="13" applyNumberFormat="0" applyAlignment="0" applyProtection="0"/>
    <xf numFmtId="327" fontId="32" fillId="0" borderId="14" applyNumberFormat="0" applyFill="0" applyAlignment="0" applyProtection="0"/>
    <xf numFmtId="327" fontId="33" fillId="35" borderId="15" applyNumberFormat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27" fontId="8" fillId="44" borderId="16" applyNumberFormat="0" applyFont="0" applyAlignment="0" applyProtection="0"/>
    <xf numFmtId="167" fontId="8" fillId="0" borderId="0" applyFont="0" applyFill="0" applyBorder="0" applyAlignment="0" applyProtection="0"/>
    <xf numFmtId="327" fontId="34" fillId="45" borderId="0" applyNumberFormat="0" applyBorder="0" applyAlignment="0" applyProtection="0"/>
    <xf numFmtId="327" fontId="34" fillId="46" borderId="0" applyNumberFormat="0" applyBorder="0" applyAlignment="0" applyProtection="0"/>
    <xf numFmtId="327" fontId="34" fillId="47" borderId="0" applyNumberFormat="0" applyBorder="0" applyAlignment="0" applyProtection="0"/>
    <xf numFmtId="327" fontId="35" fillId="13" borderId="12" applyNumberFormat="0" applyAlignment="0" applyProtection="0"/>
    <xf numFmtId="327" fontId="8" fillId="0" borderId="0" applyFont="0" applyFill="0" applyBorder="0" applyAlignment="0" applyProtection="0"/>
    <xf numFmtId="327" fontId="36" fillId="0" borderId="0" applyNumberFormat="0" applyFill="0" applyBorder="0" applyAlignment="0" applyProtection="0"/>
    <xf numFmtId="327" fontId="37" fillId="0" borderId="0" applyNumberFormat="0" applyFill="0" applyBorder="0" applyAlignment="0" applyProtection="0">
      <alignment vertical="top"/>
      <protection locked="0"/>
    </xf>
    <xf numFmtId="327" fontId="26" fillId="31" borderId="0" applyNumberFormat="0" applyBorder="0" applyAlignment="0" applyProtection="0"/>
    <xf numFmtId="327" fontId="38" fillId="10" borderId="0" applyNumberFormat="0" applyBorder="0" applyAlignment="0" applyProtection="0"/>
    <xf numFmtId="327" fontId="20" fillId="0" borderId="17" applyNumberFormat="0" applyAlignment="0" applyProtection="0">
      <alignment horizontal="left" vertical="center"/>
    </xf>
    <xf numFmtId="327" fontId="20" fillId="0" borderId="18">
      <alignment horizontal="left" vertical="center"/>
    </xf>
    <xf numFmtId="327" fontId="39" fillId="0" borderId="19" applyNumberFormat="0" applyFill="0" applyAlignment="0" applyProtection="0"/>
    <xf numFmtId="327" fontId="40" fillId="0" borderId="20" applyNumberFormat="0" applyFill="0" applyAlignment="0" applyProtection="0"/>
    <xf numFmtId="327" fontId="41" fillId="0" borderId="21" applyNumberFormat="0" applyFill="0" applyAlignment="0" applyProtection="0"/>
    <xf numFmtId="327" fontId="41" fillId="0" borderId="0" applyNumberFormat="0" applyFill="0" applyBorder="0" applyAlignment="0" applyProtection="0"/>
    <xf numFmtId="327" fontId="42" fillId="39" borderId="13" applyNumberFormat="0" applyAlignment="0" applyProtection="0"/>
    <xf numFmtId="327" fontId="43" fillId="9" borderId="0" applyNumberFormat="0" applyBorder="0" applyAlignment="0" applyProtection="0"/>
    <xf numFmtId="327" fontId="38" fillId="0" borderId="22" applyNumberFormat="0" applyFill="0" applyAlignment="0" applyProtection="0"/>
    <xf numFmtId="175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327" fontId="38" fillId="39" borderId="0" applyNumberFormat="0" applyBorder="0" applyAlignment="0" applyProtection="0"/>
    <xf numFmtId="327" fontId="44" fillId="48" borderId="0" applyNumberFormat="0" applyBorder="0" applyAlignment="0" applyProtection="0"/>
    <xf numFmtId="327" fontId="8" fillId="0" borderId="0"/>
    <xf numFmtId="327" fontId="9" fillId="0" borderId="0"/>
    <xf numFmtId="327" fontId="8" fillId="0" borderId="0"/>
    <xf numFmtId="327" fontId="8" fillId="0" borderId="0"/>
    <xf numFmtId="327" fontId="26" fillId="0" borderId="0"/>
    <xf numFmtId="327" fontId="26" fillId="0" borderId="0"/>
    <xf numFmtId="327" fontId="26" fillId="0" borderId="0"/>
    <xf numFmtId="327" fontId="45" fillId="0" borderId="0"/>
    <xf numFmtId="327" fontId="8" fillId="0" borderId="0"/>
    <xf numFmtId="327" fontId="9" fillId="0" borderId="0"/>
    <xf numFmtId="327" fontId="8" fillId="0" borderId="0"/>
    <xf numFmtId="327" fontId="8" fillId="0" borderId="0"/>
    <xf numFmtId="327" fontId="22" fillId="38" borderId="13" applyNumberFormat="0" applyFont="0" applyAlignment="0" applyProtection="0"/>
    <xf numFmtId="327" fontId="46" fillId="43" borderId="23" applyNumberFormat="0" applyAlignment="0" applyProtection="0"/>
    <xf numFmtId="4" fontId="12" fillId="49" borderId="23" applyNumberFormat="0" applyProtection="0">
      <alignment vertical="center"/>
    </xf>
    <xf numFmtId="4" fontId="47" fillId="49" borderId="23" applyNumberFormat="0" applyProtection="0">
      <alignment vertical="center"/>
    </xf>
    <xf numFmtId="4" fontId="12" fillId="49" borderId="23" applyNumberFormat="0" applyProtection="0">
      <alignment horizontal="left" vertical="center" indent="1"/>
    </xf>
    <xf numFmtId="4" fontId="12" fillId="49" borderId="23" applyNumberFormat="0" applyProtection="0">
      <alignment horizontal="left" vertical="center" indent="1"/>
    </xf>
    <xf numFmtId="327" fontId="8" fillId="50" borderId="23" applyNumberFormat="0" applyProtection="0">
      <alignment horizontal="left" vertical="center" indent="1"/>
    </xf>
    <xf numFmtId="4" fontId="12" fillId="51" borderId="23" applyNumberFormat="0" applyProtection="0">
      <alignment horizontal="right" vertical="center"/>
    </xf>
    <xf numFmtId="4" fontId="12" fillId="52" borderId="23" applyNumberFormat="0" applyProtection="0">
      <alignment horizontal="right" vertical="center"/>
    </xf>
    <xf numFmtId="4" fontId="12" fillId="53" borderId="23" applyNumberFormat="0" applyProtection="0">
      <alignment horizontal="right" vertical="center"/>
    </xf>
    <xf numFmtId="4" fontId="12" fillId="54" borderId="23" applyNumberFormat="0" applyProtection="0">
      <alignment horizontal="right" vertical="center"/>
    </xf>
    <xf numFmtId="4" fontId="12" fillId="55" borderId="23" applyNumberFormat="0" applyProtection="0">
      <alignment horizontal="right" vertical="center"/>
    </xf>
    <xf numFmtId="4" fontId="12" fillId="56" borderId="23" applyNumberFormat="0" applyProtection="0">
      <alignment horizontal="right" vertical="center"/>
    </xf>
    <xf numFmtId="4" fontId="12" fillId="57" borderId="23" applyNumberFormat="0" applyProtection="0">
      <alignment horizontal="right" vertical="center"/>
    </xf>
    <xf numFmtId="4" fontId="12" fillId="58" borderId="23" applyNumberFormat="0" applyProtection="0">
      <alignment horizontal="right" vertical="center"/>
    </xf>
    <xf numFmtId="4" fontId="12" fillId="59" borderId="23" applyNumberFormat="0" applyProtection="0">
      <alignment horizontal="right" vertical="center"/>
    </xf>
    <xf numFmtId="4" fontId="48" fillId="60" borderId="23" applyNumberFormat="0" applyProtection="0">
      <alignment horizontal="left" vertical="center" indent="1"/>
    </xf>
    <xf numFmtId="4" fontId="12" fillId="61" borderId="24" applyNumberFormat="0" applyProtection="0">
      <alignment horizontal="left" vertical="center" indent="1"/>
    </xf>
    <xf numFmtId="4" fontId="23" fillId="62" borderId="0" applyNumberFormat="0" applyProtection="0">
      <alignment horizontal="left" vertical="center" indent="1"/>
    </xf>
    <xf numFmtId="327" fontId="8" fillId="50" borderId="23" applyNumberFormat="0" applyProtection="0">
      <alignment horizontal="left" vertical="center" indent="1"/>
    </xf>
    <xf numFmtId="4" fontId="12" fillId="61" borderId="23" applyNumberFormat="0" applyProtection="0">
      <alignment horizontal="left" vertical="center" indent="1"/>
    </xf>
    <xf numFmtId="4" fontId="12" fillId="63" borderId="23" applyNumberFormat="0" applyProtection="0">
      <alignment horizontal="left" vertical="center" indent="1"/>
    </xf>
    <xf numFmtId="327" fontId="8" fillId="63" borderId="23" applyNumberFormat="0" applyProtection="0">
      <alignment horizontal="left" vertical="center" indent="1"/>
    </xf>
    <xf numFmtId="327" fontId="8" fillId="63" borderId="23" applyNumberFormat="0" applyProtection="0">
      <alignment horizontal="left" vertical="center" indent="1"/>
    </xf>
    <xf numFmtId="327" fontId="8" fillId="64" borderId="23" applyNumberFormat="0" applyProtection="0">
      <alignment horizontal="left" vertical="center" indent="1"/>
    </xf>
    <xf numFmtId="327" fontId="8" fillId="64" borderId="23" applyNumberFormat="0" applyProtection="0">
      <alignment horizontal="left" vertical="center" indent="1"/>
    </xf>
    <xf numFmtId="327" fontId="8" fillId="65" borderId="23" applyNumberFormat="0" applyProtection="0">
      <alignment horizontal="left" vertical="center" indent="1"/>
    </xf>
    <xf numFmtId="327" fontId="8" fillId="65" borderId="23" applyNumberFormat="0" applyProtection="0">
      <alignment horizontal="left" vertical="center" indent="1"/>
    </xf>
    <xf numFmtId="327" fontId="8" fillId="50" borderId="23" applyNumberFormat="0" applyProtection="0">
      <alignment horizontal="left" vertical="center" indent="1"/>
    </xf>
    <xf numFmtId="327" fontId="8" fillId="50" borderId="23" applyNumberFormat="0" applyProtection="0">
      <alignment horizontal="left" vertical="center" indent="1"/>
    </xf>
    <xf numFmtId="327" fontId="8" fillId="0" borderId="0"/>
    <xf numFmtId="327" fontId="21" fillId="66" borderId="25" applyBorder="0"/>
    <xf numFmtId="4" fontId="12" fillId="67" borderId="23" applyNumberFormat="0" applyProtection="0">
      <alignment vertical="center"/>
    </xf>
    <xf numFmtId="4" fontId="47" fillId="67" borderId="23" applyNumberFormat="0" applyProtection="0">
      <alignment vertical="center"/>
    </xf>
    <xf numFmtId="4" fontId="12" fillId="67" borderId="23" applyNumberFormat="0" applyProtection="0">
      <alignment horizontal="left" vertical="center" indent="1"/>
    </xf>
    <xf numFmtId="4" fontId="12" fillId="67" borderId="23" applyNumberFormat="0" applyProtection="0">
      <alignment horizontal="left" vertical="center" indent="1"/>
    </xf>
    <xf numFmtId="4" fontId="12" fillId="61" borderId="23" applyNumberFormat="0" applyProtection="0">
      <alignment horizontal="right" vertical="center"/>
    </xf>
    <xf numFmtId="4" fontId="47" fillId="61" borderId="23" applyNumberFormat="0" applyProtection="0">
      <alignment horizontal="right" vertical="center"/>
    </xf>
    <xf numFmtId="4" fontId="12" fillId="68" borderId="26" applyNumberFormat="0" applyProtection="0">
      <alignment horizontal="left" vertical="center" indent="1"/>
    </xf>
    <xf numFmtId="327" fontId="8" fillId="50" borderId="23" applyNumberFormat="0" applyProtection="0">
      <alignment horizontal="left" vertical="center" indent="1"/>
    </xf>
    <xf numFmtId="327" fontId="49" fillId="0" borderId="0"/>
    <xf numFmtId="327" fontId="22" fillId="69" borderId="11"/>
    <xf numFmtId="4" fontId="50" fillId="61" borderId="23" applyNumberFormat="0" applyProtection="0">
      <alignment horizontal="right" vertical="center"/>
    </xf>
    <xf numFmtId="327" fontId="38" fillId="10" borderId="0" applyNumberFormat="0" applyBorder="0" applyAlignment="0" applyProtection="0"/>
    <xf numFmtId="18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327" fontId="51" fillId="0" borderId="0" applyNumberFormat="0" applyFill="0" applyBorder="0" applyAlignment="0" applyProtection="0"/>
    <xf numFmtId="327" fontId="46" fillId="42" borderId="23" applyNumberFormat="0" applyAlignment="0" applyProtection="0"/>
    <xf numFmtId="327" fontId="52" fillId="0" borderId="0"/>
    <xf numFmtId="327" fontId="23" fillId="0" borderId="0" applyNumberFormat="0" applyFill="0" applyBorder="0" applyProtection="0">
      <alignment horizontal="center"/>
    </xf>
    <xf numFmtId="327" fontId="53" fillId="0" borderId="0" applyNumberFormat="0" applyFill="0" applyBorder="0" applyProtection="0">
      <alignment horizontal="center"/>
    </xf>
    <xf numFmtId="327" fontId="53" fillId="0" borderId="0" applyNumberFormat="0" applyFill="0" applyBorder="0" applyProtection="0">
      <alignment horizontal="left"/>
    </xf>
    <xf numFmtId="327" fontId="48" fillId="0" borderId="0" applyNumberFormat="0" applyFill="0" applyBorder="0" applyProtection="0">
      <alignment horizontal="left"/>
    </xf>
    <xf numFmtId="327" fontId="48" fillId="0" borderId="0" applyNumberFormat="0" applyFill="0" applyBorder="0" applyProtection="0">
      <alignment horizontal="right"/>
    </xf>
    <xf numFmtId="327" fontId="8" fillId="0" borderId="0" applyNumberFormat="0" applyFont="0" applyFill="0" applyBorder="0" applyProtection="0">
      <alignment horizontal="left"/>
    </xf>
    <xf numFmtId="327" fontId="54" fillId="0" borderId="0" applyNumberFormat="0" applyFill="0" applyBorder="0" applyAlignment="0" applyProtection="0">
      <alignment horizontal="right"/>
    </xf>
    <xf numFmtId="327" fontId="54" fillId="0" borderId="0" applyNumberFormat="0" applyFill="0" applyBorder="0" applyProtection="0">
      <alignment horizontal="left"/>
    </xf>
    <xf numFmtId="327" fontId="36" fillId="0" borderId="0" applyNumberFormat="0" applyFill="0" applyBorder="0" applyAlignment="0" applyProtection="0"/>
    <xf numFmtId="327" fontId="55" fillId="0" borderId="0" applyNumberFormat="0" applyFill="0" applyBorder="0" applyAlignment="0" applyProtection="0"/>
    <xf numFmtId="327" fontId="55" fillId="0" borderId="0" applyNumberFormat="0" applyFill="0" applyBorder="0" applyAlignment="0" applyProtection="0"/>
    <xf numFmtId="327" fontId="56" fillId="0" borderId="27" applyNumberFormat="0" applyFill="0" applyAlignment="0" applyProtection="0"/>
    <xf numFmtId="327" fontId="57" fillId="0" borderId="28" applyNumberFormat="0" applyFill="0" applyAlignment="0" applyProtection="0"/>
    <xf numFmtId="327" fontId="58" fillId="0" borderId="29" applyNumberFormat="0" applyFill="0" applyAlignment="0" applyProtection="0"/>
    <xf numFmtId="327" fontId="58" fillId="0" borderId="0" applyNumberFormat="0" applyFill="0" applyBorder="0" applyAlignment="0" applyProtection="0"/>
    <xf numFmtId="327" fontId="34" fillId="0" borderId="30" applyNumberFormat="0" applyFill="0" applyAlignment="0" applyProtection="0"/>
    <xf numFmtId="327" fontId="33" fillId="70" borderId="15" applyNumberFormat="0" applyAlignment="0" applyProtection="0"/>
    <xf numFmtId="327" fontId="59" fillId="0" borderId="0" applyNumberForma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327" fontId="60" fillId="0" borderId="0"/>
    <xf numFmtId="327" fontId="8" fillId="0" borderId="0"/>
    <xf numFmtId="327" fontId="61" fillId="0" borderId="0"/>
    <xf numFmtId="9" fontId="8" fillId="0" borderId="0" applyFont="0" applyFill="0" applyBorder="0" applyAlignment="0" applyProtection="0"/>
    <xf numFmtId="327" fontId="9" fillId="0" borderId="0"/>
    <xf numFmtId="327" fontId="9" fillId="0" borderId="0"/>
    <xf numFmtId="327" fontId="9" fillId="0" borderId="0"/>
    <xf numFmtId="327" fontId="9" fillId="0" borderId="0"/>
    <xf numFmtId="327" fontId="8" fillId="0" borderId="0"/>
    <xf numFmtId="9" fontId="8" fillId="0" borderId="0" applyFont="0" applyFill="0" applyBorder="0" applyAlignment="0" applyProtection="0"/>
    <xf numFmtId="327" fontId="8" fillId="0" borderId="0"/>
    <xf numFmtId="327" fontId="4" fillId="0" borderId="0"/>
    <xf numFmtId="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327" fontId="4" fillId="0" borderId="0"/>
    <xf numFmtId="327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27" fontId="4" fillId="44" borderId="16" applyNumberFormat="0" applyFont="0" applyAlignment="0" applyProtection="0"/>
    <xf numFmtId="16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50" borderId="23" applyNumberFormat="0" applyProtection="0">
      <alignment horizontal="left" vertical="center" indent="1"/>
    </xf>
    <xf numFmtId="327" fontId="4" fillId="50" borderId="23" applyNumberFormat="0" applyProtection="0">
      <alignment horizontal="left" vertical="center" indent="1"/>
    </xf>
    <xf numFmtId="327" fontId="4" fillId="63" borderId="23" applyNumberFormat="0" applyProtection="0">
      <alignment horizontal="left" vertical="center" indent="1"/>
    </xf>
    <xf numFmtId="327" fontId="4" fillId="63" borderId="23" applyNumberFormat="0" applyProtection="0">
      <alignment horizontal="left" vertical="center" indent="1"/>
    </xf>
    <xf numFmtId="327" fontId="4" fillId="64" borderId="23" applyNumberFormat="0" applyProtection="0">
      <alignment horizontal="left" vertical="center" indent="1"/>
    </xf>
    <xf numFmtId="327" fontId="4" fillId="64" borderId="23" applyNumberFormat="0" applyProtection="0">
      <alignment horizontal="left" vertical="center" indent="1"/>
    </xf>
    <xf numFmtId="327" fontId="4" fillId="65" borderId="23" applyNumberFormat="0" applyProtection="0">
      <alignment horizontal="left" vertical="center" indent="1"/>
    </xf>
    <xf numFmtId="327" fontId="4" fillId="65" borderId="23" applyNumberFormat="0" applyProtection="0">
      <alignment horizontal="left" vertical="center" indent="1"/>
    </xf>
    <xf numFmtId="327" fontId="4" fillId="50" borderId="23" applyNumberFormat="0" applyProtection="0">
      <alignment horizontal="left" vertical="center" indent="1"/>
    </xf>
    <xf numFmtId="327" fontId="4" fillId="50" borderId="23" applyNumberFormat="0" applyProtection="0">
      <alignment horizontal="left" vertical="center" indent="1"/>
    </xf>
    <xf numFmtId="327" fontId="4" fillId="0" borderId="0"/>
    <xf numFmtId="327" fontId="4" fillId="50" borderId="23" applyNumberFormat="0" applyProtection="0">
      <alignment horizontal="left" vertical="center" indent="1"/>
    </xf>
    <xf numFmtId="327" fontId="4" fillId="0" borderId="0" applyNumberFormat="0" applyFont="0" applyFill="0" applyBorder="0" applyProtection="0">
      <alignment horizontal="left"/>
    </xf>
    <xf numFmtId="327" fontId="4" fillId="0" borderId="0"/>
    <xf numFmtId="327" fontId="4" fillId="0" borderId="0"/>
    <xf numFmtId="9" fontId="4" fillId="0" borderId="0" applyFont="0" applyFill="0" applyBorder="0" applyAlignment="0" applyProtection="0"/>
    <xf numFmtId="327" fontId="3" fillId="0" borderId="0"/>
    <xf numFmtId="327" fontId="3" fillId="0" borderId="0"/>
    <xf numFmtId="327" fontId="3" fillId="0" borderId="0"/>
    <xf numFmtId="327" fontId="3" fillId="0" borderId="0"/>
    <xf numFmtId="327" fontId="4" fillId="0" borderId="0"/>
    <xf numFmtId="9" fontId="4" fillId="0" borderId="0" applyFont="0" applyFill="0" applyBorder="0" applyAlignment="0" applyProtection="0"/>
    <xf numFmtId="327" fontId="4" fillId="0" borderId="0"/>
    <xf numFmtId="327" fontId="3" fillId="0" borderId="0"/>
    <xf numFmtId="327" fontId="3" fillId="0" borderId="0"/>
    <xf numFmtId="327" fontId="3" fillId="0" borderId="0"/>
    <xf numFmtId="327" fontId="3" fillId="0" borderId="0"/>
    <xf numFmtId="327" fontId="3" fillId="0" borderId="0"/>
    <xf numFmtId="327" fontId="3" fillId="0" borderId="0"/>
    <xf numFmtId="327" fontId="3" fillId="0" borderId="0"/>
    <xf numFmtId="327" fontId="3" fillId="0" borderId="0"/>
    <xf numFmtId="327" fontId="4" fillId="0" borderId="0"/>
    <xf numFmtId="327" fontId="4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2" fillId="0" borderId="0"/>
    <xf numFmtId="327" fontId="4" fillId="0" borderId="0"/>
    <xf numFmtId="327" fontId="4" fillId="0" borderId="0"/>
    <xf numFmtId="327" fontId="4" fillId="0" borderId="0"/>
    <xf numFmtId="191" fontId="73" fillId="0" borderId="0"/>
    <xf numFmtId="327" fontId="73" fillId="0" borderId="0"/>
    <xf numFmtId="191" fontId="73" fillId="0" borderId="0"/>
    <xf numFmtId="327" fontId="93" fillId="0" borderId="0"/>
    <xf numFmtId="327" fontId="93" fillId="0" borderId="0"/>
    <xf numFmtId="327" fontId="94" fillId="0" borderId="0"/>
    <xf numFmtId="327" fontId="95" fillId="0" borderId="0"/>
    <xf numFmtId="327" fontId="96" fillId="0" borderId="0"/>
    <xf numFmtId="327" fontId="96" fillId="0" borderId="0"/>
    <xf numFmtId="327" fontId="96" fillId="0" borderId="0"/>
    <xf numFmtId="327" fontId="97" fillId="0" borderId="0"/>
    <xf numFmtId="327" fontId="97" fillId="0" borderId="0"/>
    <xf numFmtId="327" fontId="97" fillId="0" borderId="0"/>
    <xf numFmtId="327" fontId="96" fillId="0" borderId="0"/>
    <xf numFmtId="327" fontId="96" fillId="0" borderId="0"/>
    <xf numFmtId="327" fontId="96" fillId="0" borderId="0"/>
    <xf numFmtId="327" fontId="94" fillId="0" borderId="0"/>
    <xf numFmtId="327" fontId="97" fillId="0" borderId="0"/>
    <xf numFmtId="327" fontId="97" fillId="0" borderId="0"/>
    <xf numFmtId="327" fontId="97" fillId="0" borderId="0"/>
    <xf numFmtId="327" fontId="90" fillId="0" borderId="0"/>
    <xf numFmtId="191" fontId="93" fillId="0" borderId="0"/>
    <xf numFmtId="191" fontId="93" fillId="0" borderId="0"/>
    <xf numFmtId="191" fontId="94" fillId="0" borderId="0"/>
    <xf numFmtId="191" fontId="95" fillId="0" borderId="0"/>
    <xf numFmtId="191" fontId="96" fillId="0" borderId="0"/>
    <xf numFmtId="191" fontId="96" fillId="0" borderId="0"/>
    <xf numFmtId="191" fontId="96" fillId="0" borderId="0"/>
    <xf numFmtId="191" fontId="97" fillId="0" borderId="0"/>
    <xf numFmtId="191" fontId="97" fillId="0" borderId="0"/>
    <xf numFmtId="191" fontId="97" fillId="0" borderId="0"/>
    <xf numFmtId="191" fontId="96" fillId="0" borderId="0"/>
    <xf numFmtId="191" fontId="96" fillId="0" borderId="0"/>
    <xf numFmtId="191" fontId="96" fillId="0" borderId="0"/>
    <xf numFmtId="191" fontId="94" fillId="0" borderId="0"/>
    <xf numFmtId="191" fontId="97" fillId="0" borderId="0"/>
    <xf numFmtId="191" fontId="97" fillId="0" borderId="0"/>
    <xf numFmtId="191" fontId="97" fillId="0" borderId="0"/>
    <xf numFmtId="191" fontId="90" fillId="0" borderId="0"/>
    <xf numFmtId="191" fontId="98" fillId="0" borderId="0"/>
    <xf numFmtId="192" fontId="98" fillId="0" borderId="0">
      <alignment horizontal="right"/>
    </xf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193" fontId="9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193" fontId="93" fillId="0" borderId="0" applyFont="0" applyFill="0" applyBorder="0" applyAlignment="0" applyProtection="0"/>
    <xf numFmtId="193" fontId="93" fillId="0" borderId="0" applyFont="0" applyFill="0" applyBorder="0" applyAlignment="0" applyProtection="0"/>
    <xf numFmtId="193" fontId="95" fillId="0" borderId="0" applyFont="0" applyFill="0" applyBorder="0" applyAlignment="0" applyProtection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327" fontId="22" fillId="0" borderId="0"/>
    <xf numFmtId="193" fontId="96" fillId="0" borderId="0" applyFont="0" applyFill="0" applyBorder="0" applyAlignment="0" applyProtection="0"/>
    <xf numFmtId="193" fontId="96" fillId="0" borderId="0" applyFont="0" applyFill="0" applyBorder="0" applyAlignment="0" applyProtection="0"/>
    <xf numFmtId="193" fontId="96" fillId="0" borderId="0" applyFont="0" applyFill="0" applyBorder="0" applyAlignment="0" applyProtection="0"/>
    <xf numFmtId="327" fontId="99" fillId="0" borderId="0" applyFont="0" applyFill="0" applyBorder="0" applyAlignment="0" applyProtection="0"/>
    <xf numFmtId="327" fontId="99" fillId="0" borderId="0" applyFont="0" applyFill="0" applyBorder="0" applyAlignment="0" applyProtection="0"/>
    <xf numFmtId="327" fontId="99" fillId="0" borderId="0" applyFont="0" applyFill="0" applyBorder="0" applyAlignment="0" applyProtection="0"/>
    <xf numFmtId="193" fontId="93" fillId="0" borderId="0" applyFont="0" applyFill="0" applyBorder="0" applyAlignment="0" applyProtection="0"/>
    <xf numFmtId="327" fontId="100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93" fillId="0" borderId="0" applyFont="0" applyFill="0" applyBorder="0" applyAlignment="0" applyProtection="0"/>
    <xf numFmtId="327" fontId="94" fillId="0" borderId="0" applyFont="0" applyFill="0" applyBorder="0" applyAlignment="0" applyProtection="0"/>
    <xf numFmtId="327" fontId="96" fillId="0" borderId="0" applyFont="0" applyFill="0" applyBorder="0" applyAlignment="0" applyProtection="0"/>
    <xf numFmtId="327" fontId="96" fillId="0" borderId="0" applyFont="0" applyFill="0" applyBorder="0" applyAlignment="0" applyProtection="0"/>
    <xf numFmtId="327" fontId="96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10" fontId="101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93" fillId="0" borderId="0" applyFont="0" applyFill="0" applyBorder="0" applyAlignment="0" applyProtection="0"/>
    <xf numFmtId="193" fontId="93" fillId="0" borderId="0" applyFont="0" applyFill="0" applyBorder="0" applyAlignment="0" applyProtection="0"/>
    <xf numFmtId="327" fontId="4" fillId="0" borderId="0"/>
    <xf numFmtId="10" fontId="101" fillId="0" borderId="0"/>
    <xf numFmtId="9" fontId="102" fillId="0" borderId="0"/>
    <xf numFmtId="327" fontId="102" fillId="0" borderId="0"/>
    <xf numFmtId="10" fontId="102" fillId="0" borderId="0"/>
    <xf numFmtId="178" fontId="94" fillId="0" borderId="0"/>
    <xf numFmtId="327" fontId="4" fillId="0" borderId="0"/>
    <xf numFmtId="327" fontId="4" fillId="0" borderId="0"/>
    <xf numFmtId="327" fontId="4" fillId="0" borderId="0"/>
    <xf numFmtId="194" fontId="103" fillId="0" borderId="0" applyFont="0" applyFill="0" applyBorder="0" applyAlignment="0" applyProtection="0"/>
    <xf numFmtId="195" fontId="103" fillId="0" borderId="0" applyFont="0" applyFill="0" applyBorder="0" applyAlignment="0" applyProtection="0"/>
    <xf numFmtId="14" fontId="96" fillId="0" borderId="0"/>
    <xf numFmtId="16" fontId="96" fillId="0" borderId="0"/>
    <xf numFmtId="18" fontId="96" fillId="0" borderId="0"/>
    <xf numFmtId="20" fontId="96" fillId="0" borderId="0"/>
    <xf numFmtId="16" fontId="96" fillId="0" borderId="0"/>
    <xf numFmtId="18" fontId="96" fillId="0" borderId="0"/>
    <xf numFmtId="14" fontId="96" fillId="0" borderId="0"/>
    <xf numFmtId="196" fontId="22" fillId="0" borderId="0"/>
    <xf numFmtId="196" fontId="22" fillId="0" borderId="0"/>
    <xf numFmtId="327" fontId="90" fillId="0" borderId="0"/>
    <xf numFmtId="327" fontId="21" fillId="0" borderId="0"/>
    <xf numFmtId="327" fontId="21" fillId="0" borderId="0"/>
    <xf numFmtId="327" fontId="21" fillId="0" borderId="0"/>
    <xf numFmtId="327" fontId="104" fillId="0" borderId="0"/>
    <xf numFmtId="327" fontId="105" fillId="0" borderId="0"/>
    <xf numFmtId="327" fontId="106" fillId="0" borderId="0"/>
    <xf numFmtId="327" fontId="97" fillId="0" borderId="0"/>
    <xf numFmtId="327" fontId="97" fillId="0" borderId="0"/>
    <xf numFmtId="327" fontId="97" fillId="0" borderId="0"/>
    <xf numFmtId="327" fontId="105" fillId="0" borderId="0"/>
    <xf numFmtId="327" fontId="107" fillId="0" borderId="0"/>
    <xf numFmtId="327" fontId="108" fillId="0" borderId="0"/>
    <xf numFmtId="327" fontId="109" fillId="0" borderId="0"/>
    <xf numFmtId="327" fontId="106" fillId="0" borderId="0"/>
    <xf numFmtId="327" fontId="107" fillId="0" borderId="0"/>
    <xf numFmtId="327" fontId="110" fillId="0" borderId="0"/>
    <xf numFmtId="196" fontId="97" fillId="0" borderId="0"/>
    <xf numFmtId="196" fontId="97" fillId="0" borderId="0"/>
    <xf numFmtId="196" fontId="97" fillId="0" borderId="0"/>
    <xf numFmtId="196" fontId="90" fillId="0" borderId="0"/>
    <xf numFmtId="196" fontId="21" fillId="0" borderId="0"/>
    <xf numFmtId="196" fontId="21" fillId="0" borderId="0"/>
    <xf numFmtId="196" fontId="21" fillId="0" borderId="0"/>
    <xf numFmtId="196" fontId="104" fillId="0" borderId="0"/>
    <xf numFmtId="196" fontId="105" fillId="0" borderId="0"/>
    <xf numFmtId="196" fontId="111" fillId="0" borderId="0"/>
    <xf numFmtId="196" fontId="97" fillId="0" borderId="0"/>
    <xf numFmtId="196" fontId="97" fillId="0" borderId="0"/>
    <xf numFmtId="196" fontId="97" fillId="0" borderId="0"/>
    <xf numFmtId="196" fontId="105" fillId="0" borderId="0"/>
    <xf numFmtId="196" fontId="107" fillId="0" borderId="0"/>
    <xf numFmtId="196" fontId="112" fillId="0" borderId="0"/>
    <xf numFmtId="196" fontId="112" fillId="0" borderId="0"/>
    <xf numFmtId="196" fontId="112" fillId="0" borderId="0"/>
    <xf numFmtId="196" fontId="113" fillId="0" borderId="0"/>
    <xf numFmtId="196" fontId="112" fillId="0" borderId="0"/>
    <xf numFmtId="196" fontId="112" fillId="0" borderId="0"/>
    <xf numFmtId="196" fontId="112" fillId="0" borderId="0"/>
    <xf numFmtId="196" fontId="104" fillId="0" borderId="0"/>
    <xf numFmtId="196" fontId="114" fillId="0" borderId="0"/>
    <xf numFmtId="196" fontId="114" fillId="0" borderId="0"/>
    <xf numFmtId="196" fontId="114" fillId="0" borderId="0"/>
    <xf numFmtId="196" fontId="108" fillId="0" borderId="0"/>
    <xf numFmtId="196" fontId="109" fillId="0" borderId="0"/>
    <xf numFmtId="196" fontId="113" fillId="0" borderId="0"/>
    <xf numFmtId="196" fontId="90" fillId="0" borderId="0"/>
    <xf numFmtId="196" fontId="21" fillId="0" borderId="0"/>
    <xf numFmtId="196" fontId="21" fillId="0" borderId="0"/>
    <xf numFmtId="196" fontId="21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9" fillId="0" borderId="0"/>
    <xf numFmtId="196" fontId="90" fillId="0" borderId="0"/>
    <xf numFmtId="196" fontId="111" fillId="0" borderId="0"/>
    <xf numFmtId="196" fontId="106" fillId="0" borderId="0"/>
    <xf numFmtId="196" fontId="106" fillId="0" borderId="0"/>
    <xf numFmtId="196" fontId="107" fillId="0" borderId="0"/>
    <xf numFmtId="196" fontId="110" fillId="0" borderId="0"/>
    <xf numFmtId="196" fontId="114" fillId="0" borderId="0"/>
    <xf numFmtId="196" fontId="114" fillId="0" borderId="0"/>
    <xf numFmtId="196" fontId="114" fillId="0" borderId="0"/>
    <xf numFmtId="196" fontId="106" fillId="0" borderId="0"/>
    <xf numFmtId="327" fontId="107" fillId="0" borderId="0" applyNumberFormat="0" applyFill="0" applyBorder="0">
      <alignment horizontal="left"/>
    </xf>
    <xf numFmtId="327" fontId="105" fillId="0" borderId="0" applyNumberFormat="0" applyFill="0" applyBorder="0">
      <alignment horizontal="left"/>
    </xf>
    <xf numFmtId="327" fontId="107" fillId="0" borderId="0" applyNumberFormat="0" applyFill="0" applyBorder="0">
      <alignment horizontal="left"/>
    </xf>
    <xf numFmtId="327" fontId="110" fillId="0" borderId="0" applyNumberFormat="0" applyFill="0" applyBorder="0">
      <alignment horizontal="left"/>
    </xf>
    <xf numFmtId="327" fontId="97" fillId="0" borderId="0" applyNumberFormat="0" applyFill="0" applyBorder="0">
      <alignment horizontal="left"/>
    </xf>
    <xf numFmtId="327" fontId="97" fillId="0" borderId="0" applyNumberFormat="0" applyFill="0" applyBorder="0">
      <alignment horizontal="left"/>
    </xf>
    <xf numFmtId="327" fontId="97" fillId="0" borderId="0" applyNumberFormat="0" applyFill="0" applyBorder="0">
      <alignment horizontal="left"/>
    </xf>
    <xf numFmtId="327" fontId="90" fillId="0" borderId="0" applyNumberFormat="0" applyFill="0" applyBorder="0">
      <alignment horizontal="left"/>
    </xf>
    <xf numFmtId="327" fontId="115" fillId="0" borderId="0" applyNumberFormat="0" applyFill="0" applyBorder="0">
      <alignment horizontal="left"/>
    </xf>
    <xf numFmtId="196" fontId="105" fillId="0" borderId="0"/>
    <xf numFmtId="196" fontId="111" fillId="0" borderId="0"/>
    <xf numFmtId="196" fontId="111" fillId="0" borderId="0"/>
    <xf numFmtId="196" fontId="110" fillId="0" borderId="0"/>
    <xf numFmtId="196" fontId="115" fillId="0" borderId="0"/>
    <xf numFmtId="196" fontId="116" fillId="0" borderId="0"/>
    <xf numFmtId="196" fontId="110" fillId="0" borderId="0"/>
    <xf numFmtId="196" fontId="115" fillId="0" borderId="0"/>
    <xf numFmtId="196" fontId="22" fillId="0" borderId="0"/>
    <xf numFmtId="196" fontId="22" fillId="0" borderId="0"/>
    <xf numFmtId="196" fontId="22" fillId="0" borderId="0"/>
    <xf numFmtId="196" fontId="22" fillId="0" borderId="0"/>
    <xf numFmtId="196" fontId="22" fillId="0" borderId="0"/>
    <xf numFmtId="196" fontId="22" fillId="0" borderId="0"/>
    <xf numFmtId="327" fontId="106" fillId="0" borderId="0" applyNumberFormat="0" applyFill="0" applyBorder="0">
      <alignment horizontal="left"/>
    </xf>
    <xf numFmtId="327" fontId="111" fillId="0" borderId="0" applyNumberFormat="0" applyFill="0" applyBorder="0">
      <alignment horizontal="left"/>
    </xf>
    <xf numFmtId="327" fontId="110" fillId="0" borderId="0" applyNumberFormat="0" applyFill="0" applyBorder="0">
      <alignment horizontal="left"/>
    </xf>
    <xf numFmtId="327" fontId="106" fillId="0" borderId="0" applyNumberFormat="0" applyFill="0" applyBorder="0">
      <alignment horizontal="left"/>
    </xf>
    <xf numFmtId="327" fontId="106" fillId="0" borderId="0" applyNumberFormat="0" applyFill="0" applyBorder="0">
      <alignment horizontal="left"/>
    </xf>
    <xf numFmtId="327" fontId="115" fillId="0" borderId="0" applyNumberFormat="0" applyFill="0" applyBorder="0">
      <alignment horizontal="left"/>
    </xf>
    <xf numFmtId="327" fontId="116" fillId="0" borderId="0" applyNumberFormat="0" applyFill="0" applyBorder="0">
      <alignment horizontal="left"/>
    </xf>
    <xf numFmtId="327" fontId="107" fillId="0" borderId="0" applyNumberFormat="0" applyFill="0" applyBorder="0">
      <alignment horizontal="left"/>
    </xf>
    <xf numFmtId="327" fontId="90" fillId="0" borderId="0" applyNumberFormat="0" applyFill="0" applyBorder="0">
      <alignment horizontal="left"/>
    </xf>
    <xf numFmtId="327" fontId="21" fillId="0" borderId="0" applyNumberFormat="0" applyFill="0" applyBorder="0">
      <alignment horizontal="left"/>
    </xf>
    <xf numFmtId="327" fontId="21" fillId="0" borderId="0" applyNumberFormat="0" applyFill="0" applyBorder="0">
      <alignment horizontal="left"/>
    </xf>
    <xf numFmtId="327" fontId="21" fillId="0" borderId="0" applyNumberFormat="0" applyFill="0" applyBorder="0">
      <alignment horizontal="left"/>
    </xf>
    <xf numFmtId="327" fontId="111" fillId="0" borderId="0" applyNumberFormat="0" applyFill="0" applyBorder="0">
      <alignment horizontal="left"/>
    </xf>
    <xf numFmtId="327" fontId="110" fillId="0" borderId="0" applyNumberFormat="0" applyFill="0" applyBorder="0">
      <alignment horizontal="left"/>
    </xf>
    <xf numFmtId="327" fontId="104" fillId="0" borderId="0" applyNumberFormat="0" applyFill="0" applyBorder="0">
      <alignment horizontal="left"/>
    </xf>
    <xf numFmtId="327" fontId="21" fillId="0" borderId="0" applyNumberFormat="0" applyFill="0" applyBorder="0">
      <alignment horizontal="left"/>
    </xf>
    <xf numFmtId="327" fontId="21" fillId="0" borderId="0" applyNumberFormat="0" applyFill="0" applyBorder="0">
      <alignment horizontal="left"/>
    </xf>
    <xf numFmtId="327" fontId="21" fillId="0" borderId="0" applyNumberFormat="0" applyFill="0" applyBorder="0">
      <alignment horizontal="left"/>
    </xf>
    <xf numFmtId="327" fontId="105" fillId="0" borderId="0" applyNumberFormat="0" applyFill="0" applyBorder="0">
      <alignment horizontal="left"/>
    </xf>
    <xf numFmtId="327" fontId="110" fillId="0" borderId="0" applyNumberFormat="0" applyFill="0" applyBorder="0">
      <alignment horizontal="left"/>
    </xf>
    <xf numFmtId="327" fontId="115" fillId="0" borderId="0" applyNumberFormat="0" applyFill="0" applyBorder="0">
      <alignment horizontal="left"/>
    </xf>
    <xf numFmtId="327" fontId="116" fillId="0" borderId="0" applyNumberFormat="0" applyFill="0" applyBorder="0">
      <alignment horizontal="left"/>
    </xf>
    <xf numFmtId="327" fontId="117" fillId="0" borderId="0" applyNumberFormat="0" applyFill="0" applyBorder="0">
      <alignment horizontal="left"/>
    </xf>
    <xf numFmtId="327" fontId="105" fillId="0" borderId="0"/>
    <xf numFmtId="327" fontId="111" fillId="0" borderId="0"/>
    <xf numFmtId="327" fontId="110" fillId="0" borderId="0"/>
    <xf numFmtId="327" fontId="115" fillId="0" borderId="0"/>
    <xf numFmtId="327" fontId="111" fillId="0" borderId="0"/>
    <xf numFmtId="327" fontId="110" fillId="0" borderId="0"/>
    <xf numFmtId="327" fontId="115" fillId="0" borderId="0"/>
    <xf numFmtId="327" fontId="116" fillId="0" borderId="0"/>
    <xf numFmtId="327" fontId="118" fillId="0" borderId="0"/>
    <xf numFmtId="196" fontId="22" fillId="0" borderId="0"/>
    <xf numFmtId="196" fontId="22" fillId="0" borderId="0"/>
    <xf numFmtId="327" fontId="110" fillId="0" borderId="0"/>
    <xf numFmtId="327" fontId="115" fillId="0" borderId="0"/>
    <xf numFmtId="327" fontId="117" fillId="0" borderId="0"/>
    <xf numFmtId="327" fontId="119" fillId="0" borderId="0"/>
    <xf numFmtId="327" fontId="116" fillId="0" borderId="0"/>
    <xf numFmtId="327" fontId="119" fillId="0" borderId="0"/>
    <xf numFmtId="327" fontId="120" fillId="0" borderId="0"/>
    <xf numFmtId="327" fontId="117" fillId="0" borderId="0"/>
    <xf numFmtId="327" fontId="118" fillId="0" borderId="0"/>
    <xf numFmtId="327" fontId="107" fillId="0" borderId="0"/>
    <xf numFmtId="327" fontId="97" fillId="0" borderId="0"/>
    <xf numFmtId="327" fontId="97" fillId="0" borderId="0"/>
    <xf numFmtId="327" fontId="97" fillId="0" borderId="0"/>
    <xf numFmtId="327" fontId="115" fillId="0" borderId="0"/>
    <xf numFmtId="327" fontId="105" fillId="0" borderId="0"/>
    <xf numFmtId="327" fontId="96" fillId="0" borderId="0"/>
    <xf numFmtId="327" fontId="96" fillId="0" borderId="0"/>
    <xf numFmtId="327" fontId="96" fillId="0" borderId="0"/>
    <xf numFmtId="327" fontId="107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327" fontId="73" fillId="0" borderId="0"/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22" fillId="0" borderId="0" applyFont="0" applyFill="0" applyBorder="0" applyProtection="0">
      <alignment wrapText="1"/>
    </xf>
    <xf numFmtId="197" fontId="22" fillId="0" borderId="0" applyFont="0" applyFill="0" applyBorder="0" applyProtection="0">
      <alignment wrapText="1"/>
    </xf>
    <xf numFmtId="197" fontId="22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197" fontId="99" fillId="0" borderId="0" applyFont="0" applyFill="0" applyBorder="0" applyProtection="0">
      <alignment wrapText="1"/>
    </xf>
    <xf numFmtId="197" fontId="99" fillId="0" borderId="0" applyFont="0" applyFill="0" applyBorder="0" applyProtection="0">
      <alignment wrapText="1"/>
    </xf>
    <xf numFmtId="197" fontId="99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327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7" fontId="22" fillId="0" borderId="0" applyFont="0" applyFill="0" applyBorder="0" applyProtection="0">
      <alignment wrapText="1"/>
    </xf>
    <xf numFmtId="197" fontId="22" fillId="0" borderId="0" applyFont="0" applyFill="0" applyBorder="0" applyProtection="0">
      <alignment wrapText="1"/>
    </xf>
    <xf numFmtId="197" fontId="22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7" fontId="4" fillId="0" borderId="0" applyFont="0" applyFill="0" applyBorder="0" applyProtection="0">
      <alignment wrapText="1"/>
    </xf>
    <xf numFmtId="198" fontId="4" fillId="0" borderId="0" applyFont="0" applyFill="0" applyBorder="0" applyProtection="0">
      <alignment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22" fillId="0" borderId="0" applyFont="0" applyFill="0" applyBorder="0" applyProtection="0">
      <alignment horizontal="left" wrapText="1"/>
    </xf>
    <xf numFmtId="199" fontId="22" fillId="0" borderId="0" applyFont="0" applyFill="0" applyBorder="0" applyProtection="0">
      <alignment horizontal="left" wrapText="1"/>
    </xf>
    <xf numFmtId="199" fontId="22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199" fontId="99" fillId="0" borderId="0" applyFont="0" applyFill="0" applyBorder="0" applyProtection="0">
      <alignment horizontal="left" wrapText="1"/>
    </xf>
    <xf numFmtId="199" fontId="99" fillId="0" borderId="0" applyFont="0" applyFill="0" applyBorder="0" applyProtection="0">
      <alignment horizontal="left" wrapText="1"/>
    </xf>
    <xf numFmtId="199" fontId="99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327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199" fontId="22" fillId="0" borderId="0" applyFont="0" applyFill="0" applyBorder="0" applyProtection="0">
      <alignment horizontal="left" wrapText="1"/>
    </xf>
    <xf numFmtId="199" fontId="22" fillId="0" borderId="0" applyFont="0" applyFill="0" applyBorder="0" applyProtection="0">
      <alignment horizontal="left" wrapText="1"/>
    </xf>
    <xf numFmtId="199" fontId="22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199" fontId="4" fillId="0" borderId="0" applyFont="0" applyFill="0" applyBorder="0" applyProtection="0">
      <alignment horizontal="left" wrapText="1"/>
    </xf>
    <xf numFmtId="200" fontId="4" fillId="0" borderId="0" applyFont="0" applyFill="0" applyBorder="0" applyProtection="0">
      <alignment horizontal="left"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99" fillId="0" borderId="0" applyFont="0" applyFill="0" applyBorder="0" applyProtection="0">
      <alignment wrapText="1"/>
    </xf>
    <xf numFmtId="201" fontId="99" fillId="0" borderId="0" applyFont="0" applyFill="0" applyBorder="0" applyProtection="0">
      <alignment wrapText="1"/>
    </xf>
    <xf numFmtId="201" fontId="99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201" fontId="22" fillId="0" borderId="0" applyFont="0" applyFill="0" applyBorder="0" applyProtection="0">
      <alignment wrapText="1"/>
    </xf>
    <xf numFmtId="201" fontId="22" fillId="0" borderId="0" applyFont="0" applyFill="0" applyBorder="0" applyProtection="0">
      <alignment wrapText="1"/>
    </xf>
    <xf numFmtId="201" fontId="22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201" fontId="4" fillId="0" borderId="0" applyFont="0" applyFill="0" applyBorder="0" applyProtection="0">
      <alignment wrapText="1"/>
    </xf>
    <xf numFmtId="193" fontId="4" fillId="0" borderId="0" applyFont="0" applyFill="0" applyBorder="0" applyProtection="0">
      <alignment wrapText="1"/>
    </xf>
    <xf numFmtId="202" fontId="4" fillId="0" borderId="0" applyFont="0" applyFill="0" applyBorder="0" applyProtection="0">
      <alignment wrapText="1"/>
    </xf>
    <xf numFmtId="202" fontId="4" fillId="0" borderId="0" applyFont="0" applyFill="0" applyBorder="0" applyProtection="0">
      <alignment wrapText="1"/>
    </xf>
    <xf numFmtId="202" fontId="4" fillId="0" borderId="0" applyFont="0" applyFill="0" applyBorder="0" applyProtection="0">
      <alignment wrapText="1"/>
    </xf>
    <xf numFmtId="202" fontId="4" fillId="0" borderId="0" applyFont="0" applyFill="0" applyBorder="0" applyProtection="0">
      <alignment wrapText="1"/>
    </xf>
    <xf numFmtId="202" fontId="22" fillId="0" borderId="0" applyFont="0" applyFill="0" applyBorder="0" applyProtection="0">
      <alignment wrapText="1"/>
    </xf>
    <xf numFmtId="202" fontId="22" fillId="0" borderId="0" applyFont="0" applyFill="0" applyBorder="0" applyProtection="0">
      <alignment wrapText="1"/>
    </xf>
    <xf numFmtId="202" fontId="22" fillId="0" borderId="0" applyFont="0" applyFill="0" applyBorder="0" applyProtection="0">
      <alignment wrapText="1"/>
    </xf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2" fontId="99" fillId="0" borderId="0" applyFont="0" applyFill="0" applyBorder="0" applyProtection="0">
      <alignment wrapText="1"/>
    </xf>
    <xf numFmtId="202" fontId="99" fillId="0" borderId="0" applyFont="0" applyFill="0" applyBorder="0" applyProtection="0">
      <alignment wrapText="1"/>
    </xf>
    <xf numFmtId="202" fontId="99" fillId="0" borderId="0" applyFont="0" applyFill="0" applyBorder="0" applyProtection="0">
      <alignment wrapText="1"/>
    </xf>
    <xf numFmtId="203" fontId="99" fillId="0" borderId="0" applyFont="0" applyFill="0" applyBorder="0" applyAlignment="0" applyProtection="0"/>
    <xf numFmtId="203" fontId="99" fillId="0" borderId="0" applyFont="0" applyFill="0" applyBorder="0" applyAlignment="0" applyProtection="0"/>
    <xf numFmtId="203" fontId="99" fillId="0" borderId="0" applyFont="0" applyFill="0" applyBorder="0" applyAlignment="0" applyProtection="0"/>
    <xf numFmtId="202" fontId="4" fillId="0" borderId="0" applyFont="0" applyFill="0" applyBorder="0" applyProtection="0">
      <alignment wrapText="1"/>
    </xf>
    <xf numFmtId="202" fontId="4" fillId="0" borderId="0" applyFont="0" applyFill="0" applyBorder="0" applyProtection="0">
      <alignment wrapText="1"/>
    </xf>
    <xf numFmtId="202" fontId="4" fillId="0" borderId="0" applyFont="0" applyFill="0" applyBorder="0" applyProtection="0">
      <alignment wrapText="1"/>
    </xf>
    <xf numFmtId="202" fontId="4" fillId="0" borderId="0" applyFont="0" applyFill="0" applyBorder="0" applyProtection="0">
      <alignment wrapText="1"/>
    </xf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3" fontId="22" fillId="0" borderId="0" applyFont="0" applyFill="0" applyBorder="0" applyAlignment="0" applyProtection="0"/>
    <xf numFmtId="202" fontId="22" fillId="0" borderId="0" applyFont="0" applyFill="0" applyBorder="0" applyProtection="0">
      <alignment wrapText="1"/>
    </xf>
    <xf numFmtId="202" fontId="22" fillId="0" borderId="0" applyFont="0" applyFill="0" applyBorder="0" applyProtection="0">
      <alignment wrapText="1"/>
    </xf>
    <xf numFmtId="202" fontId="22" fillId="0" borderId="0" applyFont="0" applyFill="0" applyBorder="0" applyProtection="0">
      <alignment wrapText="1"/>
    </xf>
    <xf numFmtId="203" fontId="99" fillId="0" borderId="0" applyFont="0" applyFill="0" applyBorder="0" applyAlignment="0" applyProtection="0"/>
    <xf numFmtId="203" fontId="99" fillId="0" borderId="0" applyFont="0" applyFill="0" applyBorder="0" applyAlignment="0" applyProtection="0"/>
    <xf numFmtId="203" fontId="99" fillId="0" borderId="0" applyFont="0" applyFill="0" applyBorder="0" applyAlignment="0" applyProtection="0"/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204" fontId="99" fillId="0" borderId="0" applyFont="0" applyFill="0" applyBorder="0" applyProtection="0">
      <alignment wrapText="1"/>
    </xf>
    <xf numFmtId="204" fontId="99" fillId="0" borderId="0" applyFont="0" applyFill="0" applyBorder="0" applyProtection="0">
      <alignment wrapText="1"/>
    </xf>
    <xf numFmtId="204" fontId="99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204" fontId="22" fillId="0" borderId="0" applyFont="0" applyFill="0" applyBorder="0" applyProtection="0">
      <alignment wrapText="1"/>
    </xf>
    <xf numFmtId="204" fontId="22" fillId="0" borderId="0" applyFont="0" applyFill="0" applyBorder="0" applyProtection="0">
      <alignment wrapText="1"/>
    </xf>
    <xf numFmtId="204" fontId="22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204" fontId="4" fillId="0" borderId="0" applyFont="0" applyFill="0" applyBorder="0" applyProtection="0">
      <alignment wrapText="1"/>
    </xf>
    <xf numFmtId="169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99" fillId="0" borderId="0" applyFont="0" applyFill="0" applyBorder="0" applyProtection="0">
      <alignment wrapText="1"/>
    </xf>
    <xf numFmtId="205" fontId="99" fillId="0" borderId="0" applyFont="0" applyFill="0" applyBorder="0" applyProtection="0">
      <alignment wrapText="1"/>
    </xf>
    <xf numFmtId="205" fontId="99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205" fontId="22" fillId="0" borderId="0" applyFont="0" applyFill="0" applyBorder="0" applyProtection="0">
      <alignment wrapText="1"/>
    </xf>
    <xf numFmtId="205" fontId="22" fillId="0" borderId="0" applyFont="0" applyFill="0" applyBorder="0" applyProtection="0">
      <alignment wrapText="1"/>
    </xf>
    <xf numFmtId="205" fontId="22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205" fontId="4" fillId="0" borderId="0" applyFont="0" applyFill="0" applyBorder="0" applyProtection="0">
      <alignment wrapText="1"/>
    </xf>
    <xf numFmtId="170" fontId="4" fillId="0" borderId="0" applyFont="0" applyFill="0" applyBorder="0" applyProtection="0">
      <alignment wrapText="1"/>
    </xf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105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176" fontId="90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21" fillId="0" borderId="0" applyFont="0" applyFill="0" applyBorder="0" applyAlignment="0" applyProtection="0"/>
    <xf numFmtId="327" fontId="106" fillId="0" borderId="0" applyFont="0" applyFill="0" applyBorder="0" applyAlignment="0" applyProtection="0"/>
    <xf numFmtId="327" fontId="110" fillId="0" borderId="0" applyNumberFormat="0" applyFill="0" applyBorder="0" applyAlignment="0" applyProtection="0"/>
    <xf numFmtId="327" fontId="118" fillId="0" borderId="0" applyNumberFormat="0" applyFill="0" applyBorder="0" applyAlignment="0" applyProtection="0"/>
    <xf numFmtId="327" fontId="116" fillId="0" borderId="0" applyNumberFormat="0" applyFill="0" applyBorder="0" applyAlignment="0" applyProtection="0"/>
    <xf numFmtId="327" fontId="117" fillId="0" borderId="0" applyNumberFormat="0" applyFill="0" applyBorder="0" applyAlignment="0" applyProtection="0"/>
    <xf numFmtId="327" fontId="117" fillId="0" borderId="0" applyNumberFormat="0" applyFill="0" applyBorder="0" applyAlignment="0" applyProtection="0"/>
    <xf numFmtId="327" fontId="119" fillId="0" borderId="0" applyNumberFormat="0" applyFill="0" applyBorder="0" applyAlignment="0" applyProtection="0"/>
    <xf numFmtId="327" fontId="118" fillId="0" borderId="0" applyNumberFormat="0" applyFill="0" applyBorder="0" applyAlignment="0" applyProtection="0"/>
    <xf numFmtId="327" fontId="115" fillId="0" borderId="0" applyNumberFormat="0" applyFill="0" applyBorder="0" applyAlignment="0" applyProtection="0"/>
    <xf numFmtId="327" fontId="110" fillId="0" borderId="0" applyNumberFormat="0" applyFill="0" applyBorder="0" applyAlignment="0" applyProtection="0"/>
    <xf numFmtId="327" fontId="119" fillId="0" borderId="0" applyNumberFormat="0" applyFill="0" applyBorder="0" applyAlignment="0" applyProtection="0"/>
    <xf numFmtId="327" fontId="120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115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73" fillId="0" borderId="0" applyNumberFormat="0" applyFill="0" applyBorder="0" applyAlignment="0" applyProtection="0"/>
    <xf numFmtId="327" fontId="96" fillId="0" borderId="0" applyNumberFormat="0" applyFill="0" applyBorder="0" applyAlignment="0" applyProtection="0"/>
    <xf numFmtId="327" fontId="96" fillId="0" borderId="0" applyNumberFormat="0" applyFill="0" applyBorder="0" applyAlignment="0" applyProtection="0"/>
    <xf numFmtId="327" fontId="96" fillId="0" borderId="0" applyNumberFormat="0" applyFill="0" applyBorder="0" applyAlignment="0" applyProtection="0"/>
    <xf numFmtId="327" fontId="105" fillId="0" borderId="0" applyNumberFormat="0" applyFill="0" applyBorder="0" applyAlignment="0" applyProtection="0"/>
    <xf numFmtId="327" fontId="107" fillId="0" borderId="0" applyNumberFormat="0" applyFill="0" applyBorder="0" applyAlignment="0" applyProtection="0"/>
    <xf numFmtId="327" fontId="110" fillId="0" borderId="0" applyNumberFormat="0" applyFill="0" applyBorder="0" applyAlignment="0" applyProtection="0"/>
    <xf numFmtId="327" fontId="107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102" fillId="0" borderId="0" applyNumberFormat="0" applyFill="0" applyBorder="0" applyAlignment="0" applyProtection="0"/>
    <xf numFmtId="327" fontId="97" fillId="0" borderId="0" applyNumberFormat="0" applyFill="0" applyBorder="0" applyAlignment="0" applyProtection="0"/>
    <xf numFmtId="327" fontId="97" fillId="0" borderId="0" applyNumberFormat="0" applyFill="0" applyBorder="0" applyAlignment="0" applyProtection="0"/>
    <xf numFmtId="327" fontId="97" fillId="0" borderId="0" applyNumberFormat="0" applyFill="0" applyBorder="0" applyAlignment="0" applyProtection="0"/>
    <xf numFmtId="327" fontId="90" fillId="0" borderId="0" applyNumberFormat="0" applyFill="0" applyBorder="0" applyAlignment="0" applyProtection="0"/>
    <xf numFmtId="327" fontId="105" fillId="0" borderId="0" applyNumberFormat="0" applyFill="0" applyBorder="0" applyAlignment="0" applyProtection="0"/>
    <xf numFmtId="327" fontId="111" fillId="0" borderId="0" applyNumberFormat="0" applyFill="0" applyBorder="0" applyAlignment="0" applyProtection="0"/>
    <xf numFmtId="327" fontId="114" fillId="0" borderId="0" applyNumberFormat="0" applyFill="0" applyBorder="0" applyAlignment="0" applyProtection="0"/>
    <xf numFmtId="327" fontId="114" fillId="0" borderId="0" applyNumberFormat="0" applyFill="0" applyBorder="0" applyAlignment="0" applyProtection="0"/>
    <xf numFmtId="327" fontId="114" fillId="0" borderId="0" applyNumberFormat="0" applyFill="0" applyBorder="0" applyAlignment="0" applyProtection="0"/>
    <xf numFmtId="327" fontId="118" fillId="0" borderId="0" applyNumberFormat="0" applyFill="0" applyBorder="0" applyAlignment="0" applyProtection="0"/>
    <xf numFmtId="327" fontId="107" fillId="0" borderId="0" applyNumberFormat="0" applyFill="0" applyBorder="0" applyAlignment="0" applyProtection="0"/>
    <xf numFmtId="327" fontId="115" fillId="0" borderId="0" applyNumberFormat="0" applyFill="0" applyBorder="0" applyAlignment="0" applyProtection="0"/>
    <xf numFmtId="327" fontId="116" fillId="0" borderId="0" applyNumberFormat="0" applyFill="0" applyBorder="0" applyAlignment="0" applyProtection="0"/>
    <xf numFmtId="327" fontId="52" fillId="0" borderId="0" applyFont="0" applyFill="0" applyBorder="0" applyAlignment="0" applyProtection="0"/>
    <xf numFmtId="327" fontId="52" fillId="0" borderId="0" applyFont="0" applyFill="0" applyBorder="0" applyAlignment="0" applyProtection="0"/>
    <xf numFmtId="327" fontId="52" fillId="0" borderId="0" applyFont="0" applyFill="0" applyBorder="0" applyAlignment="0" applyProtection="0"/>
    <xf numFmtId="327" fontId="52" fillId="0" borderId="0" applyFont="0" applyFill="0" applyBorder="0" applyAlignment="0" applyProtection="0"/>
    <xf numFmtId="327" fontId="90" fillId="0" borderId="0" applyFont="0" applyFill="0" applyBorder="0" applyAlignment="0" applyProtection="0"/>
    <xf numFmtId="176" fontId="107" fillId="0" borderId="0" applyFont="0" applyFill="0" applyBorder="0" applyAlignment="0" applyProtection="0"/>
    <xf numFmtId="327" fontId="122" fillId="0" borderId="0" applyFont="0" applyFill="0" applyBorder="0" applyAlignment="0" applyProtection="0"/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4" fillId="0" borderId="0" applyFill="0" applyBorder="0" applyProtection="0">
      <alignment horizontal="left"/>
    </xf>
    <xf numFmtId="327" fontId="4" fillId="0" borderId="0" applyFill="0" applyBorder="0" applyProtection="0">
      <alignment horizontal="left"/>
    </xf>
    <xf numFmtId="327" fontId="4" fillId="0" borderId="0" applyFill="0" applyBorder="0" applyProtection="0">
      <alignment horizontal="left"/>
    </xf>
    <xf numFmtId="327" fontId="4" fillId="0" borderId="0" applyFill="0" applyBorder="0" applyProtection="0">
      <alignment horizontal="left"/>
    </xf>
    <xf numFmtId="327" fontId="52" fillId="0" borderId="0" applyFill="0" applyBorder="0" applyProtection="0">
      <alignment horizontal="left"/>
    </xf>
    <xf numFmtId="327" fontId="5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99" fillId="0" borderId="0" applyFill="0" applyBorder="0" applyProtection="0">
      <alignment horizontal="left"/>
    </xf>
    <xf numFmtId="327" fontId="99" fillId="0" borderId="0" applyFill="0" applyBorder="0" applyProtection="0">
      <alignment horizontal="left"/>
    </xf>
    <xf numFmtId="327" fontId="99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22" fillId="0" borderId="0" applyFill="0" applyBorder="0" applyProtection="0">
      <alignment horizontal="left"/>
    </xf>
    <xf numFmtId="327" fontId="90" fillId="0" borderId="0" applyFont="0" applyFill="0" applyBorder="0" applyProtection="0">
      <alignment horizontal="right"/>
    </xf>
    <xf numFmtId="206" fontId="99" fillId="0" borderId="0" applyFont="0" applyFill="0" applyBorder="0" applyAlignment="0" applyProtection="0"/>
    <xf numFmtId="206" fontId="99" fillId="0" borderId="0" applyFont="0" applyFill="0" applyBorder="0" applyAlignment="0" applyProtection="0"/>
    <xf numFmtId="206" fontId="99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06" fontId="22" fillId="0" borderId="0" applyFont="0" applyFill="0" applyBorder="0" applyAlignment="0" applyProtection="0"/>
    <xf numFmtId="206" fontId="22" fillId="0" borderId="0" applyFont="0" applyFill="0" applyBorder="0" applyAlignment="0" applyProtection="0"/>
    <xf numFmtId="206" fontId="22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2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02" fontId="93" fillId="0" borderId="0" applyFont="0" applyFill="0" applyBorder="0" applyAlignment="0" applyProtection="0"/>
    <xf numFmtId="208" fontId="116" fillId="0" borderId="0" applyFont="0" applyFill="0" applyBorder="0" applyAlignment="0" applyProtection="0">
      <alignment horizontal="right"/>
    </xf>
    <xf numFmtId="208" fontId="119" fillId="0" borderId="0" applyFont="0" applyFill="0" applyBorder="0" applyAlignment="0" applyProtection="0">
      <alignment horizontal="right"/>
    </xf>
    <xf numFmtId="208" fontId="115" fillId="0" borderId="0" applyFont="0" applyFill="0" applyBorder="0" applyAlignment="0" applyProtection="0">
      <alignment horizontal="right"/>
    </xf>
    <xf numFmtId="208" fontId="96" fillId="0" borderId="0" applyFont="0" applyFill="0" applyBorder="0" applyAlignment="0" applyProtection="0">
      <alignment horizontal="right"/>
    </xf>
    <xf numFmtId="208" fontId="96" fillId="0" borderId="0" applyFont="0" applyFill="0" applyBorder="0" applyAlignment="0" applyProtection="0">
      <alignment horizontal="right"/>
    </xf>
    <xf numFmtId="208" fontId="96" fillId="0" borderId="0" applyFont="0" applyFill="0" applyBorder="0" applyAlignment="0" applyProtection="0">
      <alignment horizontal="right"/>
    </xf>
    <xf numFmtId="208" fontId="105" fillId="0" borderId="0" applyFont="0" applyFill="0" applyBorder="0" applyAlignment="0" applyProtection="0">
      <alignment horizontal="right"/>
    </xf>
    <xf numFmtId="208" fontId="52" fillId="0" borderId="0" applyFont="0" applyFill="0" applyBorder="0" applyAlignment="0" applyProtection="0">
      <alignment horizontal="right"/>
    </xf>
    <xf numFmtId="208" fontId="52" fillId="0" borderId="0" applyFont="0" applyFill="0" applyBorder="0" applyAlignment="0" applyProtection="0">
      <alignment horizontal="right"/>
    </xf>
    <xf numFmtId="208" fontId="52" fillId="0" borderId="0" applyFont="0" applyFill="0" applyBorder="0" applyAlignment="0" applyProtection="0">
      <alignment horizontal="right"/>
    </xf>
    <xf numFmtId="208" fontId="52" fillId="0" borderId="0" applyFont="0" applyFill="0" applyBorder="0" applyAlignment="0" applyProtection="0">
      <alignment horizontal="right"/>
    </xf>
    <xf numFmtId="327" fontId="73" fillId="0" borderId="0" applyFont="0" applyFill="0" applyBorder="0" applyAlignment="0" applyProtection="0"/>
    <xf numFmtId="179" fontId="12" fillId="0" borderId="0" applyFill="0" applyBorder="0" applyAlignment="0"/>
    <xf numFmtId="179" fontId="116" fillId="0" borderId="0" applyFill="0" applyBorder="0" applyAlignment="0"/>
    <xf numFmtId="179" fontId="119" fillId="0" borderId="0" applyFill="0" applyBorder="0" applyAlignment="0"/>
    <xf numFmtId="179" fontId="120" fillId="0" borderId="0" applyFill="0" applyBorder="0" applyAlignment="0"/>
    <xf numFmtId="179" fontId="116" fillId="0" borderId="0" applyFill="0" applyBorder="0" applyAlignment="0"/>
    <xf numFmtId="179" fontId="117" fillId="0" borderId="0" applyFill="0" applyBorder="0" applyAlignment="0"/>
    <xf numFmtId="179" fontId="117" fillId="0" borderId="0" applyFill="0" applyBorder="0" applyAlignment="0"/>
    <xf numFmtId="179" fontId="117" fillId="0" borderId="0" applyFill="0" applyBorder="0" applyAlignment="0"/>
    <xf numFmtId="179" fontId="123" fillId="0" borderId="0" applyFill="0" applyBorder="0" applyAlignment="0"/>
    <xf numFmtId="179" fontId="124" fillId="0" borderId="0" applyFill="0" applyBorder="0" applyAlignment="0"/>
    <xf numFmtId="179" fontId="125" fillId="0" borderId="0" applyFill="0" applyBorder="0" applyAlignment="0"/>
    <xf numFmtId="179" fontId="125" fillId="0" borderId="0" applyFill="0" applyBorder="0" applyAlignment="0"/>
    <xf numFmtId="179" fontId="125" fillId="0" borderId="0" applyFill="0" applyBorder="0" applyAlignment="0"/>
    <xf numFmtId="179" fontId="119" fillId="0" borderId="0" applyFill="0" applyBorder="0" applyAlignment="0"/>
    <xf numFmtId="179" fontId="125" fillId="0" borderId="0" applyFill="0" applyBorder="0" applyAlignment="0"/>
    <xf numFmtId="179" fontId="125" fillId="0" borderId="0" applyFill="0" applyBorder="0" applyAlignment="0"/>
    <xf numFmtId="179" fontId="125" fillId="0" borderId="0" applyFill="0" applyBorder="0" applyAlignment="0"/>
    <xf numFmtId="179" fontId="124" fillId="0" borderId="0" applyFill="0" applyBorder="0" applyAlignment="0"/>
    <xf numFmtId="179" fontId="126" fillId="0" borderId="0" applyFill="0" applyBorder="0" applyAlignment="0"/>
    <xf numFmtId="179" fontId="127" fillId="0" borderId="0" applyFill="0" applyBorder="0" applyAlignment="0"/>
    <xf numFmtId="179" fontId="127" fillId="0" borderId="0" applyFill="0" applyBorder="0" applyAlignment="0"/>
    <xf numFmtId="179" fontId="127" fillId="0" borderId="0" applyFill="0" applyBorder="0" applyAlignment="0"/>
    <xf numFmtId="179" fontId="119" fillId="0" borderId="0" applyFill="0" applyBorder="0" applyAlignment="0"/>
    <xf numFmtId="179" fontId="121" fillId="0" borderId="0" applyFill="0" applyBorder="0" applyAlignment="0"/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202" fontId="73" fillId="0" borderId="0" applyFont="0" applyFill="0" applyBorder="0" applyAlignment="0" applyProtection="0"/>
    <xf numFmtId="202" fontId="73" fillId="0" borderId="0" applyFont="0" applyFill="0" applyBorder="0" applyAlignment="0" applyProtection="0"/>
    <xf numFmtId="202" fontId="73" fillId="0" borderId="0" applyFont="0" applyFill="0" applyBorder="0" applyAlignment="0" applyProtection="0"/>
    <xf numFmtId="202" fontId="73" fillId="0" borderId="0" applyFont="0" applyFill="0" applyBorder="0" applyAlignment="0" applyProtection="0"/>
    <xf numFmtId="202" fontId="73" fillId="0" borderId="0" applyFont="0" applyFill="0" applyBorder="0" applyAlignment="0" applyProtection="0"/>
    <xf numFmtId="209" fontId="100" fillId="0" borderId="0" applyFont="0" applyFill="0" applyBorder="0" applyAlignment="0" applyProtection="0"/>
    <xf numFmtId="209" fontId="105" fillId="0" borderId="0" applyFont="0" applyFill="0" applyBorder="0" applyAlignment="0" applyProtection="0"/>
    <xf numFmtId="209" fontId="90" fillId="0" borderId="0" applyFont="0" applyFill="0" applyBorder="0" applyAlignment="0" applyProtection="0"/>
    <xf numFmtId="209" fontId="106" fillId="0" borderId="0" applyFont="0" applyFill="0" applyBorder="0" applyAlignment="0" applyProtection="0"/>
    <xf numFmtId="210" fontId="119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08" fillId="0" borderId="0" applyFill="0" applyBorder="0" applyProtection="0">
      <alignment horizontal="center"/>
    </xf>
    <xf numFmtId="210" fontId="109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8" fillId="0" borderId="0" applyFill="0" applyBorder="0" applyProtection="0">
      <alignment horizontal="center"/>
    </xf>
    <xf numFmtId="210" fontId="128" fillId="0" borderId="0" applyFill="0" applyBorder="0" applyProtection="0">
      <alignment horizontal="center"/>
    </xf>
    <xf numFmtId="210" fontId="128" fillId="0" borderId="0" applyFill="0" applyBorder="0" applyProtection="0">
      <alignment horizontal="center"/>
    </xf>
    <xf numFmtId="210" fontId="4" fillId="0" borderId="0" applyFill="0" applyBorder="0" applyProtection="0">
      <alignment horizontal="center"/>
    </xf>
    <xf numFmtId="210" fontId="4" fillId="0" borderId="0" applyFill="0" applyBorder="0" applyProtection="0">
      <alignment horizontal="center"/>
    </xf>
    <xf numFmtId="210" fontId="4" fillId="0" borderId="0" applyFill="0" applyBorder="0" applyProtection="0">
      <alignment horizontal="center"/>
    </xf>
    <xf numFmtId="210" fontId="4" fillId="0" borderId="0" applyFill="0" applyBorder="0" applyProtection="0">
      <alignment horizontal="center"/>
    </xf>
    <xf numFmtId="210" fontId="129" fillId="0" borderId="0" applyFill="0" applyBorder="0" applyProtection="0">
      <alignment horizontal="center"/>
    </xf>
    <xf numFmtId="210" fontId="129" fillId="0" borderId="0" applyFill="0" applyBorder="0" applyProtection="0">
      <alignment horizontal="center"/>
    </xf>
    <xf numFmtId="210" fontId="130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27" fillId="0" borderId="0" applyFill="0" applyBorder="0" applyProtection="0">
      <alignment horizontal="center"/>
    </xf>
    <xf numFmtId="210" fontId="130" fillId="0" borderId="0" applyFill="0" applyBorder="0" applyProtection="0">
      <alignment horizontal="center"/>
    </xf>
    <xf numFmtId="210" fontId="36" fillId="0" borderId="0" applyFill="0" applyBorder="0" applyProtection="0">
      <alignment horizontal="center"/>
    </xf>
    <xf numFmtId="210" fontId="117" fillId="0" borderId="0" applyFill="0" applyBorder="0" applyProtection="0">
      <alignment horizontal="center"/>
    </xf>
    <xf numFmtId="210" fontId="116" fillId="0" borderId="0" applyFill="0" applyBorder="0" applyProtection="0">
      <alignment horizontal="center"/>
    </xf>
    <xf numFmtId="210" fontId="117" fillId="0" borderId="0" applyFill="0" applyBorder="0" applyProtection="0">
      <alignment horizontal="center"/>
    </xf>
    <xf numFmtId="210" fontId="119" fillId="0" borderId="0" applyFill="0" applyBorder="0" applyProtection="0">
      <alignment horizontal="center"/>
    </xf>
    <xf numFmtId="210" fontId="117" fillId="0" borderId="0" applyFill="0" applyBorder="0" applyProtection="0">
      <alignment horizontal="center"/>
    </xf>
    <xf numFmtId="210" fontId="119" fillId="0" borderId="0" applyFill="0" applyBorder="0" applyProtection="0">
      <alignment horizontal="center"/>
    </xf>
    <xf numFmtId="210" fontId="120" fillId="0" borderId="0" applyFill="0" applyBorder="0" applyProtection="0">
      <alignment horizontal="center"/>
    </xf>
    <xf numFmtId="210" fontId="121" fillId="0" borderId="0" applyFill="0" applyBorder="0" applyProtection="0">
      <alignment horizontal="center"/>
    </xf>
    <xf numFmtId="327" fontId="105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22" fillId="0" borderId="0" applyFont="0" applyFill="0" applyBorder="0" applyAlignment="0" applyProtection="0"/>
    <xf numFmtId="207" fontId="22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99" fillId="0" borderId="0" applyFont="0" applyFill="0" applyBorder="0" applyAlignment="0" applyProtection="0"/>
    <xf numFmtId="207" fontId="99" fillId="0" borderId="0" applyFont="0" applyFill="0" applyBorder="0" applyAlignment="0" applyProtection="0"/>
    <xf numFmtId="207" fontId="99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22" fillId="0" borderId="0" applyFont="0" applyFill="0" applyBorder="0" applyProtection="0">
      <alignment horizontal="right"/>
    </xf>
    <xf numFmtId="211" fontId="22" fillId="0" borderId="0" applyFont="0" applyFill="0" applyBorder="0" applyProtection="0">
      <alignment horizontal="right"/>
    </xf>
    <xf numFmtId="211" fontId="22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211" fontId="99" fillId="0" borderId="0" applyFont="0" applyFill="0" applyBorder="0" applyProtection="0">
      <alignment horizontal="right"/>
    </xf>
    <xf numFmtId="211" fontId="99" fillId="0" borderId="0" applyFont="0" applyFill="0" applyBorder="0" applyProtection="0">
      <alignment horizontal="right"/>
    </xf>
    <xf numFmtId="211" fontId="99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3" fontId="99" fillId="0" borderId="0" applyFill="0" applyBorder="0"/>
    <xf numFmtId="213" fontId="99" fillId="0" borderId="0" applyFill="0" applyBorder="0"/>
    <xf numFmtId="213" fontId="99" fillId="0" borderId="0" applyFill="0" applyBorder="0"/>
    <xf numFmtId="213" fontId="99" fillId="0" borderId="0" applyFill="0" applyBorder="0"/>
    <xf numFmtId="213" fontId="99" fillId="0" borderId="0" applyFill="0" applyBorder="0"/>
    <xf numFmtId="213" fontId="99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22" fillId="0" borderId="0" applyFill="0" applyBorder="0"/>
    <xf numFmtId="213" fontId="105" fillId="0" borderId="0" applyFill="0" applyBorder="0"/>
    <xf numFmtId="213" fontId="90" fillId="0" borderId="0" applyFill="0" applyBorder="0"/>
    <xf numFmtId="213" fontId="104" fillId="0" borderId="0" applyFill="0" applyBorder="0"/>
    <xf numFmtId="213" fontId="21" fillId="0" borderId="0" applyFill="0" applyBorder="0"/>
    <xf numFmtId="213" fontId="21" fillId="0" borderId="0" applyFill="0" applyBorder="0"/>
    <xf numFmtId="213" fontId="21" fillId="0" borderId="0" applyFill="0" applyBorder="0"/>
    <xf numFmtId="213" fontId="105" fillId="0" borderId="0" applyFill="0" applyBorder="0"/>
    <xf numFmtId="213" fontId="21" fillId="0" borderId="0" applyFill="0" applyBorder="0"/>
    <xf numFmtId="213" fontId="21" fillId="0" borderId="0" applyFill="0" applyBorder="0"/>
    <xf numFmtId="213" fontId="21" fillId="0" borderId="0" applyFill="0" applyBorder="0"/>
    <xf numFmtId="213" fontId="111" fillId="0" borderId="0" applyFill="0" applyBorder="0"/>
    <xf numFmtId="213" fontId="97" fillId="0" borderId="0" applyFill="0" applyBorder="0"/>
    <xf numFmtId="213" fontId="97" fillId="0" borderId="0" applyFill="0" applyBorder="0"/>
    <xf numFmtId="213" fontId="97" fillId="0" borderId="0" applyFill="0" applyBorder="0"/>
    <xf numFmtId="213" fontId="114" fillId="0" borderId="0" applyFill="0" applyBorder="0"/>
    <xf numFmtId="213" fontId="114" fillId="0" borderId="0" applyFill="0" applyBorder="0"/>
    <xf numFmtId="213" fontId="114" fillId="0" borderId="0" applyFill="0" applyBorder="0"/>
    <xf numFmtId="213" fontId="105" fillId="0" borderId="0" applyFill="0" applyBorder="0"/>
    <xf numFmtId="213" fontId="107" fillId="0" borderId="0" applyFill="0" applyBorder="0"/>
    <xf numFmtId="213" fontId="97" fillId="0" borderId="0" applyFill="0" applyBorder="0"/>
    <xf numFmtId="213" fontId="97" fillId="0" borderId="0" applyFill="0" applyBorder="0"/>
    <xf numFmtId="213" fontId="97" fillId="0" borderId="0" applyFill="0" applyBorder="0"/>
    <xf numFmtId="213" fontId="112" fillId="0" borderId="0" applyFill="0" applyBorder="0"/>
    <xf numFmtId="213" fontId="112" fillId="0" borderId="0" applyFill="0" applyBorder="0"/>
    <xf numFmtId="213" fontId="112" fillId="0" borderId="0" applyFill="0" applyBorder="0"/>
    <xf numFmtId="213" fontId="113" fillId="0" borderId="0" applyFill="0" applyBorder="0"/>
    <xf numFmtId="213" fontId="112" fillId="0" borderId="0" applyFill="0" applyBorder="0"/>
    <xf numFmtId="213" fontId="112" fillId="0" borderId="0" applyFill="0" applyBorder="0"/>
    <xf numFmtId="213" fontId="112" fillId="0" borderId="0" applyFill="0" applyBorder="0"/>
    <xf numFmtId="213" fontId="104" fillId="0" borderId="0" applyFill="0" applyBorder="0"/>
    <xf numFmtId="213" fontId="108" fillId="0" borderId="0" applyFill="0" applyBorder="0"/>
    <xf numFmtId="213" fontId="109" fillId="0" borderId="0" applyFill="0" applyBorder="0"/>
    <xf numFmtId="213" fontId="113" fillId="0" borderId="0" applyFill="0" applyBorder="0"/>
    <xf numFmtId="213" fontId="90" fillId="0" borderId="0" applyFill="0" applyBorder="0"/>
    <xf numFmtId="213" fontId="21" fillId="0" borderId="0" applyFill="0" applyBorder="0"/>
    <xf numFmtId="213" fontId="21" fillId="0" borderId="0" applyFill="0" applyBorder="0"/>
    <xf numFmtId="213" fontId="21" fillId="0" borderId="0" applyFill="0" applyBorder="0"/>
    <xf numFmtId="213" fontId="90" fillId="0" borderId="0" applyFill="0" applyBorder="0"/>
    <xf numFmtId="213" fontId="99" fillId="0" borderId="0" applyFill="0" applyBorder="0"/>
    <xf numFmtId="213" fontId="99" fillId="0" borderId="0" applyFill="0" applyBorder="0"/>
    <xf numFmtId="213" fontId="99" fillId="0" borderId="0" applyFill="0" applyBorder="0"/>
    <xf numFmtId="213" fontId="111" fillId="0" borderId="0" applyFill="0" applyBorder="0"/>
    <xf numFmtId="213" fontId="106" fillId="0" borderId="0" applyFill="0" applyBorder="0"/>
    <xf numFmtId="213" fontId="106" fillId="0" borderId="0" applyFill="0" applyBorder="0"/>
    <xf numFmtId="213" fontId="107" fillId="0" borderId="0" applyFill="0" applyBorder="0"/>
    <xf numFmtId="213" fontId="110" fillId="0" borderId="0" applyFill="0" applyBorder="0"/>
    <xf numFmtId="213" fontId="114" fillId="0" borderId="0" applyFill="0" applyBorder="0"/>
    <xf numFmtId="213" fontId="114" fillId="0" borderId="0" applyFill="0" applyBorder="0"/>
    <xf numFmtId="213" fontId="114" fillId="0" borderId="0" applyFill="0" applyBorder="0"/>
    <xf numFmtId="213" fontId="106" fillId="0" borderId="0" applyFill="0" applyBorder="0"/>
    <xf numFmtId="213" fontId="111" fillId="0" borderId="0" applyFill="0" applyBorder="0"/>
    <xf numFmtId="213" fontId="115" fillId="0" borderId="0" applyFill="0" applyBorder="0"/>
    <xf numFmtId="213" fontId="110" fillId="0" borderId="0" applyFill="0" applyBorder="0"/>
    <xf numFmtId="213" fontId="111" fillId="0" borderId="0" applyFill="0" applyBorder="0"/>
    <xf numFmtId="213" fontId="116" fillId="0" borderId="0" applyFill="0" applyBorder="0"/>
    <xf numFmtId="213" fontId="110" fillId="0" borderId="0" applyFill="0" applyBorder="0"/>
    <xf numFmtId="213" fontId="115" fillId="0" borderId="0" applyFill="0" applyBorder="0"/>
    <xf numFmtId="213" fontId="19" fillId="0" borderId="0" applyFill="0" applyBorder="0"/>
    <xf numFmtId="212" fontId="4" fillId="0" borderId="0" applyFont="0" applyFill="0" applyBorder="0" applyProtection="0">
      <alignment horizontal="right"/>
    </xf>
    <xf numFmtId="211" fontId="22" fillId="0" borderId="0" applyFont="0" applyFill="0" applyBorder="0" applyProtection="0">
      <alignment horizontal="right"/>
    </xf>
    <xf numFmtId="211" fontId="22" fillId="0" borderId="0" applyFont="0" applyFill="0" applyBorder="0" applyProtection="0">
      <alignment horizontal="right"/>
    </xf>
    <xf numFmtId="211" fontId="22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1" fontId="4" fillId="0" borderId="0" applyFont="0" applyFill="0" applyBorder="0" applyProtection="0">
      <alignment horizontal="right"/>
    </xf>
    <xf numFmtId="212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4" fontId="99" fillId="0" borderId="0" applyFont="0" applyFill="0" applyBorder="0" applyProtection="0">
      <alignment horizontal="right"/>
    </xf>
    <xf numFmtId="214" fontId="99" fillId="0" borderId="0" applyFont="0" applyFill="0" applyBorder="0" applyProtection="0">
      <alignment horizontal="right"/>
    </xf>
    <xf numFmtId="214" fontId="99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4" fontId="22" fillId="0" borderId="0" applyFont="0" applyFill="0" applyBorder="0" applyProtection="0">
      <alignment horizontal="right"/>
    </xf>
    <xf numFmtId="214" fontId="22" fillId="0" borderId="0" applyFont="0" applyFill="0" applyBorder="0" applyProtection="0">
      <alignment horizontal="right"/>
    </xf>
    <xf numFmtId="214" fontId="22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4" fontId="4" fillId="0" borderId="0" applyFont="0" applyFill="0" applyBorder="0" applyProtection="0">
      <alignment horizontal="right"/>
    </xf>
    <xf numFmtId="215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7" fontId="99" fillId="0" borderId="0" applyFont="0" applyFill="0" applyBorder="0" applyProtection="0">
      <alignment horizontal="right"/>
    </xf>
    <xf numFmtId="217" fontId="99" fillId="0" borderId="0" applyFont="0" applyFill="0" applyBorder="0" applyProtection="0">
      <alignment horizontal="right"/>
    </xf>
    <xf numFmtId="217" fontId="99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7" fontId="22" fillId="0" borderId="0" applyFont="0" applyFill="0" applyBorder="0" applyProtection="0">
      <alignment horizontal="right"/>
    </xf>
    <xf numFmtId="217" fontId="22" fillId="0" borderId="0" applyFont="0" applyFill="0" applyBorder="0" applyProtection="0">
      <alignment horizontal="right"/>
    </xf>
    <xf numFmtId="217" fontId="22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7" fontId="4" fillId="0" borderId="0" applyFont="0" applyFill="0" applyBorder="0" applyProtection="0">
      <alignment horizontal="right"/>
    </xf>
    <xf numFmtId="218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0" fontId="99" fillId="0" borderId="0" applyFont="0" applyFill="0" applyBorder="0" applyProtection="0">
      <alignment horizontal="right"/>
    </xf>
    <xf numFmtId="220" fontId="99" fillId="0" borderId="0" applyFont="0" applyFill="0" applyBorder="0" applyProtection="0">
      <alignment horizontal="right"/>
    </xf>
    <xf numFmtId="220" fontId="99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0" fontId="22" fillId="0" borderId="0" applyFont="0" applyFill="0" applyBorder="0" applyProtection="0">
      <alignment horizontal="right"/>
    </xf>
    <xf numFmtId="220" fontId="22" fillId="0" borderId="0" applyFont="0" applyFill="0" applyBorder="0" applyProtection="0">
      <alignment horizontal="right"/>
    </xf>
    <xf numFmtId="220" fontId="22" fillId="0" borderId="0" applyFont="0" applyFill="0" applyBorder="0" applyProtection="0">
      <alignment horizontal="right"/>
    </xf>
    <xf numFmtId="222" fontId="4" fillId="0" borderId="0" applyFont="0" applyFill="0" applyBorder="0" applyProtection="0">
      <alignment horizontal="right"/>
    </xf>
    <xf numFmtId="222" fontId="4" fillId="0" borderId="0" applyFont="0" applyFill="0" applyBorder="0" applyProtection="0">
      <alignment horizontal="right"/>
    </xf>
    <xf numFmtId="222" fontId="4" fillId="0" borderId="0" applyFont="0" applyFill="0" applyBorder="0" applyProtection="0">
      <alignment horizontal="right"/>
    </xf>
    <xf numFmtId="222" fontId="4" fillId="0" borderId="0" applyFont="0" applyFill="0" applyBorder="0" applyProtection="0">
      <alignment horizontal="right"/>
    </xf>
    <xf numFmtId="222" fontId="4" fillId="0" borderId="0" applyFont="0" applyFill="0" applyBorder="0" applyProtection="0">
      <alignment horizontal="right"/>
    </xf>
    <xf numFmtId="222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3" fontId="4" fillId="0" borderId="0" applyFont="0" applyFill="0" applyBorder="0" applyProtection="0">
      <alignment horizontal="right"/>
    </xf>
    <xf numFmtId="223" fontId="4" fillId="0" borderId="0" applyFont="0" applyFill="0" applyBorder="0" applyProtection="0">
      <alignment horizontal="right"/>
    </xf>
    <xf numFmtId="223" fontId="4" fillId="0" borderId="0" applyFont="0" applyFill="0" applyBorder="0" applyProtection="0">
      <alignment horizontal="right"/>
    </xf>
    <xf numFmtId="223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0" fontId="4" fillId="0" borderId="0" applyFont="0" applyFill="0" applyBorder="0" applyProtection="0">
      <alignment horizontal="right"/>
    </xf>
    <xf numFmtId="221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17" fillId="0" borderId="0" applyFill="0" applyBorder="0" applyProtection="0">
      <alignment horizontal="center" vertical="center"/>
    </xf>
    <xf numFmtId="327" fontId="116" fillId="0" borderId="0" applyFill="0" applyBorder="0" applyProtection="0">
      <alignment horizontal="center" vertical="center"/>
    </xf>
    <xf numFmtId="327" fontId="117" fillId="0" borderId="0" applyFill="0" applyBorder="0" applyProtection="0">
      <alignment horizontal="center" vertical="center"/>
    </xf>
    <xf numFmtId="327" fontId="119" fillId="0" borderId="0" applyFill="0" applyBorder="0" applyProtection="0">
      <alignment horizontal="center" vertical="center"/>
    </xf>
    <xf numFmtId="327" fontId="117" fillId="0" borderId="0" applyFill="0" applyBorder="0" applyProtection="0">
      <alignment horizontal="center" vertical="center"/>
    </xf>
    <xf numFmtId="327" fontId="119" fillId="0" borderId="0" applyFill="0" applyBorder="0" applyProtection="0">
      <alignment horizontal="center" vertical="center"/>
    </xf>
    <xf numFmtId="327" fontId="120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08" fillId="0" borderId="0" applyFill="0" applyBorder="0" applyProtection="0">
      <alignment horizontal="center" vertical="center"/>
    </xf>
    <xf numFmtId="327" fontId="109" fillId="0" borderId="0" applyFill="0" applyBorder="0" applyProtection="0">
      <alignment horizontal="center" vertical="center"/>
    </xf>
    <xf numFmtId="327" fontId="128" fillId="0" borderId="0" applyFill="0" applyBorder="0" applyProtection="0">
      <alignment horizontal="center" vertical="center"/>
    </xf>
    <xf numFmtId="327" fontId="128" fillId="0" borderId="0" applyFill="0" applyBorder="0" applyProtection="0">
      <alignment horizontal="center" vertical="center"/>
    </xf>
    <xf numFmtId="327" fontId="128" fillId="0" borderId="0" applyFill="0" applyBorder="0" applyProtection="0">
      <alignment horizontal="center" vertical="center"/>
    </xf>
    <xf numFmtId="327" fontId="4" fillId="0" borderId="0" applyFill="0" applyBorder="0" applyProtection="0">
      <alignment horizontal="center" vertical="center"/>
    </xf>
    <xf numFmtId="327" fontId="4" fillId="0" borderId="0" applyFill="0" applyBorder="0" applyProtection="0">
      <alignment horizontal="center" vertical="center"/>
    </xf>
    <xf numFmtId="327" fontId="4" fillId="0" borderId="0" applyFill="0" applyBorder="0" applyProtection="0">
      <alignment horizontal="center" vertical="center"/>
    </xf>
    <xf numFmtId="327" fontId="4" fillId="0" borderId="0" applyFill="0" applyBorder="0" applyProtection="0">
      <alignment horizontal="center" vertical="center"/>
    </xf>
    <xf numFmtId="327" fontId="118" fillId="0" borderId="0" applyFill="0" applyBorder="0" applyProtection="0">
      <alignment horizontal="center" vertical="center"/>
    </xf>
    <xf numFmtId="327" fontId="118" fillId="0" borderId="0" applyFill="0" applyBorder="0" applyProtection="0">
      <alignment horizontal="center" vertical="center"/>
    </xf>
    <xf numFmtId="327" fontId="110" fillId="0" borderId="0" applyFill="0" applyBorder="0" applyProtection="0">
      <alignment horizontal="center" vertical="center"/>
    </xf>
    <xf numFmtId="327" fontId="115" fillId="0" borderId="0" applyFill="0" applyBorder="0" applyProtection="0">
      <alignment horizontal="center" vertical="center"/>
    </xf>
    <xf numFmtId="327" fontId="129" fillId="0" borderId="0" applyFill="0" applyBorder="0" applyProtection="0">
      <alignment horizontal="center" vertical="center"/>
    </xf>
    <xf numFmtId="327" fontId="118" fillId="0" borderId="0" applyFill="0" applyBorder="0" applyProtection="0">
      <alignment horizontal="center" vertical="center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4" fontId="99" fillId="0" borderId="0" applyFont="0" applyFill="0" applyBorder="0" applyProtection="0">
      <alignment horizontal="right"/>
    </xf>
    <xf numFmtId="224" fontId="99" fillId="0" borderId="0" applyFont="0" applyFill="0" applyBorder="0" applyProtection="0">
      <alignment horizontal="right"/>
    </xf>
    <xf numFmtId="224" fontId="99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22" fillId="0" borderId="0" applyFont="0" applyFill="0" applyBorder="0" applyProtection="0">
      <alignment horizontal="right"/>
    </xf>
    <xf numFmtId="224" fontId="22" fillId="0" borderId="0" applyFont="0" applyFill="0" applyBorder="0" applyProtection="0">
      <alignment horizontal="right"/>
    </xf>
    <xf numFmtId="224" fontId="22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27" fillId="0" borderId="0" applyFill="0" applyBorder="0" applyProtection="0">
      <alignment horizontal="center" vertical="center"/>
    </xf>
    <xf numFmtId="327" fontId="119" fillId="0" borderId="0" applyFill="0" applyBorder="0" applyProtection="0">
      <alignment horizontal="center" vertical="center"/>
    </xf>
    <xf numFmtId="327" fontId="123" fillId="0" borderId="0" applyFill="0" applyBorder="0" applyProtection="0">
      <alignment horizontal="center" vertical="center"/>
    </xf>
    <xf numFmtId="327" fontId="124" fillId="0" borderId="0" applyFill="0" applyBorder="0" applyProtection="0">
      <alignment horizontal="center" vertical="center"/>
    </xf>
    <xf numFmtId="327" fontId="125" fillId="0" borderId="0" applyFill="0" applyBorder="0" applyProtection="0">
      <alignment horizontal="center" vertical="center"/>
    </xf>
    <xf numFmtId="327" fontId="125" fillId="0" borderId="0" applyFill="0" applyBorder="0" applyProtection="0">
      <alignment horizontal="center" vertical="center"/>
    </xf>
    <xf numFmtId="327" fontId="125" fillId="0" borderId="0" applyFill="0" applyBorder="0" applyProtection="0">
      <alignment horizontal="center" vertical="center"/>
    </xf>
    <xf numFmtId="327" fontId="121" fillId="0" borderId="0" applyFill="0" applyBorder="0" applyProtection="0">
      <alignment horizontal="center" vertical="center"/>
    </xf>
    <xf numFmtId="327" fontId="125" fillId="0" borderId="0" applyFill="0" applyBorder="0" applyProtection="0">
      <alignment horizontal="center" vertical="center"/>
    </xf>
    <xf numFmtId="327" fontId="125" fillId="0" borderId="0" applyFill="0" applyBorder="0" applyProtection="0">
      <alignment horizontal="center" vertical="center"/>
    </xf>
    <xf numFmtId="327" fontId="125" fillId="0" borderId="0" applyFill="0" applyBorder="0" applyProtection="0">
      <alignment horizontal="center" vertical="center"/>
    </xf>
    <xf numFmtId="327" fontId="124" fillId="0" borderId="0" applyFill="0" applyBorder="0" applyProtection="0">
      <alignment horizontal="center" vertical="center"/>
    </xf>
    <xf numFmtId="327" fontId="126" fillId="0" borderId="0" applyFill="0" applyBorder="0" applyProtection="0">
      <alignment horizontal="center" vertical="center"/>
    </xf>
    <xf numFmtId="226" fontId="4" fillId="0" borderId="0" applyFont="0" applyFill="0" applyBorder="0" applyProtection="0">
      <alignment horizontal="right"/>
    </xf>
    <xf numFmtId="226" fontId="4" fillId="0" borderId="0" applyFont="0" applyFill="0" applyBorder="0" applyProtection="0">
      <alignment horizontal="right"/>
    </xf>
    <xf numFmtId="226" fontId="4" fillId="0" borderId="0" applyFont="0" applyFill="0" applyBorder="0" applyProtection="0">
      <alignment horizontal="right"/>
    </xf>
    <xf numFmtId="226" fontId="4" fillId="0" borderId="0" applyFont="0" applyFill="0" applyBorder="0" applyProtection="0">
      <alignment horizontal="right"/>
    </xf>
    <xf numFmtId="226" fontId="4" fillId="0" borderId="0" applyFont="0" applyFill="0" applyBorder="0" applyProtection="0">
      <alignment horizontal="right"/>
    </xf>
    <xf numFmtId="226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99" fillId="0" borderId="0" applyFont="0" applyFill="0" applyBorder="0" applyProtection="0">
      <alignment horizontal="right"/>
    </xf>
    <xf numFmtId="224" fontId="99" fillId="0" borderId="0" applyFont="0" applyFill="0" applyBorder="0" applyProtection="0">
      <alignment horizontal="right"/>
    </xf>
    <xf numFmtId="224" fontId="99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7" fontId="4" fillId="0" borderId="0" applyFont="0" applyFill="0" applyBorder="0" applyProtection="0">
      <alignment horizontal="right"/>
    </xf>
    <xf numFmtId="227" fontId="4" fillId="0" borderId="0" applyFont="0" applyFill="0" applyBorder="0" applyProtection="0">
      <alignment horizontal="right"/>
    </xf>
    <xf numFmtId="227" fontId="4" fillId="0" borderId="0" applyFont="0" applyFill="0" applyBorder="0" applyProtection="0">
      <alignment horizontal="right"/>
    </xf>
    <xf numFmtId="227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4" fontId="4" fillId="0" borderId="0" applyFont="0" applyFill="0" applyBorder="0" applyProtection="0">
      <alignment horizontal="right"/>
    </xf>
    <xf numFmtId="225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99" fillId="0" borderId="0" applyFont="0" applyFill="0" applyBorder="0" applyProtection="0">
      <alignment horizontal="right"/>
    </xf>
    <xf numFmtId="228" fontId="99" fillId="0" borderId="0" applyFont="0" applyFill="0" applyBorder="0" applyProtection="0">
      <alignment horizontal="right"/>
    </xf>
    <xf numFmtId="228" fontId="99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8" fontId="22" fillId="0" borderId="0" applyFont="0" applyFill="0" applyBorder="0" applyProtection="0">
      <alignment horizontal="right"/>
    </xf>
    <xf numFmtId="228" fontId="22" fillId="0" borderId="0" applyFont="0" applyFill="0" applyBorder="0" applyProtection="0">
      <alignment horizontal="right"/>
    </xf>
    <xf numFmtId="228" fontId="22" fillId="0" borderId="0" applyFont="0" applyFill="0" applyBorder="0" applyProtection="0">
      <alignment horizontal="right"/>
    </xf>
    <xf numFmtId="230" fontId="4" fillId="0" borderId="0" applyFont="0" applyFill="0" applyBorder="0" applyProtection="0">
      <alignment horizontal="right"/>
    </xf>
    <xf numFmtId="230" fontId="4" fillId="0" borderId="0" applyFont="0" applyFill="0" applyBorder="0" applyProtection="0">
      <alignment horizontal="right"/>
    </xf>
    <xf numFmtId="230" fontId="4" fillId="0" borderId="0" applyFont="0" applyFill="0" applyBorder="0" applyProtection="0">
      <alignment horizontal="right"/>
    </xf>
    <xf numFmtId="230" fontId="4" fillId="0" borderId="0" applyFont="0" applyFill="0" applyBorder="0" applyProtection="0">
      <alignment horizontal="right"/>
    </xf>
    <xf numFmtId="230" fontId="4" fillId="0" borderId="0" applyFont="0" applyFill="0" applyBorder="0" applyProtection="0">
      <alignment horizontal="right"/>
    </xf>
    <xf numFmtId="230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31" fontId="4" fillId="0" borderId="0" applyFont="0" applyFill="0" applyBorder="0" applyProtection="0">
      <alignment horizontal="right"/>
    </xf>
    <xf numFmtId="231" fontId="4" fillId="0" borderId="0" applyFont="0" applyFill="0" applyBorder="0" applyProtection="0">
      <alignment horizontal="right"/>
    </xf>
    <xf numFmtId="231" fontId="4" fillId="0" borderId="0" applyFont="0" applyFill="0" applyBorder="0" applyProtection="0">
      <alignment horizontal="right"/>
    </xf>
    <xf numFmtId="231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8" fontId="4" fillId="0" borderId="0" applyFont="0" applyFill="0" applyBorder="0" applyProtection="0">
      <alignment horizontal="right"/>
    </xf>
    <xf numFmtId="229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99" fillId="0" borderId="0" applyFont="0" applyFill="0" applyBorder="0" applyProtection="0">
      <alignment horizontal="right"/>
    </xf>
    <xf numFmtId="202" fontId="99" fillId="0" borderId="0" applyFont="0" applyFill="0" applyBorder="0" applyProtection="0">
      <alignment horizontal="right"/>
    </xf>
    <xf numFmtId="202" fontId="99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22" fillId="0" borderId="0" applyFont="0" applyFill="0" applyBorder="0" applyProtection="0">
      <alignment horizontal="right"/>
    </xf>
    <xf numFmtId="202" fontId="22" fillId="0" borderId="0" applyFont="0" applyFill="0" applyBorder="0" applyProtection="0">
      <alignment horizontal="right"/>
    </xf>
    <xf numFmtId="202" fontId="22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3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4" fillId="0" borderId="0" applyFont="0" applyFill="0" applyBorder="0" applyProtection="0">
      <alignment horizontal="right"/>
    </xf>
    <xf numFmtId="232" fontId="22" fillId="0" borderId="0" applyFont="0" applyFill="0" applyBorder="0" applyProtection="0">
      <alignment horizontal="right"/>
    </xf>
    <xf numFmtId="232" fontId="22" fillId="0" borderId="0" applyFont="0" applyFill="0" applyBorder="0" applyProtection="0">
      <alignment horizontal="right"/>
    </xf>
    <xf numFmtId="232" fontId="22" fillId="0" borderId="0" applyFont="0" applyFill="0" applyBorder="0" applyProtection="0">
      <alignment horizontal="right"/>
    </xf>
    <xf numFmtId="232" fontId="22" fillId="0" borderId="0" applyFont="0" applyFill="0" applyBorder="0" applyProtection="0">
      <alignment horizontal="right"/>
    </xf>
    <xf numFmtId="232" fontId="22" fillId="0" borderId="0" applyFont="0" applyFill="0" applyBorder="0" applyProtection="0">
      <alignment horizontal="right"/>
    </xf>
    <xf numFmtId="232" fontId="22" fillId="0" borderId="0" applyFont="0" applyFill="0" applyBorder="0" applyProtection="0">
      <alignment horizontal="right"/>
    </xf>
    <xf numFmtId="234" fontId="4" fillId="0" borderId="0" applyFont="0" applyFill="0" applyBorder="0" applyProtection="0">
      <alignment horizontal="right"/>
    </xf>
    <xf numFmtId="234" fontId="4" fillId="0" borderId="0" applyFont="0" applyFill="0" applyBorder="0" applyProtection="0">
      <alignment horizontal="right"/>
    </xf>
    <xf numFmtId="234" fontId="4" fillId="0" borderId="0" applyFont="0" applyFill="0" applyBorder="0" applyProtection="0">
      <alignment horizontal="right"/>
    </xf>
    <xf numFmtId="216" fontId="4" fillId="0" borderId="0" applyFont="0" applyFill="0" applyBorder="0" applyProtection="0">
      <alignment horizontal="right"/>
    </xf>
    <xf numFmtId="234" fontId="22" fillId="0" borderId="0" applyFont="0" applyFill="0" applyBorder="0" applyProtection="0">
      <alignment horizontal="right"/>
    </xf>
    <xf numFmtId="234" fontId="22" fillId="0" borderId="0" applyFont="0" applyFill="0" applyBorder="0" applyProtection="0">
      <alignment horizontal="right"/>
    </xf>
    <xf numFmtId="234" fontId="22" fillId="0" borderId="0" applyFont="0" applyFill="0" applyBorder="0" applyProtection="0">
      <alignment horizontal="right"/>
    </xf>
    <xf numFmtId="234" fontId="4" fillId="0" borderId="0" applyFont="0" applyFill="0" applyBorder="0" applyProtection="0">
      <alignment horizontal="right"/>
    </xf>
    <xf numFmtId="234" fontId="4" fillId="0" borderId="0" applyFont="0" applyFill="0" applyBorder="0" applyProtection="0">
      <alignment horizontal="right"/>
    </xf>
    <xf numFmtId="234" fontId="22" fillId="0" borderId="0" applyFont="0" applyFill="0" applyBorder="0" applyProtection="0">
      <alignment horizontal="right"/>
    </xf>
    <xf numFmtId="234" fontId="22" fillId="0" borderId="0" applyFont="0" applyFill="0" applyBorder="0" applyProtection="0">
      <alignment horizontal="right"/>
    </xf>
    <xf numFmtId="234" fontId="22" fillId="0" borderId="0" applyFont="0" applyFill="0" applyBorder="0" applyProtection="0">
      <alignment horizontal="right"/>
    </xf>
    <xf numFmtId="234" fontId="99" fillId="0" borderId="0" applyFont="0" applyFill="0" applyBorder="0" applyProtection="0">
      <alignment horizontal="right"/>
    </xf>
    <xf numFmtId="234" fontId="99" fillId="0" borderId="0" applyFont="0" applyFill="0" applyBorder="0" applyProtection="0">
      <alignment horizontal="right"/>
    </xf>
    <xf numFmtId="234" fontId="99" fillId="0" borderId="0" applyFont="0" applyFill="0" applyBorder="0" applyProtection="0">
      <alignment horizontal="right"/>
    </xf>
    <xf numFmtId="327" fontId="97" fillId="0" borderId="0" applyFont="0" applyFill="0" applyBorder="0" applyProtection="0">
      <alignment horizontal="right"/>
    </xf>
    <xf numFmtId="327" fontId="97" fillId="0" borderId="0" applyFont="0" applyFill="0" applyBorder="0" applyProtection="0">
      <alignment horizontal="right"/>
    </xf>
    <xf numFmtId="327" fontId="97" fillId="0" borderId="0" applyFont="0" applyFill="0" applyBorder="0" applyProtection="0">
      <alignment horizontal="right"/>
    </xf>
    <xf numFmtId="327" fontId="19" fillId="0" borderId="0" applyFont="0" applyFill="0" applyBorder="0" applyProtection="0">
      <alignment horizontal="right"/>
    </xf>
    <xf numFmtId="327" fontId="19" fillId="0" borderId="0" applyFont="0" applyFill="0" applyBorder="0" applyProtection="0">
      <alignment horizontal="right"/>
    </xf>
    <xf numFmtId="327" fontId="19" fillId="0" borderId="0" applyFont="0" applyFill="0" applyBorder="0" applyProtection="0">
      <alignment horizontal="right"/>
    </xf>
    <xf numFmtId="327" fontId="19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4" fillId="0" borderId="0" applyFont="0" applyFill="0" applyBorder="0" applyProtection="0">
      <alignment horizontal="right"/>
    </xf>
    <xf numFmtId="327" fontId="22" fillId="0" borderId="0" applyFont="0" applyFill="0" applyBorder="0" applyProtection="0">
      <alignment horizontal="right"/>
    </xf>
    <xf numFmtId="327" fontId="22" fillId="0" borderId="0" applyFont="0" applyFill="0" applyBorder="0" applyProtection="0">
      <alignment horizontal="right"/>
    </xf>
    <xf numFmtId="327" fontId="22" fillId="0" borderId="0" applyFont="0" applyFill="0" applyBorder="0" applyProtection="0">
      <alignment horizontal="right"/>
    </xf>
    <xf numFmtId="327" fontId="99" fillId="0" borderId="0" applyFont="0" applyFill="0" applyBorder="0" applyProtection="0">
      <alignment horizontal="right"/>
    </xf>
    <xf numFmtId="327" fontId="99" fillId="0" borderId="0" applyFont="0" applyFill="0" applyBorder="0" applyProtection="0">
      <alignment horizontal="right"/>
    </xf>
    <xf numFmtId="327" fontId="99" fillId="0" borderId="0" applyFont="0" applyFill="0" applyBorder="0" applyProtection="0">
      <alignment horizontal="right"/>
    </xf>
    <xf numFmtId="327" fontId="19" fillId="0" borderId="0" applyFont="0" applyFill="0" applyBorder="0" applyProtection="0">
      <alignment horizontal="right"/>
    </xf>
    <xf numFmtId="235" fontId="4" fillId="0" borderId="0" applyFont="0" applyFill="0" applyBorder="0" applyProtection="0">
      <alignment horizontal="right"/>
    </xf>
    <xf numFmtId="235" fontId="4" fillId="0" borderId="0" applyFont="0" applyFill="0" applyBorder="0" applyProtection="0">
      <alignment horizontal="right"/>
    </xf>
    <xf numFmtId="235" fontId="4" fillId="0" borderId="0" applyFont="0" applyFill="0" applyBorder="0" applyProtection="0">
      <alignment horizontal="right"/>
    </xf>
    <xf numFmtId="219" fontId="4" fillId="0" borderId="0" applyFont="0" applyFill="0" applyBorder="0" applyProtection="0">
      <alignment horizontal="right"/>
    </xf>
    <xf numFmtId="235" fontId="22" fillId="0" borderId="0" applyFont="0" applyFill="0" applyBorder="0" applyProtection="0">
      <alignment horizontal="right"/>
    </xf>
    <xf numFmtId="235" fontId="22" fillId="0" borderId="0" applyFont="0" applyFill="0" applyBorder="0" applyProtection="0">
      <alignment horizontal="right"/>
    </xf>
    <xf numFmtId="235" fontId="22" fillId="0" borderId="0" applyFont="0" applyFill="0" applyBorder="0" applyProtection="0">
      <alignment horizontal="right"/>
    </xf>
    <xf numFmtId="235" fontId="4" fillId="0" borderId="0" applyFont="0" applyFill="0" applyBorder="0" applyProtection="0">
      <alignment horizontal="right"/>
    </xf>
    <xf numFmtId="235" fontId="4" fillId="0" borderId="0" applyFont="0" applyFill="0" applyBorder="0" applyProtection="0">
      <alignment horizontal="right"/>
    </xf>
    <xf numFmtId="236" fontId="100" fillId="0" borderId="0" applyFont="0" applyFill="0" applyBorder="0" applyAlignment="0" applyProtection="0"/>
    <xf numFmtId="236" fontId="100" fillId="0" borderId="0" applyFont="0" applyFill="0" applyBorder="0" applyAlignment="0" applyProtection="0"/>
    <xf numFmtId="235" fontId="99" fillId="0" borderId="0" applyFont="0" applyFill="0" applyBorder="0" applyProtection="0">
      <alignment horizontal="right"/>
    </xf>
    <xf numFmtId="235" fontId="99" fillId="0" borderId="0" applyFont="0" applyFill="0" applyBorder="0" applyProtection="0">
      <alignment horizontal="right"/>
    </xf>
    <xf numFmtId="235" fontId="99" fillId="0" borderId="0" applyFont="0" applyFill="0" applyBorder="0" applyProtection="0">
      <alignment horizontal="right"/>
    </xf>
    <xf numFmtId="236" fontId="100" fillId="0" borderId="0" applyFont="0" applyFill="0" applyBorder="0" applyAlignment="0" applyProtection="0"/>
    <xf numFmtId="236" fontId="90" fillId="0" borderId="0" applyFont="0" applyFill="0" applyBorder="0" applyAlignment="0" applyProtection="0"/>
    <xf numFmtId="235" fontId="22" fillId="0" borderId="0" applyFont="0" applyFill="0" applyBorder="0" applyProtection="0">
      <alignment horizontal="right"/>
    </xf>
    <xf numFmtId="235" fontId="22" fillId="0" borderId="0" applyFont="0" applyFill="0" applyBorder="0" applyProtection="0">
      <alignment horizontal="right"/>
    </xf>
    <xf numFmtId="235" fontId="22" fillId="0" borderId="0" applyFont="0" applyFill="0" applyBorder="0" applyProtection="0">
      <alignment horizontal="right"/>
    </xf>
    <xf numFmtId="236" fontId="105" fillId="0" borderId="0" applyFont="0" applyFill="0" applyBorder="0" applyAlignment="0" applyProtection="0"/>
    <xf numFmtId="236" fontId="106" fillId="0" borderId="0" applyFont="0" applyFill="0" applyBorder="0" applyAlignment="0" applyProtection="0"/>
    <xf numFmtId="236" fontId="107" fillId="0" borderId="0" applyFont="0" applyFill="0" applyBorder="0" applyAlignment="0" applyProtection="0"/>
    <xf numFmtId="237" fontId="4" fillId="0" borderId="0" applyFont="0" applyFill="0" applyBorder="0" applyProtection="0">
      <alignment horizontal="right"/>
    </xf>
    <xf numFmtId="237" fontId="4" fillId="0" borderId="0" applyFont="0" applyFill="0" applyBorder="0" applyProtection="0">
      <alignment horizontal="right"/>
    </xf>
    <xf numFmtId="237" fontId="4" fillId="0" borderId="0" applyFont="0" applyFill="0" applyBorder="0" applyProtection="0">
      <alignment horizontal="right"/>
    </xf>
    <xf numFmtId="223" fontId="4" fillId="0" borderId="0" applyFont="0" applyFill="0" applyBorder="0" applyProtection="0">
      <alignment horizontal="right"/>
    </xf>
    <xf numFmtId="237" fontId="4" fillId="0" borderId="0" applyFont="0" applyFill="0" applyBorder="0" applyProtection="0">
      <alignment horizontal="right"/>
    </xf>
    <xf numFmtId="237" fontId="4" fillId="0" borderId="0" applyFont="0" applyFill="0" applyBorder="0" applyProtection="0">
      <alignment horizontal="right"/>
    </xf>
    <xf numFmtId="237" fontId="99" fillId="0" borderId="0" applyFont="0" applyFill="0" applyBorder="0" applyProtection="0">
      <alignment horizontal="right"/>
    </xf>
    <xf numFmtId="237" fontId="99" fillId="0" borderId="0" applyFont="0" applyFill="0" applyBorder="0" applyProtection="0">
      <alignment horizontal="right"/>
    </xf>
    <xf numFmtId="237" fontId="99" fillId="0" borderId="0" applyFont="0" applyFill="0" applyBorder="0" applyProtection="0">
      <alignment horizontal="right"/>
    </xf>
    <xf numFmtId="237" fontId="22" fillId="0" borderId="0" applyFont="0" applyFill="0" applyBorder="0" applyProtection="0">
      <alignment horizontal="right"/>
    </xf>
    <xf numFmtId="237" fontId="22" fillId="0" borderId="0" applyFont="0" applyFill="0" applyBorder="0" applyProtection="0">
      <alignment horizontal="right"/>
    </xf>
    <xf numFmtId="237" fontId="22" fillId="0" borderId="0" applyFont="0" applyFill="0" applyBorder="0" applyProtection="0">
      <alignment horizontal="right"/>
    </xf>
    <xf numFmtId="238" fontId="4" fillId="0" borderId="0" applyFont="0" applyFill="0" applyBorder="0" applyProtection="0">
      <alignment horizontal="right"/>
    </xf>
    <xf numFmtId="238" fontId="4" fillId="0" borderId="0" applyFont="0" applyFill="0" applyBorder="0" applyProtection="0">
      <alignment horizontal="right"/>
    </xf>
    <xf numFmtId="238" fontId="4" fillId="0" borderId="0" applyFont="0" applyFill="0" applyBorder="0" applyProtection="0">
      <alignment horizontal="right"/>
    </xf>
    <xf numFmtId="227" fontId="4" fillId="0" borderId="0" applyFont="0" applyFill="0" applyBorder="0" applyProtection="0">
      <alignment horizontal="right"/>
    </xf>
    <xf numFmtId="238" fontId="4" fillId="0" borderId="0" applyFont="0" applyFill="0" applyBorder="0" applyProtection="0">
      <alignment horizontal="right"/>
    </xf>
    <xf numFmtId="238" fontId="4" fillId="0" borderId="0" applyFont="0" applyFill="0" applyBorder="0" applyProtection="0">
      <alignment horizontal="right"/>
    </xf>
    <xf numFmtId="238" fontId="99" fillId="0" borderId="0" applyFont="0" applyFill="0" applyBorder="0" applyProtection="0">
      <alignment horizontal="right"/>
    </xf>
    <xf numFmtId="238" fontId="99" fillId="0" borderId="0" applyFont="0" applyFill="0" applyBorder="0" applyProtection="0">
      <alignment horizontal="right"/>
    </xf>
    <xf numFmtId="238" fontId="99" fillId="0" borderId="0" applyFont="0" applyFill="0" applyBorder="0" applyProtection="0">
      <alignment horizontal="right"/>
    </xf>
    <xf numFmtId="238" fontId="22" fillId="0" borderId="0" applyFont="0" applyFill="0" applyBorder="0" applyProtection="0">
      <alignment horizontal="right"/>
    </xf>
    <xf numFmtId="238" fontId="22" fillId="0" borderId="0" applyFont="0" applyFill="0" applyBorder="0" applyProtection="0">
      <alignment horizontal="right"/>
    </xf>
    <xf numFmtId="238" fontId="22" fillId="0" borderId="0" applyFont="0" applyFill="0" applyBorder="0" applyProtection="0">
      <alignment horizontal="right"/>
    </xf>
    <xf numFmtId="3" fontId="73" fillId="0" borderId="0"/>
    <xf numFmtId="3" fontId="93" fillId="0" borderId="0"/>
    <xf numFmtId="3" fontId="94" fillId="0" borderId="0"/>
    <xf numFmtId="3" fontId="96" fillId="0" borderId="0"/>
    <xf numFmtId="3" fontId="96" fillId="0" borderId="0"/>
    <xf numFmtId="3" fontId="96" fillId="0" borderId="0"/>
    <xf numFmtId="3" fontId="97" fillId="0" borderId="0"/>
    <xf numFmtId="3" fontId="97" fillId="0" borderId="0"/>
    <xf numFmtId="3" fontId="97" fillId="0" borderId="0"/>
    <xf numFmtId="3" fontId="95" fillId="0" borderId="0"/>
    <xf numFmtId="3" fontId="94" fillId="0" borderId="0"/>
    <xf numFmtId="3" fontId="96" fillId="0" borderId="0"/>
    <xf numFmtId="3" fontId="96" fillId="0" borderId="0"/>
    <xf numFmtId="3" fontId="96" fillId="0" borderId="0"/>
    <xf numFmtId="3" fontId="94" fillId="0" borderId="0"/>
    <xf numFmtId="3" fontId="97" fillId="0" borderId="0"/>
    <xf numFmtId="3" fontId="97" fillId="0" borderId="0"/>
    <xf numFmtId="3" fontId="97" fillId="0" borderId="0"/>
    <xf numFmtId="3" fontId="90" fillId="0" borderId="0"/>
    <xf numFmtId="3" fontId="93" fillId="0" borderId="0"/>
    <xf numFmtId="3" fontId="98" fillId="0" borderId="0"/>
    <xf numFmtId="327" fontId="105" fillId="0" borderId="0"/>
    <xf numFmtId="239" fontId="131" fillId="74" borderId="38" applyNumberFormat="0">
      <alignment horizontal="center" vertical="center"/>
    </xf>
    <xf numFmtId="239" fontId="131" fillId="74" borderId="38" applyNumberFormat="0">
      <alignment horizontal="center" vertical="center"/>
    </xf>
    <xf numFmtId="239" fontId="131" fillId="74" borderId="38" applyNumberFormat="0">
      <alignment horizontal="center" vertical="center"/>
    </xf>
    <xf numFmtId="327" fontId="73" fillId="74" borderId="38" applyNumberFormat="0">
      <alignment horizontal="center" vertical="center"/>
    </xf>
    <xf numFmtId="327" fontId="73" fillId="74" borderId="38" applyNumberFormat="0">
      <alignment horizontal="center" vertical="center"/>
    </xf>
    <xf numFmtId="327" fontId="73" fillId="74" borderId="38" applyNumberFormat="0">
      <alignment horizontal="center" vertical="center"/>
    </xf>
    <xf numFmtId="327" fontId="131" fillId="74" borderId="38" applyNumberFormat="0">
      <alignment horizontal="center" vertical="center"/>
    </xf>
    <xf numFmtId="327" fontId="131" fillId="74" borderId="38" applyNumberFormat="0">
      <alignment horizontal="center" vertical="center"/>
    </xf>
    <xf numFmtId="327" fontId="131" fillId="74" borderId="38" applyNumberFormat="0">
      <alignment horizontal="center" vertical="center"/>
    </xf>
    <xf numFmtId="327" fontId="90" fillId="74" borderId="38" applyNumberFormat="0">
      <alignment horizontal="center" vertical="center"/>
    </xf>
    <xf numFmtId="327" fontId="90" fillId="74" borderId="38" applyNumberFormat="0">
      <alignment horizontal="center" vertical="center"/>
    </xf>
    <xf numFmtId="327" fontId="90" fillId="74" borderId="38" applyNumberFormat="0">
      <alignment horizontal="center" vertical="center"/>
    </xf>
    <xf numFmtId="327" fontId="104" fillId="74" borderId="38" applyNumberFormat="0">
      <alignment horizontal="center" vertical="center"/>
    </xf>
    <xf numFmtId="327" fontId="104" fillId="74" borderId="38" applyNumberFormat="0">
      <alignment horizontal="center" vertical="center"/>
    </xf>
    <xf numFmtId="327" fontId="104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105" fillId="74" borderId="38" applyNumberFormat="0">
      <alignment horizontal="center" vertical="center"/>
    </xf>
    <xf numFmtId="327" fontId="105" fillId="74" borderId="38" applyNumberFormat="0">
      <alignment horizontal="center" vertical="center"/>
    </xf>
    <xf numFmtId="327" fontId="105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122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21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111" fillId="74" borderId="38" applyNumberFormat="0">
      <alignment horizontal="center" vertical="center"/>
    </xf>
    <xf numFmtId="327" fontId="111" fillId="74" borderId="38" applyNumberFormat="0">
      <alignment horizontal="center" vertical="center"/>
    </xf>
    <xf numFmtId="327" fontId="111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327" fontId="52" fillId="74" borderId="38" applyNumberFormat="0">
      <alignment horizontal="center" vertical="center"/>
    </xf>
    <xf numFmtId="239" fontId="90" fillId="74" borderId="38" applyNumberFormat="0">
      <alignment horizontal="center" vertical="center"/>
    </xf>
    <xf numFmtId="239" fontId="90" fillId="74" borderId="38" applyNumberFormat="0">
      <alignment horizontal="center" vertical="center"/>
    </xf>
    <xf numFmtId="239" fontId="90" fillId="74" borderId="38" applyNumberFormat="0">
      <alignment horizontal="center" vertical="center"/>
    </xf>
    <xf numFmtId="239" fontId="104" fillId="74" borderId="38" applyNumberFormat="0">
      <alignment horizontal="center" vertical="center"/>
    </xf>
    <xf numFmtId="239" fontId="104" fillId="74" borderId="38" applyNumberFormat="0">
      <alignment horizontal="center" vertical="center"/>
    </xf>
    <xf numFmtId="239" fontId="104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105" fillId="74" borderId="38" applyNumberFormat="0">
      <alignment horizontal="center" vertical="center"/>
    </xf>
    <xf numFmtId="239" fontId="105" fillId="74" borderId="38" applyNumberFormat="0">
      <alignment horizontal="center" vertical="center"/>
    </xf>
    <xf numFmtId="239" fontId="105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122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21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111" fillId="74" borderId="38" applyNumberFormat="0">
      <alignment horizontal="center" vertical="center"/>
    </xf>
    <xf numFmtId="239" fontId="111" fillId="74" borderId="38" applyNumberFormat="0">
      <alignment horizontal="center" vertical="center"/>
    </xf>
    <xf numFmtId="239" fontId="111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239" fontId="52" fillId="74" borderId="38" applyNumberFormat="0">
      <alignment horizontal="center" vertic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97" fillId="75" borderId="36" applyNumberFormat="0" applyFont="0" applyBorder="0" applyAlignment="0" applyProtection="0">
      <alignment horizontal="center"/>
    </xf>
    <xf numFmtId="187" fontId="105" fillId="75" borderId="36" applyNumberFormat="0" applyFont="0" applyBorder="0" applyAlignment="0" applyProtection="0">
      <alignment horizontal="center"/>
    </xf>
    <xf numFmtId="187" fontId="105" fillId="75" borderId="36" applyNumberFormat="0" applyFont="0" applyBorder="0" applyAlignment="0" applyProtection="0">
      <alignment horizontal="center"/>
    </xf>
    <xf numFmtId="187" fontId="105" fillId="75" borderId="36" applyNumberFormat="0" applyFont="0" applyBorder="0" applyAlignment="0" applyProtection="0">
      <alignment horizont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73" fillId="74" borderId="38" applyNumberFormat="0">
      <alignment horizontal="center" vertical="center"/>
    </xf>
    <xf numFmtId="239" fontId="73" fillId="74" borderId="38" applyNumberFormat="0">
      <alignment horizontal="center" vertical="center"/>
    </xf>
    <xf numFmtId="239" fontId="73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4" fillId="74" borderId="38" applyNumberFormat="0">
      <alignment horizontal="center" vertical="center"/>
    </xf>
    <xf numFmtId="239" fontId="108" fillId="74" borderId="38" applyNumberFormat="0">
      <alignment horizontal="center" vertical="center"/>
    </xf>
    <xf numFmtId="239" fontId="108" fillId="74" borderId="38" applyNumberFormat="0">
      <alignment horizontal="center" vertical="center"/>
    </xf>
    <xf numFmtId="239" fontId="108" fillId="74" borderId="38" applyNumberFormat="0">
      <alignment horizontal="center" vertical="center"/>
    </xf>
    <xf numFmtId="239" fontId="109" fillId="74" borderId="38" applyNumberFormat="0">
      <alignment horizontal="center" vertical="center"/>
    </xf>
    <xf numFmtId="239" fontId="109" fillId="74" borderId="38" applyNumberFormat="0">
      <alignment horizontal="center" vertical="center"/>
    </xf>
    <xf numFmtId="239" fontId="109" fillId="74" borderId="38" applyNumberFormat="0">
      <alignment horizontal="center" vertical="center"/>
    </xf>
    <xf numFmtId="239" fontId="46" fillId="74" borderId="38" applyNumberFormat="0">
      <alignment horizontal="center" vertical="center"/>
    </xf>
    <xf numFmtId="239" fontId="46" fillId="74" borderId="38" applyNumberFormat="0">
      <alignment horizontal="center" vertical="center"/>
    </xf>
    <xf numFmtId="239" fontId="46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2" fillId="74" borderId="38" applyNumberFormat="0">
      <alignment horizontal="center" vertical="center"/>
    </xf>
    <xf numFmtId="239" fontId="133" fillId="74" borderId="38" applyNumberFormat="0">
      <alignment horizontal="center" vertical="center"/>
    </xf>
    <xf numFmtId="239" fontId="133" fillId="74" borderId="38" applyNumberFormat="0">
      <alignment horizontal="center" vertical="center"/>
    </xf>
    <xf numFmtId="239" fontId="133" fillId="74" borderId="38" applyNumberFormat="0">
      <alignment horizontal="center" vertical="center"/>
    </xf>
    <xf numFmtId="239" fontId="36" fillId="74" borderId="38" applyNumberFormat="0">
      <alignment horizontal="center" vertical="center"/>
    </xf>
    <xf numFmtId="239" fontId="36" fillId="74" borderId="38" applyNumberFormat="0">
      <alignment horizontal="center" vertical="center"/>
    </xf>
    <xf numFmtId="239" fontId="36" fillId="74" borderId="38" applyNumberFormat="0">
      <alignment horizontal="center" vertical="center"/>
    </xf>
    <xf numFmtId="239" fontId="55" fillId="74" borderId="38" applyNumberFormat="0">
      <alignment horizontal="center" vertical="center"/>
    </xf>
    <xf numFmtId="239" fontId="55" fillId="74" borderId="38" applyNumberFormat="0">
      <alignment horizontal="center" vertical="center"/>
    </xf>
    <xf numFmtId="239" fontId="55" fillId="74" borderId="38" applyNumberFormat="0">
      <alignment horizontal="center" vertical="center"/>
    </xf>
    <xf numFmtId="239" fontId="27" fillId="74" borderId="38" applyNumberFormat="0">
      <alignment horizontal="center" vertical="center"/>
    </xf>
    <xf numFmtId="239" fontId="27" fillId="74" borderId="38" applyNumberFormat="0">
      <alignment horizontal="center" vertical="center"/>
    </xf>
    <xf numFmtId="239" fontId="27" fillId="74" borderId="38" applyNumberFormat="0">
      <alignment horizontal="center" vertical="center"/>
    </xf>
    <xf numFmtId="239" fontId="55" fillId="74" borderId="38" applyNumberFormat="0">
      <alignment horizontal="center" vertical="center"/>
    </xf>
    <xf numFmtId="239" fontId="55" fillId="74" borderId="38" applyNumberFormat="0">
      <alignment horizontal="center" vertical="center"/>
    </xf>
    <xf numFmtId="239" fontId="55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8" fillId="74" borderId="38" applyNumberFormat="0">
      <alignment horizontal="center" vertical="center"/>
    </xf>
    <xf numFmtId="239" fontId="129" fillId="74" borderId="38" applyNumberFormat="0">
      <alignment horizontal="center" vertical="center"/>
    </xf>
    <xf numFmtId="239" fontId="129" fillId="74" borderId="38" applyNumberFormat="0">
      <alignment horizontal="center" vertical="center"/>
    </xf>
    <xf numFmtId="239" fontId="129" fillId="74" borderId="38" applyNumberFormat="0">
      <alignment horizontal="center" vertic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96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5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187" fontId="102" fillId="75" borderId="36" applyNumberFormat="0" applyFont="0" applyBorder="0" applyAlignment="0" applyProtection="0">
      <alignment horizont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27" fillId="74" borderId="38" applyNumberFormat="0">
      <alignment horizontal="center" vertical="center"/>
    </xf>
    <xf numFmtId="327" fontId="108" fillId="74" borderId="38" applyNumberFormat="0">
      <alignment horizontal="center" vertical="center"/>
    </xf>
    <xf numFmtId="327" fontId="108" fillId="74" borderId="38" applyNumberFormat="0">
      <alignment horizontal="center" vertical="center"/>
    </xf>
    <xf numFmtId="327" fontId="108" fillId="74" borderId="38" applyNumberFormat="0">
      <alignment horizontal="center" vertical="center"/>
    </xf>
    <xf numFmtId="327" fontId="109" fillId="74" borderId="38" applyNumberFormat="0">
      <alignment horizontal="center" vertical="center"/>
    </xf>
    <xf numFmtId="327" fontId="109" fillId="74" borderId="38" applyNumberFormat="0">
      <alignment horizontal="center" vertical="center"/>
    </xf>
    <xf numFmtId="327" fontId="109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128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4" fillId="74" borderId="38" applyNumberFormat="0">
      <alignment horizontal="center" vertical="center"/>
    </xf>
    <xf numFmtId="327" fontId="129" fillId="74" borderId="38" applyNumberFormat="0">
      <alignment horizontal="center" vertical="center"/>
    </xf>
    <xf numFmtId="327" fontId="129" fillId="74" borderId="38" applyNumberFormat="0">
      <alignment horizontal="center" vertical="center"/>
    </xf>
    <xf numFmtId="327" fontId="129" fillId="74" borderId="38" applyNumberFormat="0">
      <alignment horizontal="center" vertical="center"/>
    </xf>
    <xf numFmtId="327" fontId="46" fillId="74" borderId="38" applyNumberFormat="0">
      <alignment horizontal="center" vertical="center"/>
    </xf>
    <xf numFmtId="327" fontId="46" fillId="74" borderId="38" applyNumberFormat="0">
      <alignment horizontal="center" vertical="center"/>
    </xf>
    <xf numFmtId="327" fontId="46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2" fillId="74" borderId="38" applyNumberFormat="0">
      <alignment horizontal="center" vertical="center"/>
    </xf>
    <xf numFmtId="327" fontId="133" fillId="74" borderId="38" applyNumberFormat="0">
      <alignment horizontal="center" vertical="center"/>
    </xf>
    <xf numFmtId="327" fontId="133" fillId="74" borderId="38" applyNumberFormat="0">
      <alignment horizontal="center" vertical="center"/>
    </xf>
    <xf numFmtId="327" fontId="133" fillId="74" borderId="38" applyNumberFormat="0">
      <alignment horizontal="center" vertical="center"/>
    </xf>
    <xf numFmtId="327" fontId="36" fillId="74" borderId="38" applyNumberFormat="0">
      <alignment horizontal="center" vertical="center"/>
    </xf>
    <xf numFmtId="327" fontId="36" fillId="74" borderId="38" applyNumberFormat="0">
      <alignment horizontal="center" vertical="center"/>
    </xf>
    <xf numFmtId="327" fontId="36" fillId="74" borderId="38" applyNumberFormat="0">
      <alignment horizontal="center" vertical="center"/>
    </xf>
    <xf numFmtId="327" fontId="55" fillId="74" borderId="38" applyNumberFormat="0">
      <alignment horizontal="center" vertical="center"/>
    </xf>
    <xf numFmtId="327" fontId="55" fillId="74" borderId="38" applyNumberFormat="0">
      <alignment horizontal="center" vertical="center"/>
    </xf>
    <xf numFmtId="327" fontId="55" fillId="74" borderId="38" applyNumberFormat="0">
      <alignment horizontal="center" vertical="center"/>
    </xf>
    <xf numFmtId="327" fontId="27" fillId="74" borderId="38" applyNumberFormat="0">
      <alignment horizontal="center" vertical="center"/>
    </xf>
    <xf numFmtId="327" fontId="27" fillId="74" borderId="38" applyNumberFormat="0">
      <alignment horizontal="center" vertical="center"/>
    </xf>
    <xf numFmtId="327" fontId="27" fillId="74" borderId="38" applyNumberFormat="0">
      <alignment horizontal="center" vertical="center"/>
    </xf>
    <xf numFmtId="327" fontId="55" fillId="74" borderId="38" applyNumberFormat="0">
      <alignment horizontal="center" vertical="center"/>
    </xf>
    <xf numFmtId="327" fontId="55" fillId="74" borderId="38" applyNumberFormat="0">
      <alignment horizontal="center" vertical="center"/>
    </xf>
    <xf numFmtId="327" fontId="55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239" fontId="127" fillId="74" borderId="38" applyNumberFormat="0">
      <alignment horizontal="center" vertical="center"/>
    </xf>
    <xf numFmtId="327" fontId="131" fillId="74" borderId="39">
      <alignment horizontal="center"/>
    </xf>
    <xf numFmtId="327" fontId="131" fillId="74" borderId="39">
      <alignment horizontal="center"/>
    </xf>
    <xf numFmtId="327" fontId="131" fillId="74" borderId="39">
      <alignment horizontal="center"/>
    </xf>
    <xf numFmtId="327" fontId="73" fillId="74" borderId="39">
      <alignment horizontal="center"/>
    </xf>
    <xf numFmtId="327" fontId="90" fillId="74" borderId="39">
      <alignment horizontal="center"/>
    </xf>
    <xf numFmtId="327" fontId="104" fillId="74" borderId="39">
      <alignment horizontal="center"/>
    </xf>
    <xf numFmtId="327" fontId="21" fillId="74" borderId="39">
      <alignment horizontal="center"/>
    </xf>
    <xf numFmtId="327" fontId="21" fillId="74" borderId="39">
      <alignment horizontal="center"/>
    </xf>
    <xf numFmtId="327" fontId="21" fillId="74" borderId="39">
      <alignment horizontal="center"/>
    </xf>
    <xf numFmtId="327" fontId="105" fillId="74" borderId="39">
      <alignment horizontal="center"/>
    </xf>
    <xf numFmtId="327" fontId="122" fillId="74" borderId="39">
      <alignment horizontal="center"/>
    </xf>
    <xf numFmtId="327" fontId="122" fillId="74" borderId="39">
      <alignment horizontal="center"/>
    </xf>
    <xf numFmtId="327" fontId="122" fillId="74" borderId="39">
      <alignment horizontal="center"/>
    </xf>
    <xf numFmtId="327" fontId="21" fillId="74" borderId="39">
      <alignment horizontal="center"/>
    </xf>
    <xf numFmtId="327" fontId="21" fillId="74" borderId="39">
      <alignment horizontal="center"/>
    </xf>
    <xf numFmtId="327" fontId="21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111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52" fillId="74" borderId="39">
      <alignment horizontal="center"/>
    </xf>
    <xf numFmtId="327" fontId="127" fillId="74" borderId="39">
      <alignment horizontal="center"/>
    </xf>
    <xf numFmtId="327" fontId="127" fillId="74" borderId="39">
      <alignment horizontal="center"/>
    </xf>
    <xf numFmtId="327" fontId="127" fillId="74" borderId="39">
      <alignment horizontal="center"/>
    </xf>
    <xf numFmtId="327" fontId="108" fillId="74" borderId="39">
      <alignment horizontal="center"/>
    </xf>
    <xf numFmtId="327" fontId="109" fillId="74" borderId="39">
      <alignment horizontal="center"/>
    </xf>
    <xf numFmtId="327" fontId="128" fillId="74" borderId="39">
      <alignment horizontal="center"/>
    </xf>
    <xf numFmtId="327" fontId="128" fillId="74" borderId="39">
      <alignment horizontal="center"/>
    </xf>
    <xf numFmtId="327" fontId="128" fillId="74" borderId="39">
      <alignment horizontal="center"/>
    </xf>
    <xf numFmtId="327" fontId="4" fillId="74" borderId="39">
      <alignment horizontal="center"/>
    </xf>
    <xf numFmtId="327" fontId="4" fillId="74" borderId="39">
      <alignment horizontal="center"/>
    </xf>
    <xf numFmtId="327" fontId="4" fillId="74" borderId="39">
      <alignment horizontal="center"/>
    </xf>
    <xf numFmtId="327" fontId="4" fillId="74" borderId="39">
      <alignment horizontal="center"/>
    </xf>
    <xf numFmtId="327" fontId="129" fillId="74" borderId="39">
      <alignment horizontal="center"/>
    </xf>
    <xf numFmtId="327" fontId="46" fillId="74" borderId="39">
      <alignment horizontal="center"/>
    </xf>
    <xf numFmtId="327" fontId="132" fillId="74" borderId="39">
      <alignment horizontal="center"/>
    </xf>
    <xf numFmtId="327" fontId="132" fillId="74" borderId="39">
      <alignment horizontal="center"/>
    </xf>
    <xf numFmtId="327" fontId="132" fillId="74" borderId="39">
      <alignment horizontal="center"/>
    </xf>
    <xf numFmtId="327" fontId="133" fillId="74" borderId="39">
      <alignment horizontal="center"/>
    </xf>
    <xf numFmtId="327" fontId="36" fillId="74" borderId="39">
      <alignment horizontal="center"/>
    </xf>
    <xf numFmtId="327" fontId="55" fillId="74" borderId="39">
      <alignment horizontal="center"/>
    </xf>
    <xf numFmtId="327" fontId="27" fillId="74" borderId="39">
      <alignment horizontal="center"/>
    </xf>
    <xf numFmtId="327" fontId="55" fillId="74" borderId="39">
      <alignment horizontal="center"/>
    </xf>
    <xf numFmtId="327" fontId="131" fillId="74" borderId="39">
      <alignment horizontal="center"/>
    </xf>
    <xf numFmtId="327" fontId="127" fillId="74" borderId="39">
      <alignment horizontal="center"/>
    </xf>
    <xf numFmtId="327" fontId="127" fillId="74" borderId="39">
      <alignment horizontal="center"/>
    </xf>
    <xf numFmtId="327" fontId="127" fillId="74" borderId="39">
      <alignment horizontal="center"/>
    </xf>
    <xf numFmtId="327" fontId="127" fillId="74" borderId="39">
      <alignment horizontal="center"/>
    </xf>
    <xf numFmtId="327" fontId="127" fillId="74" borderId="39">
      <alignment horizontal="center"/>
    </xf>
    <xf numFmtId="327" fontId="127" fillId="74" borderId="39">
      <alignment horizontal="center"/>
    </xf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102" fillId="0" borderId="0"/>
    <xf numFmtId="327" fontId="102" fillId="0" borderId="0"/>
    <xf numFmtId="327" fontId="102" fillId="0" borderId="0"/>
    <xf numFmtId="327" fontId="102" fillId="0" borderId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127" fillId="0" borderId="0" applyFont="0" applyFill="0" applyBorder="0" applyAlignment="0" applyProtection="0"/>
    <xf numFmtId="202" fontId="127" fillId="0" borderId="0" applyFont="0" applyFill="0" applyBorder="0" applyAlignment="0" applyProtection="0"/>
    <xf numFmtId="202" fontId="102" fillId="0" borderId="0" applyFont="0" applyFill="0" applyBorder="0" applyAlignment="0" applyProtection="0"/>
    <xf numFmtId="202" fontId="102" fillId="0" borderId="0" applyFont="0" applyFill="0" applyBorder="0" applyAlignment="0" applyProtection="0"/>
    <xf numFmtId="202" fontId="102" fillId="0" borderId="0" applyFont="0" applyFill="0" applyBorder="0" applyAlignment="0" applyProtection="0"/>
    <xf numFmtId="202" fontId="102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08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18" fillId="0" borderId="0" applyFont="0" applyFill="0" applyBorder="0" applyAlignment="0" applyProtection="0"/>
    <xf numFmtId="202" fontId="46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46" fillId="0" borderId="0" applyFont="0" applyFill="0" applyBorder="0" applyAlignment="0" applyProtection="0"/>
    <xf numFmtId="202" fontId="55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22" fillId="0" borderId="0" applyFont="0" applyFill="0" applyBorder="0" applyAlignment="0" applyProtection="0"/>
    <xf numFmtId="240" fontId="22" fillId="0" borderId="0" applyFont="0" applyFill="0" applyBorder="0" applyAlignment="0" applyProtection="0"/>
    <xf numFmtId="240" fontId="99" fillId="0" borderId="0" applyFont="0" applyFill="0" applyBorder="0" applyAlignment="0" applyProtection="0"/>
    <xf numFmtId="240" fontId="99" fillId="0" borderId="0" applyFont="0" applyFill="0" applyBorder="0" applyAlignment="0" applyProtection="0"/>
    <xf numFmtId="240" fontId="99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99" fillId="0" borderId="0" applyFont="0" applyFill="0" applyBorder="0" applyAlignment="0" applyProtection="0"/>
    <xf numFmtId="202" fontId="99" fillId="0" borderId="0" applyFont="0" applyFill="0" applyBorder="0" applyAlignment="0" applyProtection="0"/>
    <xf numFmtId="202" fontId="99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22" fillId="0" borderId="0" applyFont="0" applyFill="0" applyBorder="0" applyAlignment="0" applyProtection="0"/>
    <xf numFmtId="202" fontId="22" fillId="0" borderId="0" applyFont="0" applyFill="0" applyBorder="0" applyAlignment="0" applyProtection="0"/>
    <xf numFmtId="202" fontId="22" fillId="0" borderId="0" applyFont="0" applyFill="0" applyBorder="0" applyAlignment="0" applyProtection="0"/>
    <xf numFmtId="241" fontId="100" fillId="0" borderId="0" applyFont="0" applyFill="0" applyBorder="0" applyAlignment="0" applyProtection="0"/>
    <xf numFmtId="241" fontId="90" fillId="0" borderId="0" applyFont="0" applyFill="0" applyBorder="0" applyAlignment="0" applyProtection="0"/>
    <xf numFmtId="241" fontId="105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11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7" fontId="99" fillId="0" borderId="0" applyFont="0" applyFill="0" applyBorder="0" applyAlignment="0" applyProtection="0"/>
    <xf numFmtId="327" fontId="99" fillId="0" borderId="0" applyFont="0" applyFill="0" applyBorder="0" applyAlignment="0" applyProtection="0"/>
    <xf numFmtId="327" fontId="99" fillId="0" borderId="0" applyFont="0" applyFill="0" applyBorder="0" applyAlignment="0" applyProtection="0"/>
    <xf numFmtId="327" fontId="99" fillId="0" borderId="0" applyFont="0" applyFill="0" applyBorder="0" applyAlignment="0" applyProtection="0"/>
    <xf numFmtId="211" fontId="99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242" fontId="22" fillId="0" borderId="0" applyFont="0" applyFill="0" applyBorder="0" applyAlignment="0" applyProtection="0"/>
    <xf numFmtId="242" fontId="22" fillId="0" borderId="0" applyFont="0" applyFill="0" applyBorder="0" applyAlignment="0" applyProtection="0"/>
    <xf numFmtId="242" fontId="22" fillId="0" borderId="0" applyFont="0" applyFill="0" applyBorder="0" applyAlignment="0" applyProtection="0"/>
    <xf numFmtId="242" fontId="22" fillId="0" borderId="0" applyFont="0" applyFill="0" applyBorder="0" applyAlignment="0" applyProtection="0"/>
    <xf numFmtId="242" fontId="22" fillId="0" borderId="0" applyFont="0" applyFill="0" applyBorder="0" applyAlignment="0" applyProtection="0"/>
    <xf numFmtId="242" fontId="22" fillId="0" borderId="0" applyFont="0" applyFill="0" applyBorder="0" applyAlignment="0" applyProtection="0"/>
    <xf numFmtId="242" fontId="99" fillId="0" borderId="0" applyFont="0" applyFill="0" applyBorder="0" applyAlignment="0" applyProtection="0"/>
    <xf numFmtId="242" fontId="99" fillId="0" borderId="0" applyFont="0" applyFill="0" applyBorder="0" applyAlignment="0" applyProtection="0"/>
    <xf numFmtId="242" fontId="99" fillId="0" borderId="0" applyFont="0" applyFill="0" applyBorder="0" applyAlignment="0" applyProtection="0"/>
    <xf numFmtId="3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211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1" fontId="100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1" fontId="100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4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134" fillId="0" borderId="0"/>
    <xf numFmtId="327" fontId="105" fillId="0" borderId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02" fontId="73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327" fontId="135" fillId="0" borderId="0" applyFont="0" applyFill="0" applyBorder="0" applyAlignment="0" applyProtection="0"/>
    <xf numFmtId="169" fontId="4" fillId="0" borderId="0" applyFont="0" applyFill="0" applyBorder="0" applyAlignment="0" applyProtection="0"/>
    <xf numFmtId="327" fontId="136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204" fontId="102" fillId="0" borderId="0" applyFont="0" applyFill="0" applyBorder="0" applyAlignment="0" applyProtection="0"/>
    <xf numFmtId="204" fontId="102" fillId="0" borderId="0" applyFont="0" applyFill="0" applyBorder="0" applyAlignment="0" applyProtection="0"/>
    <xf numFmtId="169" fontId="4" fillId="0" borderId="0" applyFont="0" applyFill="0" applyBorder="0" applyAlignment="0" applyProtection="0"/>
    <xf numFmtId="235" fontId="99" fillId="0" borderId="0" applyFont="0" applyFill="0" applyBorder="0" applyAlignment="0" applyProtection="0"/>
    <xf numFmtId="235" fontId="99" fillId="0" borderId="0" applyFont="0" applyFill="0" applyBorder="0" applyAlignment="0" applyProtection="0"/>
    <xf numFmtId="235" fontId="99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4" fillId="0" borderId="0" applyFont="0" applyFill="0" applyBorder="0" applyAlignment="0" applyProtection="0"/>
    <xf numFmtId="235" fontId="22" fillId="0" borderId="0" applyFont="0" applyFill="0" applyBorder="0" applyAlignment="0" applyProtection="0"/>
    <xf numFmtId="235" fontId="22" fillId="0" borderId="0" applyFont="0" applyFill="0" applyBorder="0" applyAlignment="0" applyProtection="0"/>
    <xf numFmtId="235" fontId="22" fillId="0" borderId="0" applyFont="0" applyFill="0" applyBorder="0" applyAlignment="0" applyProtection="0"/>
    <xf numFmtId="202" fontId="127" fillId="0" borderId="0" applyFont="0" applyFill="0" applyBorder="0" applyAlignment="0" applyProtection="0"/>
    <xf numFmtId="202" fontId="127" fillId="0" borderId="0" applyFont="0" applyFill="0" applyBorder="0" applyAlignment="0" applyProtection="0"/>
    <xf numFmtId="202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22" fillId="0" borderId="0" applyFont="0" applyFill="0" applyBorder="0" applyAlignment="0" applyProtection="0"/>
    <xf numFmtId="243" fontId="22" fillId="0" borderId="0" applyFont="0" applyFill="0" applyBorder="0" applyAlignment="0" applyProtection="0"/>
    <xf numFmtId="243" fontId="99" fillId="0" borderId="0" applyFont="0" applyFill="0" applyBorder="0" applyAlignment="0" applyProtection="0"/>
    <xf numFmtId="243" fontId="99" fillId="0" borderId="0" applyFont="0" applyFill="0" applyBorder="0" applyAlignment="0" applyProtection="0"/>
    <xf numFmtId="243" fontId="99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02" fontId="73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22" fillId="0" borderId="0" applyFont="0" applyFill="0" applyBorder="0" applyAlignment="0" applyProtection="0"/>
    <xf numFmtId="244" fontId="22" fillId="0" borderId="0" applyFont="0" applyFill="0" applyBorder="0" applyAlignment="0" applyProtection="0"/>
    <xf numFmtId="244" fontId="22" fillId="0" borderId="0" applyFont="0" applyFill="0" applyBorder="0" applyAlignment="0" applyProtection="0"/>
    <xf numFmtId="166" fontId="135" fillId="0" borderId="0" applyFill="0" applyBorder="0" applyAlignment="0" applyProtection="0"/>
    <xf numFmtId="166" fontId="135" fillId="0" borderId="0" applyFill="0" applyBorder="0" applyAlignment="0" applyProtection="0"/>
    <xf numFmtId="244" fontId="99" fillId="0" borderId="0" applyFont="0" applyFill="0" applyBorder="0" applyAlignment="0" applyProtection="0"/>
    <xf numFmtId="244" fontId="99" fillId="0" borderId="0" applyFont="0" applyFill="0" applyBorder="0" applyAlignment="0" applyProtection="0"/>
    <xf numFmtId="244" fontId="99" fillId="0" borderId="0" applyFont="0" applyFill="0" applyBorder="0" applyAlignment="0" applyProtection="0"/>
    <xf numFmtId="166" fontId="135" fillId="0" borderId="0" applyFill="0" applyBorder="0" applyAlignment="0" applyProtection="0"/>
    <xf numFmtId="166" fontId="136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30" fillId="0" borderId="0" applyFill="0" applyBorder="0" applyAlignment="0" applyProtection="0"/>
    <xf numFmtId="166" fontId="36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9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9" fillId="0" borderId="0" applyFill="0" applyBorder="0" applyAlignment="0" applyProtection="0"/>
    <xf numFmtId="166" fontId="129" fillId="0" borderId="0" applyFill="0" applyBorder="0" applyAlignment="0" applyProtection="0"/>
    <xf numFmtId="166" fontId="26" fillId="0" borderId="0" applyFill="0" applyBorder="0" applyAlignment="0" applyProtection="0"/>
    <xf numFmtId="166" fontId="27" fillId="0" borderId="0" applyFill="0" applyBorder="0" applyAlignment="0" applyProtection="0"/>
    <xf numFmtId="166" fontId="28" fillId="0" borderId="0" applyFill="0" applyBorder="0" applyAlignment="0" applyProtection="0"/>
    <xf numFmtId="166" fontId="130" fillId="0" borderId="0" applyFill="0" applyBorder="0" applyAlignment="0" applyProtection="0"/>
    <xf numFmtId="166" fontId="28" fillId="0" borderId="0" applyFill="0" applyBorder="0" applyAlignment="0" applyProtection="0"/>
    <xf numFmtId="166" fontId="26" fillId="0" borderId="0" applyFill="0" applyBorder="0" applyAlignment="0" applyProtection="0"/>
    <xf numFmtId="166" fontId="137" fillId="0" borderId="0" applyFill="0" applyBorder="0" applyAlignment="0" applyProtection="0"/>
    <xf numFmtId="166" fontId="26" fillId="0" borderId="0" applyFill="0" applyBorder="0" applyAlignment="0" applyProtection="0"/>
    <xf numFmtId="166" fontId="137" fillId="0" borderId="0" applyFill="0" applyBorder="0" applyAlignment="0" applyProtection="0"/>
    <xf numFmtId="166" fontId="130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28" fillId="0" borderId="0" applyFill="0" applyBorder="0" applyAlignment="0" applyProtection="0"/>
    <xf numFmtId="166" fontId="138" fillId="0" borderId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22" fillId="0" borderId="0" applyFont="0" applyFill="0" applyBorder="0" applyAlignment="0" applyProtection="0"/>
    <xf numFmtId="244" fontId="22" fillId="0" borderId="0" applyFont="0" applyFill="0" applyBorder="0" applyAlignment="0" applyProtection="0"/>
    <xf numFmtId="244" fontId="22" fillId="0" borderId="0" applyFont="0" applyFill="0" applyBorder="0" applyAlignment="0" applyProtection="0"/>
    <xf numFmtId="202" fontId="73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21" fontId="73" fillId="0" borderId="0" applyFont="0" applyFill="0" applyBorder="0" applyAlignment="0" applyProtection="0"/>
    <xf numFmtId="221" fontId="93" fillId="0" borderId="0" applyFont="0" applyFill="0" applyBorder="0" applyAlignment="0" applyProtection="0"/>
    <xf numFmtId="245" fontId="73" fillId="0" borderId="0" applyFont="0" applyFill="0" applyBorder="0" applyAlignment="0" applyProtection="0"/>
    <xf numFmtId="245" fontId="93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19" fontId="99" fillId="0" borderId="0" applyFont="0" applyFill="0" applyBorder="0" applyAlignment="0" applyProtection="0"/>
    <xf numFmtId="219" fontId="99" fillId="0" borderId="0" applyFont="0" applyFill="0" applyBorder="0" applyAlignment="0" applyProtection="0"/>
    <xf numFmtId="219" fontId="99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234" fontId="99" fillId="0" borderId="0" applyFont="0" applyFill="0" applyBorder="0" applyAlignment="0" applyProtection="0"/>
    <xf numFmtId="234" fontId="99" fillId="0" borderId="0" applyFont="0" applyFill="0" applyBorder="0" applyAlignment="0" applyProtection="0"/>
    <xf numFmtId="234" fontId="99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34" fontId="22" fillId="0" borderId="0" applyFont="0" applyFill="0" applyBorder="0" applyAlignment="0" applyProtection="0"/>
    <xf numFmtId="234" fontId="22" fillId="0" borderId="0" applyFont="0" applyFill="0" applyBorder="0" applyAlignment="0" applyProtection="0"/>
    <xf numFmtId="234" fontId="22" fillId="0" borderId="0" applyFont="0" applyFill="0" applyBorder="0" applyAlignment="0" applyProtection="0"/>
    <xf numFmtId="234" fontId="22" fillId="0" borderId="0" applyFont="0" applyFill="0" applyBorder="0" applyAlignment="0" applyProtection="0"/>
    <xf numFmtId="234" fontId="22" fillId="0" borderId="0" applyFont="0" applyFill="0" applyBorder="0" applyAlignment="0" applyProtection="0"/>
    <xf numFmtId="234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34" fontId="99" fillId="0" borderId="0" applyFont="0" applyFill="0" applyBorder="0" applyAlignment="0" applyProtection="0"/>
    <xf numFmtId="234" fontId="99" fillId="0" borderId="0" applyFont="0" applyFill="0" applyBorder="0" applyAlignment="0" applyProtection="0"/>
    <xf numFmtId="234" fontId="99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99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35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99" fillId="0" borderId="0" applyFont="0" applyFill="0" applyBorder="0" applyAlignment="0" applyProtection="0"/>
    <xf numFmtId="177" fontId="99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46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6" fontId="22" fillId="0" borderId="0" applyFont="0" applyFill="0" applyBorder="0" applyAlignment="0" applyProtection="0"/>
    <xf numFmtId="246" fontId="22" fillId="0" borderId="0" applyFont="0" applyFill="0" applyBorder="0" applyAlignment="0" applyProtection="0"/>
    <xf numFmtId="246" fontId="22" fillId="0" borderId="0" applyFont="0" applyFill="0" applyBorder="0" applyAlignment="0" applyProtection="0"/>
    <xf numFmtId="219" fontId="73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6" fontId="99" fillId="0" borderId="0" applyFont="0" applyFill="0" applyBorder="0" applyAlignment="0" applyProtection="0"/>
    <xf numFmtId="246" fontId="99" fillId="0" borderId="0" applyFont="0" applyFill="0" applyBorder="0" applyAlignment="0" applyProtection="0"/>
    <xf numFmtId="246" fontId="99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100" fillId="0" borderId="0" applyFont="0" applyFill="0" applyBorder="0" applyAlignment="0" applyProtection="0"/>
    <xf numFmtId="202" fontId="90" fillId="0" borderId="0" applyFont="0" applyFill="0" applyBorder="0" applyAlignment="0" applyProtection="0"/>
    <xf numFmtId="202" fontId="105" fillId="0" borderId="0" applyFont="0" applyFill="0" applyBorder="0" applyAlignment="0" applyProtection="0"/>
    <xf numFmtId="202" fontId="52" fillId="0" borderId="0" applyFont="0" applyFill="0" applyBorder="0" applyAlignment="0" applyProtection="0"/>
    <xf numFmtId="202" fontId="111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176" fontId="139" fillId="0" borderId="0" applyFill="0" applyBorder="0" applyAlignment="0">
      <alignment horizontal="center" vertical="center"/>
      <protection locked="0"/>
    </xf>
    <xf numFmtId="176" fontId="139" fillId="0" borderId="0" applyFill="0" applyBorder="0" applyAlignment="0">
      <alignment horizontal="center" vertical="center"/>
      <protection locked="0"/>
    </xf>
    <xf numFmtId="219" fontId="99" fillId="0" borderId="0" applyFont="0" applyFill="0" applyBorder="0" applyAlignment="0" applyProtection="0"/>
    <xf numFmtId="219" fontId="99" fillId="0" borderId="0" applyFont="0" applyFill="0" applyBorder="0" applyAlignment="0" applyProtection="0"/>
    <xf numFmtId="219" fontId="99" fillId="0" borderId="0" applyFont="0" applyFill="0" applyBorder="0" applyAlignment="0" applyProtection="0"/>
    <xf numFmtId="176" fontId="139" fillId="0" borderId="0" applyFill="0" applyBorder="0" applyAlignment="0">
      <alignment horizontal="center" vertical="center"/>
      <protection locked="0"/>
    </xf>
    <xf numFmtId="176" fontId="130" fillId="0" borderId="0" applyFill="0" applyBorder="0" applyAlignment="0">
      <alignment horizontal="center" vertical="center"/>
      <protection locked="0"/>
    </xf>
    <xf numFmtId="176" fontId="36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9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28" fillId="0" borderId="0" applyFill="0" applyBorder="0" applyAlignment="0">
      <alignment horizontal="center" vertical="center"/>
      <protection locked="0"/>
    </xf>
    <xf numFmtId="176" fontId="130" fillId="0" borderId="0" applyFill="0" applyBorder="0" applyAlignment="0">
      <alignment horizontal="center" vertical="center"/>
      <protection locked="0"/>
    </xf>
    <xf numFmtId="176" fontId="129" fillId="0" borderId="0" applyFill="0" applyBorder="0" applyAlignment="0">
      <alignment horizontal="center" vertical="center"/>
      <protection locked="0"/>
    </xf>
    <xf numFmtId="176" fontId="130" fillId="0" borderId="0" applyFill="0" applyBorder="0" applyAlignment="0">
      <alignment horizontal="center" vertical="center"/>
      <protection locked="0"/>
    </xf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22" fillId="0" borderId="0" applyFont="0" applyFill="0" applyBorder="0" applyAlignment="0" applyProtection="0"/>
    <xf numFmtId="247" fontId="22" fillId="0" borderId="0" applyFont="0" applyFill="0" applyBorder="0" applyAlignment="0" applyProtection="0"/>
    <xf numFmtId="247" fontId="22" fillId="0" borderId="0" applyFont="0" applyFill="0" applyBorder="0" applyAlignment="0" applyProtection="0"/>
    <xf numFmtId="248" fontId="73" fillId="0" borderId="0" applyFont="0" applyFill="0" applyBorder="0" applyAlignment="0" applyProtection="0"/>
    <xf numFmtId="248" fontId="73" fillId="0" borderId="0" applyFont="0" applyFill="0" applyBorder="0" applyAlignment="0" applyProtection="0"/>
    <xf numFmtId="247" fontId="99" fillId="0" borderId="0" applyFont="0" applyFill="0" applyBorder="0" applyAlignment="0" applyProtection="0"/>
    <xf numFmtId="247" fontId="99" fillId="0" borderId="0" applyFont="0" applyFill="0" applyBorder="0" applyAlignment="0" applyProtection="0"/>
    <xf numFmtId="247" fontId="99" fillId="0" borderId="0" applyFont="0" applyFill="0" applyBorder="0" applyAlignment="0" applyProtection="0"/>
    <xf numFmtId="248" fontId="73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8" fontId="93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99" fillId="0" borderId="0" applyFont="0" applyFill="0" applyBorder="0" applyAlignment="0" applyProtection="0"/>
    <xf numFmtId="251" fontId="99" fillId="0" borderId="0" applyFont="0" applyFill="0" applyBorder="0" applyAlignment="0" applyProtection="0"/>
    <xf numFmtId="251" fontId="99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22" fillId="0" borderId="0" applyFont="0" applyFill="0" applyBorder="0" applyAlignment="0" applyProtection="0"/>
    <xf numFmtId="251" fontId="22" fillId="0" borderId="0" applyFont="0" applyFill="0" applyBorder="0" applyAlignment="0" applyProtection="0"/>
    <xf numFmtId="252" fontId="99" fillId="0" borderId="0" applyFont="0" applyFill="0" applyBorder="0" applyAlignment="0" applyProtection="0"/>
    <xf numFmtId="252" fontId="99" fillId="0" borderId="0" applyFont="0" applyFill="0" applyBorder="0" applyAlignment="0" applyProtection="0"/>
    <xf numFmtId="252" fontId="99" fillId="0" borderId="0" applyFont="0" applyFill="0" applyBorder="0" applyAlignment="0" applyProtection="0"/>
    <xf numFmtId="252" fontId="22" fillId="0" borderId="0" applyFont="0" applyFill="0" applyBorder="0" applyAlignment="0" applyProtection="0"/>
    <xf numFmtId="252" fontId="22" fillId="0" borderId="0" applyFont="0" applyFill="0" applyBorder="0" applyAlignment="0" applyProtection="0"/>
    <xf numFmtId="252" fontId="22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99" fillId="0" borderId="0" applyFont="0" applyFill="0" applyBorder="0" applyAlignment="0" applyProtection="0"/>
    <xf numFmtId="250" fontId="99" fillId="0" borderId="0" applyFont="0" applyFill="0" applyBorder="0" applyAlignment="0" applyProtection="0"/>
    <xf numFmtId="250" fontId="99" fillId="0" borderId="0" applyFont="0" applyFill="0" applyBorder="0" applyAlignment="0" applyProtection="0"/>
    <xf numFmtId="250" fontId="22" fillId="0" borderId="0" applyFont="0" applyFill="0" applyBorder="0" applyAlignment="0" applyProtection="0"/>
    <xf numFmtId="250" fontId="22" fillId="0" borderId="0" applyFont="0" applyFill="0" applyBorder="0" applyAlignment="0" applyProtection="0"/>
    <xf numFmtId="250" fontId="22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99" fillId="0" borderId="0" applyFont="0" applyFill="0" applyBorder="0" applyAlignment="0" applyProtection="0"/>
    <xf numFmtId="254" fontId="99" fillId="0" borderId="0" applyFont="0" applyFill="0" applyBorder="0" applyAlignment="0" applyProtection="0"/>
    <xf numFmtId="254" fontId="99" fillId="0" borderId="0" applyFont="0" applyFill="0" applyBorder="0" applyAlignment="0" applyProtection="0"/>
    <xf numFmtId="254" fontId="22" fillId="0" borderId="0" applyFont="0" applyFill="0" applyBorder="0" applyAlignment="0" applyProtection="0"/>
    <xf numFmtId="254" fontId="22" fillId="0" borderId="0" applyFont="0" applyFill="0" applyBorder="0" applyAlignment="0" applyProtection="0"/>
    <xf numFmtId="254" fontId="22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47" fontId="22" fillId="0" borderId="0" applyFont="0" applyFill="0" applyBorder="0" applyAlignment="0" applyProtection="0"/>
    <xf numFmtId="247" fontId="22" fillId="0" borderId="0" applyFont="0" applyFill="0" applyBorder="0" applyAlignment="0" applyProtection="0"/>
    <xf numFmtId="247" fontId="22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22" fillId="0" borderId="0" applyFont="0" applyFill="0" applyBorder="0" applyAlignment="0" applyProtection="0"/>
    <xf numFmtId="249" fontId="22" fillId="0" borderId="0" applyFont="0" applyFill="0" applyBorder="0" applyAlignment="0" applyProtection="0"/>
    <xf numFmtId="249" fontId="22" fillId="0" borderId="0" applyFont="0" applyFill="0" applyBorder="0" applyAlignment="0" applyProtection="0"/>
    <xf numFmtId="256" fontId="102" fillId="0" borderId="0" applyFont="0" applyFill="0" applyBorder="0" applyAlignment="0" applyProtection="0"/>
    <xf numFmtId="256" fontId="102" fillId="0" borderId="0" applyFont="0" applyFill="0" applyBorder="0" applyAlignment="0" applyProtection="0"/>
    <xf numFmtId="249" fontId="99" fillId="0" borderId="0" applyFont="0" applyFill="0" applyBorder="0" applyAlignment="0" applyProtection="0"/>
    <xf numFmtId="249" fontId="99" fillId="0" borderId="0" applyFont="0" applyFill="0" applyBorder="0" applyAlignment="0" applyProtection="0"/>
    <xf numFmtId="249" fontId="99" fillId="0" borderId="0" applyFont="0" applyFill="0" applyBorder="0" applyAlignment="0" applyProtection="0"/>
    <xf numFmtId="256" fontId="102" fillId="0" borderId="0" applyFont="0" applyFill="0" applyBorder="0" applyAlignment="0" applyProtection="0"/>
    <xf numFmtId="249" fontId="22" fillId="0" borderId="0" applyFont="0" applyFill="0" applyBorder="0" applyAlignment="0" applyProtection="0"/>
    <xf numFmtId="249" fontId="22" fillId="0" borderId="0" applyFont="0" applyFill="0" applyBorder="0" applyAlignment="0" applyProtection="0"/>
    <xf numFmtId="249" fontId="22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8" fontId="94" fillId="0" borderId="0" applyFont="0" applyFill="0" applyBorder="0" applyAlignment="0" applyProtection="0"/>
    <xf numFmtId="248" fontId="96" fillId="0" borderId="0" applyFont="0" applyFill="0" applyBorder="0" applyAlignment="0" applyProtection="0"/>
    <xf numFmtId="248" fontId="96" fillId="0" borderId="0" applyFont="0" applyFill="0" applyBorder="0" applyAlignment="0" applyProtection="0"/>
    <xf numFmtId="248" fontId="96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99" fillId="0" borderId="0" applyFont="0" applyFill="0" applyBorder="0" applyAlignment="0" applyProtection="0"/>
    <xf numFmtId="258" fontId="99" fillId="0" borderId="0" applyFont="0" applyFill="0" applyBorder="0" applyAlignment="0" applyProtection="0"/>
    <xf numFmtId="258" fontId="99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22" fillId="0" borderId="0" applyFont="0" applyFill="0" applyBorder="0" applyAlignment="0" applyProtection="0"/>
    <xf numFmtId="253" fontId="22" fillId="0" borderId="0" applyFont="0" applyFill="0" applyBorder="0" applyAlignment="0" applyProtection="0"/>
    <xf numFmtId="253" fontId="22" fillId="0" borderId="0" applyFont="0" applyFill="0" applyBorder="0" applyAlignment="0" applyProtection="0"/>
    <xf numFmtId="3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3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211" fontId="4" fillId="0" borderId="0" applyFill="0" applyBorder="0" applyAlignment="0" applyProtection="0"/>
    <xf numFmtId="3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3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211" fontId="4" fillId="0" borderId="0" applyFill="0" applyBorder="0" applyAlignment="0" applyProtection="0"/>
    <xf numFmtId="3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3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211" fontId="4" fillId="0" borderId="0" applyFill="0" applyBorder="0" applyAlignment="0" applyProtection="0"/>
    <xf numFmtId="253" fontId="99" fillId="0" borderId="0" applyFont="0" applyFill="0" applyBorder="0" applyAlignment="0" applyProtection="0"/>
    <xf numFmtId="253" fontId="99" fillId="0" borderId="0" applyFont="0" applyFill="0" applyBorder="0" applyAlignment="0" applyProtection="0"/>
    <xf numFmtId="253" fontId="99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7" fontId="22" fillId="0" borderId="0" applyFill="0" applyBorder="0" applyAlignment="0" applyProtection="0"/>
    <xf numFmtId="327" fontId="22" fillId="0" borderId="0" applyFill="0" applyBorder="0" applyAlignment="0" applyProtection="0"/>
    <xf numFmtId="327" fontId="22" fillId="0" borderId="0" applyFill="0" applyBorder="0" applyAlignment="0" applyProtection="0"/>
    <xf numFmtId="327" fontId="22" fillId="0" borderId="0" applyFill="0" applyBorder="0" applyAlignment="0" applyProtection="0"/>
    <xf numFmtId="211" fontId="22" fillId="0" borderId="0" applyFill="0" applyBorder="0" applyAlignment="0" applyProtection="0"/>
    <xf numFmtId="37" fontId="22" fillId="0" borderId="0" applyFill="0" applyBorder="0" applyAlignment="0" applyProtection="0"/>
    <xf numFmtId="327" fontId="22" fillId="0" borderId="0" applyFill="0" applyBorder="0" applyAlignment="0" applyProtection="0"/>
    <xf numFmtId="37" fontId="22" fillId="0" borderId="0" applyFill="0" applyBorder="0" applyAlignment="0" applyProtection="0"/>
    <xf numFmtId="327" fontId="22" fillId="0" borderId="0" applyFill="0" applyBorder="0" applyAlignment="0" applyProtection="0"/>
    <xf numFmtId="211" fontId="22" fillId="0" borderId="0" applyFill="0" applyBorder="0" applyAlignment="0" applyProtection="0"/>
    <xf numFmtId="37" fontId="22" fillId="0" borderId="0" applyFill="0" applyBorder="0" applyAlignment="0" applyProtection="0"/>
    <xf numFmtId="327" fontId="22" fillId="0" borderId="0" applyFill="0" applyBorder="0" applyAlignment="0" applyProtection="0"/>
    <xf numFmtId="37" fontId="22" fillId="0" borderId="0" applyFill="0" applyBorder="0" applyAlignment="0" applyProtection="0"/>
    <xf numFmtId="327" fontId="22" fillId="0" borderId="0" applyFill="0" applyBorder="0" applyAlignment="0" applyProtection="0"/>
    <xf numFmtId="211" fontId="22" fillId="0" borderId="0" applyFill="0" applyBorder="0" applyAlignment="0" applyProtection="0"/>
    <xf numFmtId="37" fontId="22" fillId="0" borderId="0" applyFill="0" applyBorder="0" applyAlignment="0" applyProtection="0"/>
    <xf numFmtId="327" fontId="22" fillId="0" borderId="0" applyFill="0" applyBorder="0" applyAlignment="0" applyProtection="0"/>
    <xf numFmtId="327" fontId="22" fillId="0" borderId="0" applyFill="0" applyBorder="0" applyAlignment="0" applyProtection="0"/>
    <xf numFmtId="327" fontId="22" fillId="0" borderId="0" applyFill="0" applyBorder="0" applyAlignment="0" applyProtection="0"/>
    <xf numFmtId="211" fontId="22" fillId="0" borderId="0" applyFill="0" applyBorder="0" applyAlignment="0" applyProtection="0"/>
    <xf numFmtId="37" fontId="99" fillId="0" borderId="0" applyFill="0" applyBorder="0" applyAlignment="0" applyProtection="0"/>
    <xf numFmtId="327" fontId="99" fillId="0" borderId="0" applyFill="0" applyBorder="0" applyAlignment="0" applyProtection="0"/>
    <xf numFmtId="327" fontId="99" fillId="0" borderId="0" applyFill="0" applyBorder="0" applyAlignment="0" applyProtection="0"/>
    <xf numFmtId="327" fontId="99" fillId="0" borderId="0" applyFill="0" applyBorder="0" applyAlignment="0" applyProtection="0"/>
    <xf numFmtId="211" fontId="99" fillId="0" borderId="0" applyFill="0" applyBorder="0" applyAlignment="0" applyProtection="0"/>
    <xf numFmtId="37" fontId="90" fillId="0" borderId="0" applyFill="0" applyBorder="0" applyAlignment="0" applyProtection="0"/>
    <xf numFmtId="327" fontId="90" fillId="0" borderId="0" applyFill="0" applyBorder="0" applyAlignment="0" applyProtection="0"/>
    <xf numFmtId="211" fontId="90" fillId="0" borderId="0" applyFill="0" applyBorder="0" applyAlignment="0" applyProtection="0"/>
    <xf numFmtId="37" fontId="99" fillId="0" borderId="0" applyFill="0" applyBorder="0" applyAlignment="0" applyProtection="0"/>
    <xf numFmtId="327" fontId="99" fillId="0" borderId="0" applyFill="0" applyBorder="0" applyAlignment="0" applyProtection="0"/>
    <xf numFmtId="37" fontId="99" fillId="0" borderId="0" applyFill="0" applyBorder="0" applyAlignment="0" applyProtection="0"/>
    <xf numFmtId="327" fontId="99" fillId="0" borderId="0" applyFill="0" applyBorder="0" applyAlignment="0" applyProtection="0"/>
    <xf numFmtId="211" fontId="99" fillId="0" borderId="0" applyFill="0" applyBorder="0" applyAlignment="0" applyProtection="0"/>
    <xf numFmtId="37" fontId="99" fillId="0" borderId="0" applyFill="0" applyBorder="0" applyAlignment="0" applyProtection="0"/>
    <xf numFmtId="327" fontId="99" fillId="0" borderId="0" applyFill="0" applyBorder="0" applyAlignment="0" applyProtection="0"/>
    <xf numFmtId="37" fontId="99" fillId="0" borderId="0" applyFill="0" applyBorder="0" applyAlignment="0" applyProtection="0"/>
    <xf numFmtId="327" fontId="99" fillId="0" borderId="0" applyFill="0" applyBorder="0" applyAlignment="0" applyProtection="0"/>
    <xf numFmtId="211" fontId="99" fillId="0" borderId="0" applyFill="0" applyBorder="0" applyAlignment="0" applyProtection="0"/>
    <xf numFmtId="37" fontId="90" fillId="0" borderId="0" applyFill="0" applyBorder="0" applyAlignment="0" applyProtection="0"/>
    <xf numFmtId="327" fontId="90" fillId="0" borderId="0" applyFill="0" applyBorder="0" applyAlignment="0" applyProtection="0"/>
    <xf numFmtId="211" fontId="90" fillId="0" borderId="0" applyFill="0" applyBorder="0" applyAlignment="0" applyProtection="0"/>
    <xf numFmtId="37" fontId="21" fillId="0" borderId="0" applyFill="0" applyBorder="0" applyAlignment="0" applyProtection="0"/>
    <xf numFmtId="327" fontId="21" fillId="0" borderId="0" applyFill="0" applyBorder="0" applyAlignment="0" applyProtection="0"/>
    <xf numFmtId="327" fontId="21" fillId="0" borderId="0" applyFill="0" applyBorder="0" applyAlignment="0" applyProtection="0"/>
    <xf numFmtId="327" fontId="21" fillId="0" borderId="0" applyFill="0" applyBorder="0" applyAlignment="0" applyProtection="0"/>
    <xf numFmtId="211" fontId="21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327" fontId="19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327" fontId="19" fillId="0" borderId="0" applyFill="0" applyBorder="0" applyAlignment="0" applyProtection="0"/>
    <xf numFmtId="211" fontId="19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211" fontId="19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211" fontId="19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327" fontId="19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327" fontId="19" fillId="0" borderId="0" applyFill="0" applyBorder="0" applyAlignment="0" applyProtection="0"/>
    <xf numFmtId="211" fontId="19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327" fontId="19" fillId="0" borderId="0" applyFill="0" applyBorder="0" applyAlignment="0" applyProtection="0"/>
    <xf numFmtId="37" fontId="19" fillId="0" borderId="0" applyFill="0" applyBorder="0" applyAlignment="0" applyProtection="0"/>
    <xf numFmtId="327" fontId="19" fillId="0" borderId="0" applyFill="0" applyBorder="0" applyAlignment="0" applyProtection="0"/>
    <xf numFmtId="327" fontId="19" fillId="0" borderId="0" applyFill="0" applyBorder="0" applyAlignment="0" applyProtection="0"/>
    <xf numFmtId="211" fontId="19" fillId="0" borderId="0" applyFill="0" applyBorder="0" applyAlignment="0" applyProtection="0"/>
    <xf numFmtId="37" fontId="99" fillId="0" borderId="0" applyFill="0" applyBorder="0" applyAlignment="0" applyProtection="0"/>
    <xf numFmtId="327" fontId="99" fillId="0" borderId="0" applyFill="0" applyBorder="0" applyAlignment="0" applyProtection="0"/>
    <xf numFmtId="37" fontId="99" fillId="0" borderId="0" applyFill="0" applyBorder="0" applyAlignment="0" applyProtection="0"/>
    <xf numFmtId="327" fontId="99" fillId="0" borderId="0" applyFill="0" applyBorder="0" applyAlignment="0" applyProtection="0"/>
    <xf numFmtId="211" fontId="99" fillId="0" borderId="0" applyFill="0" applyBorder="0" applyAlignment="0" applyProtection="0"/>
    <xf numFmtId="37" fontId="97" fillId="0" borderId="0" applyFill="0" applyBorder="0" applyAlignment="0" applyProtection="0"/>
    <xf numFmtId="327" fontId="97" fillId="0" borderId="0" applyFill="0" applyBorder="0" applyAlignment="0" applyProtection="0"/>
    <xf numFmtId="327" fontId="97" fillId="0" borderId="0" applyFill="0" applyBorder="0" applyAlignment="0" applyProtection="0"/>
    <xf numFmtId="327" fontId="97" fillId="0" borderId="0" applyFill="0" applyBorder="0" applyAlignment="0" applyProtection="0"/>
    <xf numFmtId="211" fontId="97" fillId="0" borderId="0" applyFill="0" applyBorder="0" applyAlignment="0" applyProtection="0"/>
    <xf numFmtId="37" fontId="114" fillId="0" borderId="0" applyFill="0" applyBorder="0" applyAlignment="0" applyProtection="0"/>
    <xf numFmtId="327" fontId="114" fillId="0" borderId="0" applyFill="0" applyBorder="0" applyAlignment="0" applyProtection="0"/>
    <xf numFmtId="327" fontId="114" fillId="0" borderId="0" applyFill="0" applyBorder="0" applyAlignment="0" applyProtection="0"/>
    <xf numFmtId="327" fontId="114" fillId="0" borderId="0" applyFill="0" applyBorder="0" applyAlignment="0" applyProtection="0"/>
    <xf numFmtId="211" fontId="114" fillId="0" borderId="0" applyFill="0" applyBorder="0" applyAlignment="0" applyProtection="0"/>
    <xf numFmtId="37" fontId="113" fillId="0" borderId="0" applyFill="0" applyBorder="0" applyAlignment="0" applyProtection="0"/>
    <xf numFmtId="327" fontId="113" fillId="0" borderId="0" applyFill="0" applyBorder="0" applyAlignment="0" applyProtection="0"/>
    <xf numFmtId="211" fontId="113" fillId="0" borderId="0" applyFill="0" applyBorder="0" applyAlignment="0" applyProtection="0"/>
    <xf numFmtId="37" fontId="111" fillId="0" borderId="0" applyFill="0" applyBorder="0" applyAlignment="0" applyProtection="0"/>
    <xf numFmtId="327" fontId="111" fillId="0" borderId="0" applyFill="0" applyBorder="0" applyAlignment="0" applyProtection="0"/>
    <xf numFmtId="211" fontId="111" fillId="0" borderId="0" applyFill="0" applyBorder="0" applyAlignment="0" applyProtection="0"/>
    <xf numFmtId="37" fontId="114" fillId="0" borderId="0" applyFill="0" applyBorder="0" applyAlignment="0" applyProtection="0"/>
    <xf numFmtId="327" fontId="114" fillId="0" borderId="0" applyFill="0" applyBorder="0" applyAlignment="0" applyProtection="0"/>
    <xf numFmtId="327" fontId="114" fillId="0" borderId="0" applyFill="0" applyBorder="0" applyAlignment="0" applyProtection="0"/>
    <xf numFmtId="327" fontId="114" fillId="0" borderId="0" applyFill="0" applyBorder="0" applyAlignment="0" applyProtection="0"/>
    <xf numFmtId="211" fontId="114" fillId="0" borderId="0" applyFill="0" applyBorder="0" applyAlignment="0" applyProtection="0"/>
    <xf numFmtId="37" fontId="113" fillId="0" borderId="0" applyFill="0" applyBorder="0" applyAlignment="0" applyProtection="0"/>
    <xf numFmtId="327" fontId="113" fillId="0" borderId="0" applyFill="0" applyBorder="0" applyAlignment="0" applyProtection="0"/>
    <xf numFmtId="211" fontId="113" fillId="0" borderId="0" applyFill="0" applyBorder="0" applyAlignment="0" applyProtection="0"/>
    <xf numFmtId="37" fontId="112" fillId="0" borderId="0" applyFill="0" applyBorder="0" applyAlignment="0" applyProtection="0"/>
    <xf numFmtId="327" fontId="112" fillId="0" borderId="0" applyFill="0" applyBorder="0" applyAlignment="0" applyProtection="0"/>
    <xf numFmtId="327" fontId="112" fillId="0" borderId="0" applyFill="0" applyBorder="0" applyAlignment="0" applyProtection="0"/>
    <xf numFmtId="327" fontId="112" fillId="0" borderId="0" applyFill="0" applyBorder="0" applyAlignment="0" applyProtection="0"/>
    <xf numFmtId="211" fontId="112" fillId="0" borderId="0" applyFill="0" applyBorder="0" applyAlignment="0" applyProtection="0"/>
    <xf numFmtId="253" fontId="22" fillId="0" borderId="0" applyFont="0" applyFill="0" applyBorder="0" applyAlignment="0" applyProtection="0"/>
    <xf numFmtId="253" fontId="22" fillId="0" borderId="0" applyFont="0" applyFill="0" applyBorder="0" applyAlignment="0" applyProtection="0"/>
    <xf numFmtId="253" fontId="22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99" fillId="0" borderId="0" applyFont="0" applyFill="0" applyBorder="0" applyAlignment="0" applyProtection="0"/>
    <xf numFmtId="246" fontId="99" fillId="0" borderId="0" applyFont="0" applyFill="0" applyBorder="0" applyAlignment="0" applyProtection="0"/>
    <xf numFmtId="246" fontId="99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8" fontId="22" fillId="0" borderId="0" applyFont="0" applyFill="0" applyBorder="0" applyAlignment="0" applyProtection="0"/>
    <xf numFmtId="258" fontId="22" fillId="0" borderId="0" applyFont="0" applyFill="0" applyBorder="0" applyAlignment="0" applyProtection="0"/>
    <xf numFmtId="258" fontId="22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59" fontId="99" fillId="0" borderId="0" applyFont="0" applyFill="0" applyBorder="0" applyAlignment="0" applyProtection="0"/>
    <xf numFmtId="259" fontId="99" fillId="0" borderId="0" applyFont="0" applyFill="0" applyBorder="0" applyAlignment="0" applyProtection="0"/>
    <xf numFmtId="259" fontId="99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35" fillId="0" borderId="0" applyFont="0" applyFill="0" applyBorder="0" applyAlignment="0" applyProtection="0"/>
    <xf numFmtId="260" fontId="121" fillId="0" borderId="0" applyFont="0" applyFill="0" applyBorder="0" applyAlignment="0" applyProtection="0"/>
    <xf numFmtId="260" fontId="52" fillId="0" borderId="0" applyFont="0" applyFill="0" applyBorder="0" applyAlignment="0" applyProtection="0"/>
    <xf numFmtId="260" fontId="52" fillId="0" borderId="0" applyFont="0" applyFill="0" applyBorder="0" applyAlignment="0" applyProtection="0"/>
    <xf numFmtId="260" fontId="52" fillId="0" borderId="0" applyFont="0" applyFill="0" applyBorder="0" applyAlignment="0" applyProtection="0"/>
    <xf numFmtId="260" fontId="52" fillId="0" borderId="0" applyFont="0" applyFill="0" applyBorder="0" applyAlignment="0" applyProtection="0"/>
    <xf numFmtId="260" fontId="46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59" fontId="22" fillId="0" borderId="0" applyFont="0" applyFill="0" applyBorder="0" applyAlignment="0" applyProtection="0"/>
    <xf numFmtId="260" fontId="73" fillId="0" borderId="0" applyFont="0" applyFill="0" applyBorder="0" applyAlignment="0" applyProtection="0"/>
    <xf numFmtId="260" fontId="73" fillId="0" borderId="0" applyFont="0" applyFill="0" applyBorder="0" applyAlignment="0" applyProtection="0"/>
    <xf numFmtId="260" fontId="73" fillId="0" borderId="0" applyFont="0" applyFill="0" applyBorder="0" applyAlignment="0" applyProtection="0"/>
    <xf numFmtId="260" fontId="73" fillId="0" borderId="0" applyFont="0" applyFill="0" applyBorder="0" applyAlignment="0" applyProtection="0"/>
    <xf numFmtId="260" fontId="73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02" fontId="7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4" fontId="73" fillId="0" borderId="0" applyFont="0" applyFill="0" applyBorder="0" applyAlignment="0" applyProtection="0"/>
    <xf numFmtId="244" fontId="73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36" fontId="100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73" fillId="0" borderId="0" applyFont="0" applyFill="0" applyBorder="0" applyAlignment="0" applyProtection="0"/>
    <xf numFmtId="219" fontId="73" fillId="0" borderId="0" applyFont="0" applyFill="0" applyBorder="0" applyAlignment="0" applyProtection="0"/>
    <xf numFmtId="219" fontId="73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02" fontId="100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73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02" fontId="100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127" fillId="0" borderId="0" applyFont="0" applyFill="0" applyBorder="0" applyAlignment="0" applyProtection="0"/>
    <xf numFmtId="202" fontId="127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49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62" fontId="73" fillId="0" borderId="0" applyFont="0" applyFill="0" applyBorder="0" applyAlignment="0" applyProtection="0"/>
    <xf numFmtId="263" fontId="73" fillId="0" borderId="0" applyFont="0" applyFill="0" applyBorder="0" applyAlignment="0" applyProtection="0"/>
    <xf numFmtId="243" fontId="73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73" fillId="0" borderId="0" applyFont="0" applyFill="0" applyBorder="0" applyAlignment="0" applyProtection="0"/>
    <xf numFmtId="219" fontId="73" fillId="0" borderId="0" applyFont="0" applyFill="0" applyBorder="0" applyAlignment="0" applyProtection="0"/>
    <xf numFmtId="219" fontId="73" fillId="0" borderId="0" applyFont="0" applyFill="0" applyBorder="0" applyAlignment="0" applyProtection="0"/>
    <xf numFmtId="219" fontId="73" fillId="0" borderId="0" applyFont="0" applyFill="0" applyBorder="0" applyAlignment="0" applyProtection="0"/>
    <xf numFmtId="219" fontId="73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199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200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7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73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64" fontId="4" fillId="0" borderId="0" applyFont="0" applyFill="0" applyBorder="0" applyAlignment="0" applyProtection="0"/>
    <xf numFmtId="264" fontId="4" fillId="0" borderId="0" applyFont="0" applyFill="0" applyBorder="0" applyAlignment="0" applyProtection="0"/>
    <xf numFmtId="264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64" fontId="4" fillId="0" borderId="0" applyFont="0" applyFill="0" applyBorder="0" applyAlignment="0" applyProtection="0"/>
    <xf numFmtId="264" fontId="4" fillId="0" borderId="0" applyFont="0" applyFill="0" applyBorder="0" applyAlignment="0" applyProtection="0"/>
    <xf numFmtId="264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4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8" fontId="4" fillId="0" borderId="0" applyFont="0" applyFill="0" applyBorder="0" applyAlignment="0" applyProtection="0"/>
    <xf numFmtId="197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198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36" fontId="100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36" fontId="100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44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2" fillId="0" borderId="0" applyFont="0" applyFill="0" applyBorder="0" applyAlignment="0" applyProtection="0"/>
    <xf numFmtId="39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327" fontId="127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7" fontId="100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39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7" fontId="100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7" fontId="100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02" fontId="127" fillId="0" borderId="0" applyFont="0" applyFill="0" applyBorder="0" applyAlignment="0" applyProtection="0"/>
    <xf numFmtId="202" fontId="127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6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68" fontId="128" fillId="0" borderId="0" applyFont="0" applyFill="0" applyBorder="0" applyAlignment="0" applyProtection="0"/>
    <xf numFmtId="268" fontId="128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26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2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27" fontId="134" fillId="0" borderId="0"/>
    <xf numFmtId="327" fontId="134" fillId="0" borderId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2" fontId="100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273" fontId="128" fillId="0" borderId="0" applyFont="0" applyFill="0" applyBorder="0" applyAlignment="0" applyProtection="0"/>
    <xf numFmtId="273" fontId="128" fillId="0" borderId="0" applyFont="0" applyFill="0" applyBorder="0" applyAlignment="0" applyProtection="0"/>
    <xf numFmtId="271" fontId="73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105" fillId="0" borderId="0"/>
    <xf numFmtId="327" fontId="105" fillId="0" borderId="0"/>
    <xf numFmtId="327" fontId="4" fillId="0" borderId="0" applyFon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1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140" fillId="0" borderId="0" applyNumberFormat="0" applyFill="0" applyBorder="0" applyAlignment="0" applyProtection="0"/>
    <xf numFmtId="327" fontId="4" fillId="48" borderId="0" applyNumberFormat="0" applyFont="0" applyAlignment="0" applyProtection="0"/>
    <xf numFmtId="327" fontId="4" fillId="48" borderId="0" applyNumberFormat="0" applyFont="0" applyAlignment="0" applyProtection="0"/>
    <xf numFmtId="327" fontId="4" fillId="48" borderId="0" applyNumberFormat="0" applyFont="0" applyAlignment="0" applyProtection="0"/>
    <xf numFmtId="327" fontId="4" fillId="48" borderId="0" applyNumberFormat="0" applyFont="0" applyAlignment="0" applyProtection="0"/>
    <xf numFmtId="327" fontId="4" fillId="48" borderId="0" applyNumberFormat="0" applyFont="0" applyAlignment="0" applyProtection="0"/>
    <xf numFmtId="327" fontId="4" fillId="0" borderId="0">
      <alignment horizontal="left" wrapText="1"/>
    </xf>
    <xf numFmtId="327" fontId="4" fillId="0" borderId="0">
      <alignment horizontal="left" wrapText="1"/>
    </xf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29" fontId="73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65" fontId="127" fillId="0" borderId="0" applyFont="0" applyFill="0" applyBorder="0" applyAlignment="0" applyProtection="0"/>
    <xf numFmtId="265" fontId="127" fillId="0" borderId="0" applyFont="0" applyFill="0" applyBorder="0" applyAlignment="0" applyProtection="0"/>
    <xf numFmtId="229" fontId="73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29" fontId="73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127" fillId="0" borderId="0" applyFont="0" applyFill="0" applyBorder="0" applyAlignment="0" applyProtection="0"/>
    <xf numFmtId="274" fontId="127" fillId="0" borderId="0" applyFont="0" applyFill="0" applyBorder="0" applyAlignment="0" applyProtection="0"/>
    <xf numFmtId="276" fontId="73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8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8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3" fontId="102" fillId="0" borderId="0" applyFont="0" applyFill="0" applyBorder="0" applyAlignment="0" applyProtection="0"/>
    <xf numFmtId="283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8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3" fontId="102" fillId="0" borderId="0" applyFont="0" applyFill="0" applyBorder="0" applyAlignment="0" applyProtection="0"/>
    <xf numFmtId="283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8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3" fontId="102" fillId="0" borderId="0" applyFont="0" applyFill="0" applyBorder="0" applyAlignment="0" applyProtection="0"/>
    <xf numFmtId="283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65" fontId="73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85" fontId="10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8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3" fontId="102" fillId="0" borderId="0" applyFont="0" applyFill="0" applyBorder="0" applyAlignment="0" applyProtection="0"/>
    <xf numFmtId="283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8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3" fontId="102" fillId="0" borderId="0" applyFont="0" applyFill="0" applyBorder="0" applyAlignment="0" applyProtection="0"/>
    <xf numFmtId="283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8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77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79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0" fontId="4" fillId="0" borderId="0" applyFont="0" applyFill="0" applyBorder="0" applyAlignment="0" applyProtection="0"/>
    <xf numFmtId="283" fontId="102" fillId="0" borderId="0" applyFont="0" applyFill="0" applyBorder="0" applyAlignment="0" applyProtection="0"/>
    <xf numFmtId="283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84" fontId="102" fillId="0" borderId="0" applyFont="0" applyFill="0" applyBorder="0" applyAlignment="0" applyProtection="0"/>
    <xf numFmtId="284" fontId="102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73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5" fontId="73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74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85" fontId="10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85" fontId="10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7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86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65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39" fontId="127" fillId="0" borderId="0" applyFont="0" applyFill="0" applyBorder="0" applyAlignment="0" applyProtection="0"/>
    <xf numFmtId="239" fontId="127" fillId="0" borderId="0" applyFont="0" applyFill="0" applyBorder="0" applyAlignment="0" applyProtection="0"/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02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67" fontId="73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187" fontId="100" fillId="0" borderId="0" applyFont="0" applyFill="0" applyBorder="0" applyProtection="0">
      <alignment horizontal="right"/>
    </xf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39" fontId="73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90" fontId="100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187" fontId="100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187" fontId="100" fillId="0" borderId="0" applyFont="0" applyFill="0" applyBorder="0" applyProtection="0">
      <alignment horizontal="right"/>
    </xf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47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9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03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46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82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89" fontId="4" fillId="0" borderId="0" applyFont="0" applyFill="0" applyBorder="0" applyAlignment="0" applyProtection="0"/>
    <xf numFmtId="260" fontId="102" fillId="0" borderId="0" applyFont="0" applyFill="0" applyBorder="0" applyAlignment="0" applyProtection="0"/>
    <xf numFmtId="260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327" fontId="22" fillId="0" borderId="0" applyFont="0" applyFill="0" applyBorder="0" applyAlignment="0" applyProtection="0"/>
    <xf numFmtId="249" fontId="102" fillId="0" borderId="0" applyFont="0" applyFill="0" applyBorder="0" applyAlignment="0" applyProtection="0"/>
    <xf numFmtId="249" fontId="102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02" fontId="73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87" fontId="4" fillId="0" borderId="0" applyFont="0" applyFill="0" applyBorder="0" applyProtection="0">
      <alignment horizontal="right"/>
    </xf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90" fontId="100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90" fontId="100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88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1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0" fontId="4" fillId="0" borderId="0" applyFont="0" applyFill="0" applyBorder="0" applyAlignment="0" applyProtection="0"/>
    <xf numFmtId="275" fontId="4" fillId="0" borderId="0" applyFont="0" applyFill="0" applyBorder="0" applyProtection="0">
      <alignment horizontal="right"/>
    </xf>
    <xf numFmtId="275" fontId="4" fillId="0" borderId="0" applyFont="0" applyFill="0" applyBorder="0" applyProtection="0">
      <alignment horizontal="right"/>
    </xf>
    <xf numFmtId="275" fontId="4" fillId="0" borderId="0" applyFont="0" applyFill="0" applyBorder="0" applyProtection="0">
      <alignment horizontal="right"/>
    </xf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239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215" fontId="73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91" fontId="100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3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3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293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293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73" fillId="0" borderId="0" applyFont="0" applyFill="0" applyBorder="0" applyAlignment="0" applyProtection="0"/>
    <xf numFmtId="248" fontId="73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4" fillId="0" borderId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4" fillId="0" borderId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293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293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327" fontId="4" fillId="0" borderId="0"/>
    <xf numFmtId="293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292" fontId="4" fillId="0" borderId="0" applyFont="0" applyFill="0" applyBorder="0" applyAlignment="0" applyProtection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4" fontId="4" fillId="0" borderId="0" applyFont="0" applyFill="0" applyBorder="0" applyAlignment="0" applyProtection="0"/>
    <xf numFmtId="294" fontId="4" fillId="0" borderId="0" applyFont="0" applyFill="0" applyBorder="0" applyAlignment="0" applyProtection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8" fontId="4" fillId="0" borderId="0" applyFont="0" applyFill="0" applyBorder="0" applyAlignment="0" applyProtection="0"/>
    <xf numFmtId="25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3" fontId="4" fillId="0" borderId="0" applyFont="0" applyFill="0" applyBorder="0" applyAlignment="0" applyProtection="0"/>
    <xf numFmtId="283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7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5" fontId="4" fillId="0" borderId="0" applyFont="0" applyFill="0" applyBorder="0" applyAlignment="0" applyProtection="0"/>
    <xf numFmtId="29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81" fontId="4" fillId="0" borderId="0" applyFont="0" applyFill="0" applyBorder="0" applyAlignment="0" applyProtection="0"/>
    <xf numFmtId="28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6" fontId="4" fillId="0" borderId="0" applyFont="0" applyFill="0" applyBorder="0" applyAlignment="0" applyProtection="0"/>
    <xf numFmtId="29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6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5" fontId="73" fillId="0" borderId="0" applyFont="0" applyFill="0" applyBorder="0" applyAlignment="0" applyProtection="0"/>
    <xf numFmtId="265" fontId="73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73" fillId="0" borderId="0" applyFill="0" applyProtection="0">
      <alignment horizontal="center"/>
    </xf>
    <xf numFmtId="262" fontId="73" fillId="0" borderId="0" applyFill="0" applyProtection="0">
      <alignment horizontal="center"/>
    </xf>
    <xf numFmtId="327" fontId="4" fillId="0" borderId="0"/>
    <xf numFmtId="327" fontId="4" fillId="0" borderId="0"/>
    <xf numFmtId="327" fontId="4" fillId="0" borderId="0"/>
    <xf numFmtId="297" fontId="100" fillId="0" borderId="0" applyFont="0" applyFill="0" applyBorder="0" applyAlignment="0" applyProtection="0"/>
    <xf numFmtId="297" fontId="100" fillId="0" borderId="0" applyFont="0" applyFill="0" applyBorder="0" applyAlignment="0" applyProtection="0"/>
    <xf numFmtId="327" fontId="4" fillId="0" borderId="0"/>
    <xf numFmtId="327" fontId="4" fillId="0" borderId="0"/>
    <xf numFmtId="24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45" fontId="4" fillId="0" borderId="0" applyFont="0" applyFill="0" applyBorder="0" applyAlignment="0" applyProtection="0"/>
    <xf numFmtId="245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4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222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222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9" fontId="102" fillId="0" borderId="0" applyFont="0" applyFill="0" applyBorder="0" applyAlignment="0" applyProtection="0"/>
    <xf numFmtId="259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222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9" fontId="102" fillId="0" borderId="0" applyFont="0" applyFill="0" applyBorder="0" applyAlignment="0" applyProtection="0"/>
    <xf numFmtId="259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222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9" fontId="102" fillId="0" borderId="0" applyFont="0" applyFill="0" applyBorder="0" applyAlignment="0" applyProtection="0"/>
    <xf numFmtId="259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73" fillId="0" borderId="0" applyFont="0" applyFill="0" applyBorder="0" applyAlignment="0" applyProtection="0"/>
    <xf numFmtId="262" fontId="73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4" fillId="0" borderId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4" fillId="0" borderId="0"/>
    <xf numFmtId="327" fontId="73" fillId="0" borderId="0" applyFont="0" applyFill="0" applyBorder="0" applyAlignment="0" applyProtection="0"/>
    <xf numFmtId="327" fontId="73" fillId="0" borderId="0" applyFont="0" applyFill="0" applyBorder="0" applyAlignment="0" applyProtection="0"/>
    <xf numFmtId="327" fontId="4" fillId="0" borderId="0"/>
    <xf numFmtId="327" fontId="4" fillId="0" borderId="0"/>
    <xf numFmtId="327" fontId="73" fillId="0" borderId="0" applyFont="0" applyFill="0" applyBorder="0" applyAlignment="0" applyProtection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222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9" fontId="102" fillId="0" borderId="0" applyFont="0" applyFill="0" applyBorder="0" applyAlignment="0" applyProtection="0"/>
    <xf numFmtId="259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22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9" fontId="102" fillId="0" borderId="0" applyFont="0" applyFill="0" applyBorder="0" applyAlignment="0" applyProtection="0"/>
    <xf numFmtId="259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9" fontId="102" fillId="0" borderId="0" applyFont="0" applyFill="0" applyBorder="0" applyAlignment="0" applyProtection="0"/>
    <xf numFmtId="259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327" fontId="4" fillId="0" borderId="0"/>
    <xf numFmtId="222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298" fontId="4" fillId="0" borderId="0" applyFont="0" applyFill="0" applyBorder="0" applyAlignment="0" applyProtection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99" fontId="4" fillId="0" borderId="0" applyFont="0" applyFill="0" applyBorder="0" applyAlignment="0" applyProtection="0"/>
    <xf numFmtId="29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59" fontId="102" fillId="0" borderId="0" applyFont="0" applyFill="0" applyBorder="0" applyAlignment="0" applyProtection="0"/>
    <xf numFmtId="259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0" fontId="4" fillId="0" borderId="0" applyFont="0" applyFill="0" applyBorder="0" applyAlignment="0" applyProtection="0"/>
    <xf numFmtId="300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01" fontId="4" fillId="0" borderId="0" applyFont="0" applyFill="0" applyBorder="0" applyAlignment="0" applyProtection="0"/>
    <xf numFmtId="30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2" fontId="4" fillId="0" borderId="0" applyFont="0" applyFill="0" applyBorder="0" applyAlignment="0" applyProtection="0"/>
    <xf numFmtId="26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61" fontId="4" fillId="0" borderId="0" applyFont="0" applyFill="0" applyBorder="0" applyAlignment="0" applyProtection="0"/>
    <xf numFmtId="261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134" fillId="0" borderId="0"/>
    <xf numFmtId="327" fontId="13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134" fillId="0" borderId="0"/>
    <xf numFmtId="327" fontId="134" fillId="0" borderId="0"/>
    <xf numFmtId="327" fontId="13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4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Alignment="0" applyProtection="0"/>
    <xf numFmtId="327" fontId="122" fillId="0" borderId="0" applyNumberFormat="0" applyFill="0" applyBorder="0" applyAlignment="0" applyProtection="0"/>
    <xf numFmtId="327" fontId="4" fillId="0" borderId="0"/>
    <xf numFmtId="327" fontId="4" fillId="0" borderId="0"/>
    <xf numFmtId="327" fontId="122" fillId="0" borderId="0" applyNumberFormat="0" applyFill="0" applyBorder="0" applyAlignment="0" applyProtection="0"/>
    <xf numFmtId="327" fontId="4" fillId="0" borderId="0"/>
    <xf numFmtId="327" fontId="122" fillId="0" borderId="0" applyNumberFormat="0" applyFill="0" applyBorder="0" applyAlignment="0" applyProtection="0"/>
    <xf numFmtId="327" fontId="122" fillId="0" borderId="0" applyNumberFormat="0" applyFill="0" applyBorder="0" applyAlignment="0" applyProtection="0"/>
    <xf numFmtId="327" fontId="4" fillId="0" borderId="0"/>
    <xf numFmtId="327" fontId="4" fillId="0" borderId="0"/>
    <xf numFmtId="327" fontId="122" fillId="0" borderId="0" applyNumberFormat="0" applyFill="0" applyBorder="0" applyAlignment="0" applyProtection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/>
    <xf numFmtId="327" fontId="122" fillId="0" borderId="0" applyNumberFormat="0" applyFill="0" applyBorder="0" applyAlignment="0" applyProtection="0"/>
    <xf numFmtId="327" fontId="4" fillId="0" borderId="0"/>
    <xf numFmtId="327" fontId="4" fillId="0" borderId="0"/>
    <xf numFmtId="327" fontId="122" fillId="0" borderId="0" applyNumberFormat="0" applyFill="0" applyBorder="0" applyAlignment="0" applyProtection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Alignment="0" applyProtection="0"/>
    <xf numFmtId="327" fontId="122" fillId="0" borderId="0" applyNumberFormat="0" applyFill="0" applyBorder="0" applyAlignment="0" applyProtection="0"/>
    <xf numFmtId="327" fontId="4" fillId="0" borderId="0"/>
    <xf numFmtId="327" fontId="4" fillId="0" borderId="0"/>
    <xf numFmtId="327" fontId="122" fillId="0" borderId="0" applyNumberFormat="0" applyFill="0" applyBorder="0" applyAlignment="0" applyProtection="0"/>
    <xf numFmtId="327" fontId="4" fillId="0" borderId="0"/>
    <xf numFmtId="327" fontId="122" fillId="0" borderId="0" applyNumberFormat="0" applyFill="0" applyBorder="0" applyAlignment="0" applyProtection="0"/>
    <xf numFmtId="327" fontId="122" fillId="0" borderId="0" applyNumberFormat="0" applyFill="0" applyBorder="0" applyAlignment="0" applyProtection="0"/>
    <xf numFmtId="327" fontId="4" fillId="0" borderId="0"/>
    <xf numFmtId="327" fontId="4" fillId="0" borderId="0"/>
    <xf numFmtId="327" fontId="122" fillId="0" borderId="0" applyNumberFormat="0" applyFill="0" applyBorder="0" applyAlignment="0" applyProtection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4" fillId="0" borderId="0"/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122" fillId="0" borderId="0" applyNumberFormat="0" applyFill="0" applyBorder="0" applyAlignment="0" applyProtection="0">
      <alignment vertical="top"/>
    </xf>
    <xf numFmtId="327" fontId="4" fillId="0" borderId="0"/>
    <xf numFmtId="327" fontId="4" fillId="0" borderId="0"/>
    <xf numFmtId="327" fontId="122" fillId="0" borderId="0" applyNumberFormat="0" applyFill="0" applyBorder="0" applyAlignment="0" applyProtection="0">
      <alignment vertical="top"/>
    </xf>
    <xf numFmtId="327" fontId="4" fillId="0" borderId="0"/>
    <xf numFmtId="212" fontId="122" fillId="0" borderId="0" applyNumberFormat="0" applyFill="0" applyBorder="0" applyProtection="0">
      <alignment vertical="top"/>
    </xf>
    <xf numFmtId="212" fontId="122" fillId="0" borderId="0" applyNumberFormat="0" applyFill="0" applyBorder="0" applyProtection="0">
      <alignment vertical="top"/>
    </xf>
    <xf numFmtId="327" fontId="4" fillId="0" borderId="0"/>
    <xf numFmtId="327" fontId="4" fillId="0" borderId="0"/>
    <xf numFmtId="327" fontId="4" fillId="0" borderId="0"/>
    <xf numFmtId="327" fontId="105" fillId="0" borderId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/>
    <xf numFmtId="327" fontId="72" fillId="0" borderId="40" applyNumberFormat="0" applyFill="0" applyAlignment="0" applyProtection="0"/>
    <xf numFmtId="327" fontId="72" fillId="0" borderId="40" applyNumberFormat="0" applyFill="0" applyAlignment="0" applyProtection="0"/>
    <xf numFmtId="327" fontId="4" fillId="0" borderId="0"/>
    <xf numFmtId="327" fontId="4" fillId="0" borderId="0"/>
    <xf numFmtId="327" fontId="72" fillId="0" borderId="40" applyNumberFormat="0" applyFill="0" applyAlignment="0" applyProtection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72" fillId="0" borderId="40" applyNumberFormat="0" applyFill="0" applyAlignment="0" applyProtection="0"/>
    <xf numFmtId="327" fontId="72" fillId="0" borderId="40" applyNumberFormat="0" applyFill="0" applyAlignment="0" applyProtection="0"/>
    <xf numFmtId="327" fontId="4" fillId="0" borderId="0"/>
    <xf numFmtId="327" fontId="4" fillId="0" borderId="0"/>
    <xf numFmtId="327" fontId="72" fillId="0" borderId="40" applyNumberFormat="0" applyFill="0" applyAlignment="0" applyProtection="0"/>
    <xf numFmtId="327" fontId="4" fillId="0" borderId="0"/>
    <xf numFmtId="327" fontId="72" fillId="0" borderId="40" applyNumberFormat="0" applyFill="0" applyAlignment="0" applyProtection="0"/>
    <xf numFmtId="327" fontId="72" fillId="0" borderId="40" applyNumberFormat="0" applyFill="0" applyAlignment="0" applyProtection="0"/>
    <xf numFmtId="327" fontId="4" fillId="0" borderId="0"/>
    <xf numFmtId="327" fontId="4" fillId="0" borderId="0"/>
    <xf numFmtId="327" fontId="72" fillId="0" borderId="40" applyNumberFormat="0" applyFill="0" applyAlignment="0" applyProtection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72" fillId="0" borderId="0" applyNumberFormat="0" applyFill="0" applyBorder="0" applyAlignment="0" applyProtection="0"/>
    <xf numFmtId="327" fontId="72" fillId="0" borderId="0" applyNumberFormat="0" applyFill="0" applyBorder="0" applyAlignment="0" applyProtection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4" fillId="0" borderId="0"/>
    <xf numFmtId="327" fontId="72" fillId="0" borderId="0" applyNumberFormat="0" applyFill="0" applyBorder="0" applyAlignment="0" applyProtection="0"/>
    <xf numFmtId="327" fontId="72" fillId="0" borderId="0" applyNumberFormat="0" applyFill="0" applyBorder="0" applyAlignment="0" applyProtection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72" fillId="0" borderId="0" applyNumberFormat="0" applyFill="0" applyBorder="0" applyAlignment="0" applyProtection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72" fillId="0" borderId="40" applyNumberFormat="0" applyFill="0" applyAlignment="0" applyProtection="0"/>
    <xf numFmtId="327" fontId="72" fillId="0" borderId="40" applyNumberFormat="0" applyFill="0" applyAlignment="0" applyProtection="0"/>
    <xf numFmtId="327" fontId="4" fillId="0" borderId="0"/>
    <xf numFmtId="327" fontId="4" fillId="0" borderId="0"/>
    <xf numFmtId="327" fontId="72" fillId="0" borderId="40" applyNumberFormat="0" applyFill="0" applyAlignment="0" applyProtection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72" fillId="0" borderId="0" applyNumberFormat="0" applyFill="0" applyBorder="0" applyAlignment="0" applyProtection="0"/>
    <xf numFmtId="327" fontId="72" fillId="0" borderId="0" applyNumberFormat="0" applyFill="0" applyBorder="0" applyAlignment="0" applyProtection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4" fillId="0" borderId="0"/>
    <xf numFmtId="212" fontId="72" fillId="0" borderId="41" applyNumberFormat="0" applyFill="0" applyAlignment="0" applyProtection="0"/>
    <xf numFmtId="212" fontId="72" fillId="0" borderId="41" applyNumberFormat="0" applyFill="0" applyAlignment="0" applyProtection="0"/>
    <xf numFmtId="327" fontId="4" fillId="0" borderId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72" fillId="0" borderId="0" applyNumberFormat="0" applyFill="0" applyBorder="0" applyAlignment="0" applyProtection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4" fillId="0" borderId="0"/>
    <xf numFmtId="212" fontId="72" fillId="0" borderId="41" applyNumberFormat="0" applyFill="0" applyAlignment="0" applyProtection="0"/>
    <xf numFmtId="212" fontId="72" fillId="0" borderId="41" applyNumberFormat="0" applyFill="0" applyAlignment="0" applyProtection="0"/>
    <xf numFmtId="327" fontId="4" fillId="0" borderId="0"/>
    <xf numFmtId="327" fontId="4" fillId="0" borderId="0"/>
    <xf numFmtId="327" fontId="4" fillId="0" borderId="0"/>
    <xf numFmtId="327" fontId="72" fillId="0" borderId="40" applyNumberFormat="0" applyFill="0" applyAlignment="0" applyProtection="0"/>
    <xf numFmtId="327" fontId="72" fillId="0" borderId="40" applyNumberFormat="0" applyFill="0" applyAlignment="0" applyProtection="0"/>
    <xf numFmtId="327" fontId="4" fillId="0" borderId="0"/>
    <xf numFmtId="327" fontId="4" fillId="0" borderId="0"/>
    <xf numFmtId="327" fontId="72" fillId="0" borderId="40" applyNumberFormat="0" applyFill="0" applyAlignment="0" applyProtection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212" fontId="72" fillId="0" borderId="40" applyNumberFormat="0" applyFill="0" applyAlignment="0" applyProtection="0"/>
    <xf numFmtId="212" fontId="72" fillId="0" borderId="40" applyNumberFormat="0" applyFill="0" applyAlignment="0" applyProtection="0"/>
    <xf numFmtId="327" fontId="4" fillId="0" borderId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72" fillId="0" borderId="41" applyNumberFormat="0" applyFill="0" applyAlignment="0" applyProtection="0"/>
    <xf numFmtId="327" fontId="4" fillId="0" borderId="0"/>
    <xf numFmtId="327" fontId="4" fillId="0" borderId="0"/>
    <xf numFmtId="327" fontId="72" fillId="0" borderId="41" applyNumberFormat="0" applyFill="0" applyAlignment="0" applyProtection="0"/>
    <xf numFmtId="327" fontId="4" fillId="0" borderId="0"/>
    <xf numFmtId="327" fontId="99" fillId="0" borderId="42" applyNumberFormat="0" applyFill="0" applyProtection="0">
      <alignment horizontal="center"/>
    </xf>
    <xf numFmtId="327" fontId="99" fillId="0" borderId="42" applyNumberFormat="0" applyFill="0" applyProtection="0">
      <alignment horizontal="center"/>
    </xf>
    <xf numFmtId="327" fontId="99" fillId="0" borderId="42" applyNumberFormat="0" applyFill="0" applyProtection="0">
      <alignment horizontal="center"/>
    </xf>
    <xf numFmtId="327" fontId="99" fillId="0" borderId="42" applyNumberFormat="0" applyFill="0" applyProtection="0">
      <alignment horizontal="center"/>
    </xf>
    <xf numFmtId="327" fontId="4" fillId="0" borderId="0"/>
    <xf numFmtId="327" fontId="4" fillId="0" borderId="0"/>
    <xf numFmtId="327" fontId="99" fillId="0" borderId="42" applyNumberFormat="0" applyFill="0" applyProtection="0">
      <alignment horizontal="center"/>
    </xf>
    <xf numFmtId="327" fontId="4" fillId="0" borderId="0"/>
    <xf numFmtId="327" fontId="99" fillId="0" borderId="42" applyNumberFormat="0" applyFill="0" applyProtection="0">
      <alignment horizontal="center"/>
    </xf>
    <xf numFmtId="327" fontId="99" fillId="0" borderId="42" applyNumberFormat="0" applyFill="0" applyProtection="0">
      <alignment horizontal="center"/>
    </xf>
    <xf numFmtId="327" fontId="99" fillId="0" borderId="42" applyNumberFormat="0" applyFill="0" applyProtection="0">
      <alignment horizontal="center"/>
    </xf>
    <xf numFmtId="327" fontId="99" fillId="0" borderId="42" applyNumberFormat="0" applyFill="0" applyProtection="0">
      <alignment horizontal="center"/>
    </xf>
    <xf numFmtId="327" fontId="4" fillId="0" borderId="0"/>
    <xf numFmtId="327" fontId="4" fillId="0" borderId="0"/>
    <xf numFmtId="327" fontId="99" fillId="0" borderId="42" applyNumberFormat="0" applyFill="0" applyProtection="0">
      <alignment horizontal="center"/>
    </xf>
    <xf numFmtId="327" fontId="4" fillId="0" borderId="0"/>
    <xf numFmtId="327" fontId="4" fillId="0" borderId="43" applyNumberFormat="0" applyFont="0" applyFill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43" applyNumberFormat="0" applyFont="0" applyFill="0" applyAlignment="0" applyProtection="0"/>
    <xf numFmtId="327" fontId="4" fillId="0" borderId="43" applyNumberFormat="0" applyFont="0" applyFill="0" applyAlignment="0" applyProtection="0"/>
    <xf numFmtId="327" fontId="4" fillId="0" borderId="0"/>
    <xf numFmtId="327" fontId="4" fillId="0" borderId="0"/>
    <xf numFmtId="327" fontId="4" fillId="0" borderId="43" applyNumberFormat="0" applyFont="0" applyFill="0" applyAlignment="0" applyProtection="0"/>
    <xf numFmtId="327" fontId="4" fillId="0" borderId="0"/>
    <xf numFmtId="327" fontId="99" fillId="0" borderId="0" applyNumberFormat="0" applyFill="0" applyBorder="0" applyProtection="0">
      <alignment horizontal="left"/>
    </xf>
    <xf numFmtId="327" fontId="99" fillId="0" borderId="0" applyNumberFormat="0" applyFill="0" applyBorder="0" applyProtection="0">
      <alignment horizontal="left"/>
    </xf>
    <xf numFmtId="327" fontId="4" fillId="0" borderId="0"/>
    <xf numFmtId="327" fontId="4" fillId="0" borderId="0"/>
    <xf numFmtId="327" fontId="99" fillId="0" borderId="0" applyNumberFormat="0" applyFill="0" applyBorder="0" applyProtection="0">
      <alignment horizontal="left"/>
    </xf>
    <xf numFmtId="327" fontId="4" fillId="0" borderId="0"/>
    <xf numFmtId="327" fontId="99" fillId="0" borderId="0" applyNumberFormat="0" applyFill="0" applyBorder="0" applyProtection="0">
      <alignment horizontal="left"/>
    </xf>
    <xf numFmtId="327" fontId="99" fillId="0" borderId="0" applyNumberFormat="0" applyFill="0" applyBorder="0" applyProtection="0">
      <alignment horizontal="left"/>
    </xf>
    <xf numFmtId="327" fontId="4" fillId="0" borderId="0"/>
    <xf numFmtId="327" fontId="4" fillId="0" borderId="0"/>
    <xf numFmtId="327" fontId="99" fillId="0" borderId="0" applyNumberFormat="0" applyFill="0" applyBorder="0" applyProtection="0">
      <alignment horizontal="left"/>
    </xf>
    <xf numFmtId="327" fontId="4" fillId="0" borderId="0"/>
    <xf numFmtId="327" fontId="143" fillId="0" borderId="0" applyNumberFormat="0" applyFill="0" applyBorder="0" applyProtection="0">
      <alignment horizontal="centerContinuous"/>
    </xf>
    <xf numFmtId="327" fontId="143" fillId="0" borderId="0" applyNumberFormat="0" applyFill="0" applyBorder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Border="0" applyProtection="0">
      <alignment horizontal="centerContinuous"/>
    </xf>
    <xf numFmtId="327" fontId="144" fillId="0" borderId="0" applyNumberFormat="0" applyFill="0" applyBorder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99" fillId="0" borderId="0" applyNumberFormat="0" applyFill="0" applyBorder="0" applyProtection="0">
      <alignment horizontal="centerContinuous"/>
    </xf>
    <xf numFmtId="327" fontId="99" fillId="0" borderId="0" applyNumberFormat="0" applyFill="0" applyBorder="0" applyProtection="0">
      <alignment horizontal="centerContinuous"/>
    </xf>
    <xf numFmtId="327" fontId="4" fillId="0" borderId="0"/>
    <xf numFmtId="327" fontId="4" fillId="0" borderId="0"/>
    <xf numFmtId="327" fontId="99" fillId="0" borderId="0" applyNumberFormat="0" applyFill="0" applyBorder="0" applyProtection="0">
      <alignment horizontal="centerContinuous"/>
    </xf>
    <xf numFmtId="327" fontId="4" fillId="0" borderId="0"/>
    <xf numFmtId="212" fontId="143" fillId="0" borderId="0" applyNumberFormat="0" applyFill="0" applyProtection="0">
      <alignment horizontal="centerContinuous"/>
    </xf>
    <xf numFmtId="212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4" fillId="0" borderId="0"/>
    <xf numFmtId="212" fontId="143" fillId="0" borderId="0" applyNumberFormat="0" applyFill="0" applyProtection="0">
      <alignment horizontal="centerContinuous"/>
    </xf>
    <xf numFmtId="212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4" fillId="0" borderId="0"/>
    <xf numFmtId="327" fontId="143" fillId="0" borderId="0" applyNumberFormat="0" applyFill="0" applyBorder="0" applyProtection="0">
      <alignment horizontal="centerContinuous"/>
    </xf>
    <xf numFmtId="327" fontId="143" fillId="0" borderId="0" applyNumberFormat="0" applyFill="0" applyBorder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Border="0" applyProtection="0">
      <alignment horizontal="centerContinuous"/>
    </xf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212" fontId="143" fillId="0" borderId="0" applyNumberFormat="0" applyFill="0" applyBorder="0" applyProtection="0">
      <alignment horizontal="centerContinuous"/>
    </xf>
    <xf numFmtId="212" fontId="143" fillId="0" borderId="0" applyNumberFormat="0" applyFill="0" applyBorder="0" applyProtection="0">
      <alignment horizontal="centerContinuous"/>
    </xf>
    <xf numFmtId="327" fontId="4" fillId="0" borderId="0"/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143" fillId="0" borderId="0" applyNumberFormat="0" applyFill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Protection="0">
      <alignment horizontal="centerContinuous"/>
    </xf>
    <xf numFmtId="327" fontId="4" fillId="0" borderId="0"/>
    <xf numFmtId="327" fontId="143" fillId="0" borderId="0" applyNumberFormat="0" applyFill="0" applyBorder="0" applyProtection="0">
      <alignment horizontal="centerContinuous"/>
    </xf>
    <xf numFmtId="327" fontId="143" fillId="0" borderId="0" applyNumberFormat="0" applyFill="0" applyBorder="0" applyProtection="0">
      <alignment horizontal="centerContinuous"/>
    </xf>
    <xf numFmtId="327" fontId="4" fillId="0" borderId="0"/>
    <xf numFmtId="327" fontId="4" fillId="0" borderId="0"/>
    <xf numFmtId="327" fontId="143" fillId="0" borderId="0" applyNumberFormat="0" applyFill="0" applyBorder="0" applyProtection="0">
      <alignment horizontal="centerContinuous"/>
    </xf>
    <xf numFmtId="327" fontId="4" fillId="0" borderId="0"/>
    <xf numFmtId="327" fontId="72" fillId="0" borderId="0" applyNumberFormat="0" applyFill="0" applyBorder="0" applyAlignment="0" applyProtection="0"/>
    <xf numFmtId="327" fontId="72" fillId="0" borderId="0" applyNumberFormat="0" applyFill="0" applyBorder="0" applyAlignment="0" applyProtection="0"/>
    <xf numFmtId="327" fontId="4" fillId="0" borderId="0"/>
    <xf numFmtId="327" fontId="4" fillId="0" borderId="0"/>
    <xf numFmtId="327" fontId="72" fillId="0" borderId="0" applyNumberForma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102" fillId="0" borderId="0" applyFont="0" applyFill="0" applyBorder="0" applyAlignment="0" applyProtection="0"/>
    <xf numFmtId="327" fontId="102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01" fontId="102" fillId="0" borderId="0"/>
    <xf numFmtId="185" fontId="145" fillId="0" borderId="0">
      <alignment horizontal="center"/>
    </xf>
    <xf numFmtId="185" fontId="145" fillId="0" borderId="0">
      <alignment horizontal="center"/>
    </xf>
    <xf numFmtId="327" fontId="4" fillId="0" borderId="0"/>
    <xf numFmtId="185" fontId="146" fillId="0" borderId="0">
      <alignment horizontal="center"/>
    </xf>
    <xf numFmtId="302" fontId="102" fillId="0" borderId="0">
      <alignment horizontal="center"/>
    </xf>
    <xf numFmtId="302" fontId="102" fillId="0" borderId="0">
      <alignment horizontal="center"/>
    </xf>
    <xf numFmtId="327" fontId="4" fillId="0" borderId="0"/>
    <xf numFmtId="327" fontId="4" fillId="0" borderId="0"/>
    <xf numFmtId="303" fontId="145" fillId="0" borderId="0">
      <alignment horizontal="center"/>
    </xf>
    <xf numFmtId="303" fontId="145" fillId="0" borderId="0">
      <alignment horizontal="center"/>
    </xf>
    <xf numFmtId="327" fontId="4" fillId="0" borderId="0"/>
    <xf numFmtId="303" fontId="146" fillId="0" borderId="0">
      <alignment horizontal="center"/>
    </xf>
    <xf numFmtId="327" fontId="4" fillId="0" borderId="0"/>
    <xf numFmtId="187" fontId="147" fillId="0" borderId="0"/>
    <xf numFmtId="2" fontId="94" fillId="0" borderId="0"/>
    <xf numFmtId="2" fontId="94" fillId="0" borderId="0"/>
    <xf numFmtId="327" fontId="4" fillId="0" borderId="0"/>
    <xf numFmtId="327" fontId="4" fillId="0" borderId="0"/>
    <xf numFmtId="327" fontId="148" fillId="0" borderId="43" applyFont="0" applyFill="0" applyBorder="0" applyAlignment="0" applyProtection="0"/>
    <xf numFmtId="1" fontId="9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1" fontId="149" fillId="0" borderId="0"/>
    <xf numFmtId="1" fontId="149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327" fontId="4" fillId="0" borderId="0"/>
    <xf numFmtId="327" fontId="4" fillId="0" borderId="0"/>
    <xf numFmtId="327" fontId="4" fillId="0" borderId="0"/>
    <xf numFmtId="1" fontId="147" fillId="0" borderId="0"/>
    <xf numFmtId="327" fontId="4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327" fontId="4" fillId="0" borderId="0"/>
    <xf numFmtId="327" fontId="4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1" fillId="0" borderId="0"/>
    <xf numFmtId="1" fontId="151" fillId="0" borderId="0"/>
    <xf numFmtId="327" fontId="4" fillId="0" borderId="0"/>
    <xf numFmtId="327" fontId="4" fillId="0" borderId="0"/>
    <xf numFmtId="1" fontId="152" fillId="0" borderId="0"/>
    <xf numFmtId="327" fontId="4" fillId="0" borderId="0"/>
    <xf numFmtId="1" fontId="152" fillId="0" borderId="0"/>
    <xf numFmtId="1" fontId="150" fillId="0" borderId="0"/>
    <xf numFmtId="327" fontId="4" fillId="0" borderId="0"/>
    <xf numFmtId="327" fontId="4" fillId="0" borderId="0"/>
    <xf numFmtId="327" fontId="4" fillId="0" borderId="0"/>
    <xf numFmtId="1" fontId="150" fillId="0" borderId="0"/>
    <xf numFmtId="1" fontId="150" fillId="0" borderId="0"/>
    <xf numFmtId="327" fontId="4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150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301" fontId="102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301" fontId="102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301" fontId="102" fillId="0" borderId="0"/>
    <xf numFmtId="301" fontId="102" fillId="0" borderId="0"/>
    <xf numFmtId="301" fontId="102" fillId="0" borderId="0"/>
    <xf numFmtId="301" fontId="102" fillId="0" borderId="0"/>
    <xf numFmtId="301" fontId="102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301" fontId="102" fillId="0" borderId="0"/>
    <xf numFmtId="1" fontId="94" fillId="0" borderId="0"/>
    <xf numFmtId="1" fontId="94" fillId="0" borderId="0"/>
    <xf numFmtId="301" fontId="102" fillId="0" borderId="0"/>
    <xf numFmtId="301" fontId="102" fillId="0" borderId="0"/>
    <xf numFmtId="301" fontId="102" fillId="0" borderId="0"/>
    <xf numFmtId="301" fontId="102" fillId="0" borderId="0"/>
    <xf numFmtId="301" fontId="102" fillId="0" borderId="0"/>
    <xf numFmtId="301" fontId="102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1" fontId="153" fillId="0" borderId="0"/>
    <xf numFmtId="1" fontId="153" fillId="0" borderId="0"/>
    <xf numFmtId="327" fontId="4" fillId="0" borderId="0"/>
    <xf numFmtId="327" fontId="4" fillId="0" borderId="0"/>
    <xf numFmtId="1" fontId="119" fillId="0" borderId="0"/>
    <xf numFmtId="327" fontId="4" fillId="0" borderId="0"/>
    <xf numFmtId="1" fontId="119" fillId="0" borderId="0"/>
    <xf numFmtId="1" fontId="94" fillId="0" borderId="0"/>
    <xf numFmtId="327" fontId="4" fillId="0" borderId="0"/>
    <xf numFmtId="327" fontId="4" fillId="0" borderId="0"/>
    <xf numFmtId="327" fontId="4" fillId="0" borderId="0"/>
    <xf numFmtId="1" fontId="94" fillId="0" borderId="0"/>
    <xf numFmtId="327" fontId="4" fillId="0" borderId="0"/>
    <xf numFmtId="171" fontId="145" fillId="0" borderId="0">
      <alignment horizontal="center"/>
    </xf>
    <xf numFmtId="171" fontId="145" fillId="0" borderId="0">
      <alignment horizontal="center"/>
    </xf>
    <xf numFmtId="327" fontId="4" fillId="0" borderId="0"/>
    <xf numFmtId="171" fontId="146" fillId="0" borderId="0">
      <alignment horizontal="center"/>
    </xf>
    <xf numFmtId="185" fontId="145" fillId="0" borderId="0">
      <alignment horizontal="center"/>
    </xf>
    <xf numFmtId="185" fontId="145" fillId="0" borderId="0">
      <alignment horizontal="center"/>
    </xf>
    <xf numFmtId="327" fontId="4" fillId="0" borderId="0"/>
    <xf numFmtId="185" fontId="146" fillId="0" borderId="0">
      <alignment horizontal="center"/>
    </xf>
    <xf numFmtId="327" fontId="4" fillId="0" borderId="0"/>
    <xf numFmtId="327" fontId="4" fillId="0" borderId="0"/>
    <xf numFmtId="304" fontId="103" fillId="0" borderId="0" applyFont="0" applyFill="0" applyBorder="0" applyAlignment="0" applyProtection="0"/>
    <xf numFmtId="304" fontId="154" fillId="0" borderId="0" applyFont="0" applyFill="0" applyBorder="0" applyAlignment="0" applyProtection="0"/>
    <xf numFmtId="305" fontId="118" fillId="0" borderId="0"/>
    <xf numFmtId="305" fontId="118" fillId="0" borderId="0"/>
    <xf numFmtId="327" fontId="4" fillId="0" borderId="0"/>
    <xf numFmtId="327" fontId="4" fillId="0" borderId="0"/>
    <xf numFmtId="43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170" fontId="106" fillId="0" borderId="0" applyFont="0" applyFill="0" applyBorder="0" applyAlignment="0" applyProtection="0"/>
    <xf numFmtId="38" fontId="96" fillId="0" borderId="0" applyFont="0" applyFill="0" applyBorder="0" applyAlignment="0" applyProtection="0"/>
    <xf numFmtId="2" fontId="118" fillId="0" borderId="0"/>
    <xf numFmtId="2" fontId="118" fillId="0" borderId="0"/>
    <xf numFmtId="327" fontId="4" fillId="0" borderId="0"/>
    <xf numFmtId="327" fontId="4" fillId="0" borderId="0"/>
    <xf numFmtId="327" fontId="26" fillId="14" borderId="0" applyNumberFormat="0" applyBorder="0" applyAlignment="0" applyProtection="0"/>
    <xf numFmtId="327" fontId="26" fillId="15" borderId="0" applyNumberFormat="0" applyBorder="0" applyAlignment="0" applyProtection="0"/>
    <xf numFmtId="327" fontId="26" fillId="44" borderId="0" applyNumberFormat="0" applyBorder="0" applyAlignment="0" applyProtection="0"/>
    <xf numFmtId="327" fontId="26" fillId="13" borderId="0" applyNumberFormat="0" applyBorder="0" applyAlignment="0" applyProtection="0"/>
    <xf numFmtId="327" fontId="26" fillId="12" borderId="0" applyNumberFormat="0" applyBorder="0" applyAlignment="0" applyProtection="0"/>
    <xf numFmtId="327" fontId="26" fillId="44" borderId="0" applyNumberFormat="0" applyBorder="0" applyAlignment="0" applyProtection="0"/>
    <xf numFmtId="327" fontId="26" fillId="8" borderId="0" applyNumberFormat="0" applyBorder="0" applyAlignment="0" applyProtection="0"/>
    <xf numFmtId="327" fontId="26" fillId="8" borderId="0" applyNumberFormat="0" applyBorder="0" applyAlignment="0" applyProtection="0"/>
    <xf numFmtId="327" fontId="4" fillId="0" borderId="0"/>
    <xf numFmtId="327" fontId="26" fillId="9" borderId="0" applyNumberFormat="0" applyBorder="0" applyAlignment="0" applyProtection="0"/>
    <xf numFmtId="327" fontId="26" fillId="9" borderId="0" applyNumberFormat="0" applyBorder="0" applyAlignment="0" applyProtection="0"/>
    <xf numFmtId="327" fontId="4" fillId="0" borderId="0"/>
    <xf numFmtId="327" fontId="26" fillId="10" borderId="0" applyNumberFormat="0" applyBorder="0" applyAlignment="0" applyProtection="0"/>
    <xf numFmtId="327" fontId="26" fillId="10" borderId="0" applyNumberFormat="0" applyBorder="0" applyAlignment="0" applyProtection="0"/>
    <xf numFmtId="327" fontId="4" fillId="0" borderId="0"/>
    <xf numFmtId="327" fontId="26" fillId="11" borderId="0" applyNumberFormat="0" applyBorder="0" applyAlignment="0" applyProtection="0"/>
    <xf numFmtId="327" fontId="26" fillId="11" borderId="0" applyNumberFormat="0" applyBorder="0" applyAlignment="0" applyProtection="0"/>
    <xf numFmtId="327" fontId="4" fillId="0" borderId="0"/>
    <xf numFmtId="327" fontId="26" fillId="12" borderId="0" applyNumberFormat="0" applyBorder="0" applyAlignment="0" applyProtection="0"/>
    <xf numFmtId="327" fontId="26" fillId="12" borderId="0" applyNumberFormat="0" applyBorder="0" applyAlignment="0" applyProtection="0"/>
    <xf numFmtId="327" fontId="4" fillId="0" borderId="0"/>
    <xf numFmtId="327" fontId="26" fillId="13" borderId="0" applyNumberFormat="0" applyBorder="0" applyAlignment="0" applyProtection="0"/>
    <xf numFmtId="327" fontId="26" fillId="13" borderId="0" applyNumberFormat="0" applyBorder="0" applyAlignment="0" applyProtection="0"/>
    <xf numFmtId="327" fontId="4" fillId="0" borderId="0"/>
    <xf numFmtId="327" fontId="26" fillId="44" borderId="0" applyNumberFormat="0" applyBorder="0" applyAlignment="0" applyProtection="0"/>
    <xf numFmtId="327" fontId="26" fillId="8" borderId="0" applyNumberFormat="0" applyBorder="0" applyAlignment="0" applyProtection="0"/>
    <xf numFmtId="327" fontId="26" fillId="76" borderId="0" applyNumberFormat="0" applyBorder="0" applyAlignment="0" applyProtection="0"/>
    <xf numFmtId="327" fontId="26" fillId="9" borderId="0" applyNumberFormat="0" applyBorder="0" applyAlignment="0" applyProtection="0"/>
    <xf numFmtId="327" fontId="26" fillId="77" borderId="0" applyNumberFormat="0" applyBorder="0" applyAlignment="0" applyProtection="0"/>
    <xf numFmtId="327" fontId="26" fillId="10" borderId="0" applyNumberFormat="0" applyBorder="0" applyAlignment="0" applyProtection="0"/>
    <xf numFmtId="327" fontId="26" fillId="78" borderId="0" applyNumberFormat="0" applyBorder="0" applyAlignment="0" applyProtection="0"/>
    <xf numFmtId="327" fontId="26" fillId="11" borderId="0" applyNumberFormat="0" applyBorder="0" applyAlignment="0" applyProtection="0"/>
    <xf numFmtId="327" fontId="26" fillId="44" borderId="0" applyNumberFormat="0" applyBorder="0" applyAlignment="0" applyProtection="0"/>
    <xf numFmtId="327" fontId="26" fillId="12" borderId="0" applyNumberFormat="0" applyBorder="0" applyAlignment="0" applyProtection="0"/>
    <xf numFmtId="327" fontId="26" fillId="15" borderId="0" applyNumberFormat="0" applyBorder="0" applyAlignment="0" applyProtection="0"/>
    <xf numFmtId="327" fontId="26" fillId="13" borderId="0" applyNumberFormat="0" applyBorder="0" applyAlignment="0" applyProtection="0"/>
    <xf numFmtId="327" fontId="26" fillId="8" borderId="0" applyNumberFormat="0" applyBorder="0" applyAlignment="0" applyProtection="0"/>
    <xf numFmtId="327" fontId="4" fillId="0" borderId="0"/>
    <xf numFmtId="327" fontId="26" fillId="8" borderId="0" applyNumberFormat="0" applyBorder="0" applyAlignment="0" applyProtection="0"/>
    <xf numFmtId="327" fontId="26" fillId="9" borderId="0" applyNumberFormat="0" applyBorder="0" applyAlignment="0" applyProtection="0"/>
    <xf numFmtId="327" fontId="4" fillId="0" borderId="0"/>
    <xf numFmtId="327" fontId="26" fillId="9" borderId="0" applyNumberFormat="0" applyBorder="0" applyAlignment="0" applyProtection="0"/>
    <xf numFmtId="327" fontId="26" fillId="10" borderId="0" applyNumberFormat="0" applyBorder="0" applyAlignment="0" applyProtection="0"/>
    <xf numFmtId="327" fontId="4" fillId="0" borderId="0"/>
    <xf numFmtId="327" fontId="26" fillId="10" borderId="0" applyNumberFormat="0" applyBorder="0" applyAlignment="0" applyProtection="0"/>
    <xf numFmtId="327" fontId="26" fillId="11" borderId="0" applyNumberFormat="0" applyBorder="0" applyAlignment="0" applyProtection="0"/>
    <xf numFmtId="327" fontId="4" fillId="0" borderId="0"/>
    <xf numFmtId="327" fontId="26" fillId="11" borderId="0" applyNumberFormat="0" applyBorder="0" applyAlignment="0" applyProtection="0"/>
    <xf numFmtId="327" fontId="26" fillId="12" borderId="0" applyNumberFormat="0" applyBorder="0" applyAlignment="0" applyProtection="0"/>
    <xf numFmtId="327" fontId="4" fillId="0" borderId="0"/>
    <xf numFmtId="327" fontId="26" fillId="12" borderId="0" applyNumberFormat="0" applyBorder="0" applyAlignment="0" applyProtection="0"/>
    <xf numFmtId="327" fontId="26" fillId="13" borderId="0" applyNumberFormat="0" applyBorder="0" applyAlignment="0" applyProtection="0"/>
    <xf numFmtId="327" fontId="4" fillId="0" borderId="0"/>
    <xf numFmtId="327" fontId="26" fillId="13" borderId="0" applyNumberFormat="0" applyBorder="0" applyAlignment="0" applyProtection="0"/>
    <xf numFmtId="327" fontId="26" fillId="8" borderId="0" applyNumberFormat="0" applyBorder="0" applyAlignment="0" applyProtection="0"/>
    <xf numFmtId="327" fontId="26" fillId="9" borderId="0" applyNumberFormat="0" applyBorder="0" applyAlignment="0" applyProtection="0"/>
    <xf numFmtId="327" fontId="26" fillId="10" borderId="0" applyNumberFormat="0" applyBorder="0" applyAlignment="0" applyProtection="0"/>
    <xf numFmtId="327" fontId="26" fillId="11" borderId="0" applyNumberFormat="0" applyBorder="0" applyAlignment="0" applyProtection="0"/>
    <xf numFmtId="327" fontId="26" fillId="12" borderId="0" applyNumberFormat="0" applyBorder="0" applyAlignment="0" applyProtection="0"/>
    <xf numFmtId="327" fontId="26" fillId="13" borderId="0" applyNumberFormat="0" applyBorder="0" applyAlignment="0" applyProtection="0"/>
    <xf numFmtId="327" fontId="26" fillId="12" borderId="0" applyNumberFormat="0" applyBorder="0" applyAlignment="0" applyProtection="0"/>
    <xf numFmtId="327" fontId="26" fillId="15" borderId="0" applyNumberFormat="0" applyBorder="0" applyAlignment="0" applyProtection="0"/>
    <xf numFmtId="327" fontId="26" fillId="48" borderId="0" applyNumberFormat="0" applyBorder="0" applyAlignment="0" applyProtection="0"/>
    <xf numFmtId="327" fontId="26" fillId="9" borderId="0" applyNumberFormat="0" applyBorder="0" applyAlignment="0" applyProtection="0"/>
    <xf numFmtId="327" fontId="26" fillId="12" borderId="0" applyNumberFormat="0" applyBorder="0" applyAlignment="0" applyProtection="0"/>
    <xf numFmtId="327" fontId="26" fillId="44" borderId="0" applyNumberFormat="0" applyBorder="0" applyAlignment="0" applyProtection="0"/>
    <xf numFmtId="327" fontId="26" fillId="14" borderId="0" applyNumberFormat="0" applyBorder="0" applyAlignment="0" applyProtection="0"/>
    <xf numFmtId="327" fontId="26" fillId="14" borderId="0" applyNumberFormat="0" applyBorder="0" applyAlignment="0" applyProtection="0"/>
    <xf numFmtId="327" fontId="4" fillId="0" borderId="0"/>
    <xf numFmtId="327" fontId="26" fillId="15" borderId="0" applyNumberFormat="0" applyBorder="0" applyAlignment="0" applyProtection="0"/>
    <xf numFmtId="327" fontId="26" fillId="15" borderId="0" applyNumberFormat="0" applyBorder="0" applyAlignment="0" applyProtection="0"/>
    <xf numFmtId="327" fontId="4" fillId="0" borderId="0"/>
    <xf numFmtId="327" fontId="26" fillId="16" borderId="0" applyNumberFormat="0" applyBorder="0" applyAlignment="0" applyProtection="0"/>
    <xf numFmtId="327" fontId="26" fillId="16" borderId="0" applyNumberFormat="0" applyBorder="0" applyAlignment="0" applyProtection="0"/>
    <xf numFmtId="327" fontId="4" fillId="0" borderId="0"/>
    <xf numFmtId="327" fontId="26" fillId="11" borderId="0" applyNumberFormat="0" applyBorder="0" applyAlignment="0" applyProtection="0"/>
    <xf numFmtId="327" fontId="26" fillId="11" borderId="0" applyNumberFormat="0" applyBorder="0" applyAlignment="0" applyProtection="0"/>
    <xf numFmtId="327" fontId="4" fillId="0" borderId="0"/>
    <xf numFmtId="327" fontId="26" fillId="14" borderId="0" applyNumberFormat="0" applyBorder="0" applyAlignment="0" applyProtection="0"/>
    <xf numFmtId="327" fontId="26" fillId="14" borderId="0" applyNumberFormat="0" applyBorder="0" applyAlignment="0" applyProtection="0"/>
    <xf numFmtId="327" fontId="4" fillId="0" borderId="0"/>
    <xf numFmtId="327" fontId="26" fillId="17" borderId="0" applyNumberFormat="0" applyBorder="0" applyAlignment="0" applyProtection="0"/>
    <xf numFmtId="327" fontId="26" fillId="17" borderId="0" applyNumberFormat="0" applyBorder="0" applyAlignment="0" applyProtection="0"/>
    <xf numFmtId="327" fontId="4" fillId="0" borderId="0"/>
    <xf numFmtId="327" fontId="26" fillId="44" borderId="0" applyNumberFormat="0" applyBorder="0" applyAlignment="0" applyProtection="0"/>
    <xf numFmtId="327" fontId="26" fillId="14" borderId="0" applyNumberFormat="0" applyBorder="0" applyAlignment="0" applyProtection="0"/>
    <xf numFmtId="327" fontId="26" fillId="76" borderId="0" applyNumberFormat="0" applyBorder="0" applyAlignment="0" applyProtection="0"/>
    <xf numFmtId="327" fontId="26" fillId="15" borderId="0" applyNumberFormat="0" applyBorder="0" applyAlignment="0" applyProtection="0"/>
    <xf numFmtId="327" fontId="26" fillId="77" borderId="0" applyNumberFormat="0" applyBorder="0" applyAlignment="0" applyProtection="0"/>
    <xf numFmtId="327" fontId="26" fillId="16" borderId="0" applyNumberFormat="0" applyBorder="0" applyAlignment="0" applyProtection="0"/>
    <xf numFmtId="327" fontId="26" fillId="8" borderId="0" applyNumberFormat="0" applyBorder="0" applyAlignment="0" applyProtection="0"/>
    <xf numFmtId="327" fontId="26" fillId="11" borderId="0" applyNumberFormat="0" applyBorder="0" applyAlignment="0" applyProtection="0"/>
    <xf numFmtId="327" fontId="26" fillId="44" borderId="0" applyNumberFormat="0" applyBorder="0" applyAlignment="0" applyProtection="0"/>
    <xf numFmtId="327" fontId="26" fillId="14" borderId="0" applyNumberFormat="0" applyBorder="0" applyAlignment="0" applyProtection="0"/>
    <xf numFmtId="327" fontId="26" fillId="15" borderId="0" applyNumberFormat="0" applyBorder="0" applyAlignment="0" applyProtection="0"/>
    <xf numFmtId="327" fontId="26" fillId="17" borderId="0" applyNumberFormat="0" applyBorder="0" applyAlignment="0" applyProtection="0"/>
    <xf numFmtId="327" fontId="26" fillId="14" borderId="0" applyNumberFormat="0" applyBorder="0" applyAlignment="0" applyProtection="0"/>
    <xf numFmtId="327" fontId="4" fillId="0" borderId="0"/>
    <xf numFmtId="327" fontId="26" fillId="14" borderId="0" applyNumberFormat="0" applyBorder="0" applyAlignment="0" applyProtection="0"/>
    <xf numFmtId="327" fontId="26" fillId="15" borderId="0" applyNumberFormat="0" applyBorder="0" applyAlignment="0" applyProtection="0"/>
    <xf numFmtId="327" fontId="4" fillId="0" borderId="0"/>
    <xf numFmtId="327" fontId="26" fillId="15" borderId="0" applyNumberFormat="0" applyBorder="0" applyAlignment="0" applyProtection="0"/>
    <xf numFmtId="327" fontId="26" fillId="16" borderId="0" applyNumberFormat="0" applyBorder="0" applyAlignment="0" applyProtection="0"/>
    <xf numFmtId="327" fontId="4" fillId="0" borderId="0"/>
    <xf numFmtId="327" fontId="26" fillId="16" borderId="0" applyNumberFormat="0" applyBorder="0" applyAlignment="0" applyProtection="0"/>
    <xf numFmtId="327" fontId="26" fillId="11" borderId="0" applyNumberFormat="0" applyBorder="0" applyAlignment="0" applyProtection="0"/>
    <xf numFmtId="327" fontId="4" fillId="0" borderId="0"/>
    <xf numFmtId="327" fontId="26" fillId="11" borderId="0" applyNumberFormat="0" applyBorder="0" applyAlignment="0" applyProtection="0"/>
    <xf numFmtId="327" fontId="26" fillId="14" borderId="0" applyNumberFormat="0" applyBorder="0" applyAlignment="0" applyProtection="0"/>
    <xf numFmtId="327" fontId="4" fillId="0" borderId="0"/>
    <xf numFmtId="327" fontId="26" fillId="14" borderId="0" applyNumberFormat="0" applyBorder="0" applyAlignment="0" applyProtection="0"/>
    <xf numFmtId="327" fontId="26" fillId="17" borderId="0" applyNumberFormat="0" applyBorder="0" applyAlignment="0" applyProtection="0"/>
    <xf numFmtId="327" fontId="4" fillId="0" borderId="0"/>
    <xf numFmtId="327" fontId="26" fillId="17" borderId="0" applyNumberFormat="0" applyBorder="0" applyAlignment="0" applyProtection="0"/>
    <xf numFmtId="327" fontId="26" fillId="14" borderId="0" applyNumberFormat="0" applyBorder="0" applyAlignment="0" applyProtection="0"/>
    <xf numFmtId="327" fontId="26" fillId="15" borderId="0" applyNumberFormat="0" applyBorder="0" applyAlignment="0" applyProtection="0"/>
    <xf numFmtId="327" fontId="26" fillId="16" borderId="0" applyNumberFormat="0" applyBorder="0" applyAlignment="0" applyProtection="0"/>
    <xf numFmtId="327" fontId="26" fillId="11" borderId="0" applyNumberFormat="0" applyBorder="0" applyAlignment="0" applyProtection="0"/>
    <xf numFmtId="327" fontId="26" fillId="14" borderId="0" applyNumberFormat="0" applyBorder="0" applyAlignment="0" applyProtection="0"/>
    <xf numFmtId="327" fontId="26" fillId="17" borderId="0" applyNumberFormat="0" applyBorder="0" applyAlignment="0" applyProtection="0"/>
    <xf numFmtId="327" fontId="27" fillId="12" borderId="0" applyNumberFormat="0" applyBorder="0" applyAlignment="0" applyProtection="0"/>
    <xf numFmtId="327" fontId="27" fillId="79" borderId="0" applyNumberFormat="0" applyBorder="0" applyAlignment="0" applyProtection="0"/>
    <xf numFmtId="327" fontId="27" fillId="17" borderId="0" applyNumberFormat="0" applyBorder="0" applyAlignment="0" applyProtection="0"/>
    <xf numFmtId="327" fontId="27" fillId="9" borderId="0" applyNumberFormat="0" applyBorder="0" applyAlignment="0" applyProtection="0"/>
    <xf numFmtId="327" fontId="27" fillId="12" borderId="0" applyNumberFormat="0" applyBorder="0" applyAlignment="0" applyProtection="0"/>
    <xf numFmtId="327" fontId="27" fillId="15" borderId="0" applyNumberFormat="0" applyBorder="0" applyAlignment="0" applyProtection="0"/>
    <xf numFmtId="327" fontId="27" fillId="18" borderId="0" applyNumberFormat="0" applyBorder="0" applyAlignment="0" applyProtection="0"/>
    <xf numFmtId="327" fontId="27" fillId="18" borderId="0" applyNumberFormat="0" applyBorder="0" applyAlignment="0" applyProtection="0"/>
    <xf numFmtId="327" fontId="4" fillId="0" borderId="0"/>
    <xf numFmtId="327" fontId="27" fillId="15" borderId="0" applyNumberFormat="0" applyBorder="0" applyAlignment="0" applyProtection="0"/>
    <xf numFmtId="327" fontId="27" fillId="15" borderId="0" applyNumberFormat="0" applyBorder="0" applyAlignment="0" applyProtection="0"/>
    <xf numFmtId="327" fontId="4" fillId="0" borderId="0"/>
    <xf numFmtId="327" fontId="27" fillId="16" borderId="0" applyNumberFormat="0" applyBorder="0" applyAlignment="0" applyProtection="0"/>
    <xf numFmtId="327" fontId="27" fillId="16" borderId="0" applyNumberFormat="0" applyBorder="0" applyAlignment="0" applyProtection="0"/>
    <xf numFmtId="327" fontId="4" fillId="0" borderId="0"/>
    <xf numFmtId="327" fontId="27" fillId="19" borderId="0" applyNumberFormat="0" applyBorder="0" applyAlignment="0" applyProtection="0"/>
    <xf numFmtId="327" fontId="27" fillId="19" borderId="0" applyNumberFormat="0" applyBorder="0" applyAlignment="0" applyProtection="0"/>
    <xf numFmtId="327" fontId="4" fillId="0" borderId="0"/>
    <xf numFmtId="327" fontId="27" fillId="20" borderId="0" applyNumberFormat="0" applyBorder="0" applyAlignment="0" applyProtection="0"/>
    <xf numFmtId="327" fontId="27" fillId="20" borderId="0" applyNumberFormat="0" applyBorder="0" applyAlignment="0" applyProtection="0"/>
    <xf numFmtId="327" fontId="4" fillId="0" borderId="0"/>
    <xf numFmtId="327" fontId="27" fillId="21" borderId="0" applyNumberFormat="0" applyBorder="0" applyAlignment="0" applyProtection="0"/>
    <xf numFmtId="327" fontId="27" fillId="21" borderId="0" applyNumberFormat="0" applyBorder="0" applyAlignment="0" applyProtection="0"/>
    <xf numFmtId="327" fontId="4" fillId="0" borderId="0"/>
    <xf numFmtId="327" fontId="27" fillId="80" borderId="0" applyNumberFormat="0" applyBorder="0" applyAlignment="0" applyProtection="0"/>
    <xf numFmtId="327" fontId="27" fillId="18" borderId="0" applyNumberFormat="0" applyBorder="0" applyAlignment="0" applyProtection="0"/>
    <xf numFmtId="327" fontId="27" fillId="76" borderId="0" applyNumberFormat="0" applyBorder="0" applyAlignment="0" applyProtection="0"/>
    <xf numFmtId="327" fontId="27" fillId="15" borderId="0" applyNumberFormat="0" applyBorder="0" applyAlignment="0" applyProtection="0"/>
    <xf numFmtId="327" fontId="27" fillId="77" borderId="0" applyNumberFormat="0" applyBorder="0" applyAlignment="0" applyProtection="0"/>
    <xf numFmtId="327" fontId="27" fillId="16" borderId="0" applyNumberFormat="0" applyBorder="0" applyAlignment="0" applyProtection="0"/>
    <xf numFmtId="327" fontId="27" fillId="8" borderId="0" applyNumberFormat="0" applyBorder="0" applyAlignment="0" applyProtection="0"/>
    <xf numFmtId="327" fontId="27" fillId="19" borderId="0" applyNumberFormat="0" applyBorder="0" applyAlignment="0" applyProtection="0"/>
    <xf numFmtId="327" fontId="27" fillId="80" borderId="0" applyNumberFormat="0" applyBorder="0" applyAlignment="0" applyProtection="0"/>
    <xf numFmtId="327" fontId="27" fillId="20" borderId="0" applyNumberFormat="0" applyBorder="0" applyAlignment="0" applyProtection="0"/>
    <xf numFmtId="327" fontId="11" fillId="73" borderId="0" applyNumberFormat="0" applyBorder="0" applyAlignment="0" applyProtection="0"/>
    <xf numFmtId="327" fontId="27" fillId="15" borderId="0" applyNumberFormat="0" applyBorder="0" applyAlignment="0" applyProtection="0"/>
    <xf numFmtId="327" fontId="27" fillId="21" borderId="0" applyNumberFormat="0" applyBorder="0" applyAlignment="0" applyProtection="0"/>
    <xf numFmtId="327" fontId="27" fillId="18" borderId="0" applyNumberFormat="0" applyBorder="0" applyAlignment="0" applyProtection="0"/>
    <xf numFmtId="327" fontId="4" fillId="0" borderId="0"/>
    <xf numFmtId="327" fontId="27" fillId="18" borderId="0" applyNumberFormat="0" applyBorder="0" applyAlignment="0" applyProtection="0"/>
    <xf numFmtId="327" fontId="27" fillId="15" borderId="0" applyNumberFormat="0" applyBorder="0" applyAlignment="0" applyProtection="0"/>
    <xf numFmtId="327" fontId="4" fillId="0" borderId="0"/>
    <xf numFmtId="327" fontId="27" fillId="15" borderId="0" applyNumberFormat="0" applyBorder="0" applyAlignment="0" applyProtection="0"/>
    <xf numFmtId="327" fontId="27" fillId="16" borderId="0" applyNumberFormat="0" applyBorder="0" applyAlignment="0" applyProtection="0"/>
    <xf numFmtId="327" fontId="4" fillId="0" borderId="0"/>
    <xf numFmtId="327" fontId="27" fillId="16" borderId="0" applyNumberFormat="0" applyBorder="0" applyAlignment="0" applyProtection="0"/>
    <xf numFmtId="327" fontId="27" fillId="19" borderId="0" applyNumberFormat="0" applyBorder="0" applyAlignment="0" applyProtection="0"/>
    <xf numFmtId="327" fontId="4" fillId="0" borderId="0"/>
    <xf numFmtId="327" fontId="27" fillId="19" borderId="0" applyNumberFormat="0" applyBorder="0" applyAlignment="0" applyProtection="0"/>
    <xf numFmtId="327" fontId="27" fillId="20" borderId="0" applyNumberFormat="0" applyBorder="0" applyAlignment="0" applyProtection="0"/>
    <xf numFmtId="327" fontId="4" fillId="0" borderId="0"/>
    <xf numFmtId="327" fontId="27" fillId="20" borderId="0" applyNumberFormat="0" applyBorder="0" applyAlignment="0" applyProtection="0"/>
    <xf numFmtId="327" fontId="27" fillId="21" borderId="0" applyNumberFormat="0" applyBorder="0" applyAlignment="0" applyProtection="0"/>
    <xf numFmtId="327" fontId="4" fillId="0" borderId="0"/>
    <xf numFmtId="327" fontId="27" fillId="21" borderId="0" applyNumberFormat="0" applyBorder="0" applyAlignment="0" applyProtection="0"/>
    <xf numFmtId="327" fontId="27" fillId="18" borderId="0" applyNumberFormat="0" applyBorder="0" applyAlignment="0" applyProtection="0"/>
    <xf numFmtId="327" fontId="27" fillId="15" borderId="0" applyNumberFormat="0" applyBorder="0" applyAlignment="0" applyProtection="0"/>
    <xf numFmtId="327" fontId="27" fillId="16" borderId="0" applyNumberFormat="0" applyBorder="0" applyAlignment="0" applyProtection="0"/>
    <xf numFmtId="327" fontId="27" fillId="19" borderId="0" applyNumberFormat="0" applyBorder="0" applyAlignment="0" applyProtection="0"/>
    <xf numFmtId="327" fontId="27" fillId="20" borderId="0" applyNumberFormat="0" applyBorder="0" applyAlignment="0" applyProtection="0"/>
    <xf numFmtId="327" fontId="27" fillId="21" borderId="0" applyNumberFormat="0" applyBorder="0" applyAlignment="0" applyProtection="0"/>
    <xf numFmtId="327" fontId="155" fillId="0" borderId="0">
      <alignment vertical="center"/>
    </xf>
    <xf numFmtId="327" fontId="155" fillId="0" borderId="0">
      <alignment vertical="center"/>
    </xf>
    <xf numFmtId="327" fontId="156" fillId="65" borderId="6">
      <alignment vertical="center"/>
    </xf>
    <xf numFmtId="327" fontId="4" fillId="0" borderId="0"/>
    <xf numFmtId="327" fontId="26" fillId="22" borderId="0" applyNumberFormat="0" applyBorder="0" applyAlignment="0" applyProtection="0"/>
    <xf numFmtId="327" fontId="4" fillId="0" borderId="0"/>
    <xf numFmtId="327" fontId="26" fillId="23" borderId="0" applyNumberFormat="0" applyBorder="0" applyAlignment="0" applyProtection="0"/>
    <xf numFmtId="327" fontId="4" fillId="0" borderId="0"/>
    <xf numFmtId="327" fontId="27" fillId="24" borderId="0" applyNumberFormat="0" applyBorder="0" applyAlignment="0" applyProtection="0"/>
    <xf numFmtId="327" fontId="27" fillId="81" borderId="0" applyNumberFormat="0" applyBorder="0" applyAlignment="0" applyProtection="0"/>
    <xf numFmtId="327" fontId="27" fillId="81" borderId="0" applyNumberFormat="0" applyBorder="0" applyAlignment="0" applyProtection="0"/>
    <xf numFmtId="327" fontId="27" fillId="25" borderId="0" applyNumberFormat="0" applyBorder="0" applyAlignment="0" applyProtection="0"/>
    <xf numFmtId="327" fontId="4" fillId="0" borderId="0"/>
    <xf numFmtId="327" fontId="26" fillId="26" borderId="0" applyNumberFormat="0" applyBorder="0" applyAlignment="0" applyProtection="0"/>
    <xf numFmtId="327" fontId="4" fillId="0" borderId="0"/>
    <xf numFmtId="327" fontId="26" fillId="27" borderId="0" applyNumberFormat="0" applyBorder="0" applyAlignment="0" applyProtection="0"/>
    <xf numFmtId="327" fontId="4" fillId="0" borderId="0"/>
    <xf numFmtId="327" fontId="27" fillId="28" borderId="0" applyNumberFormat="0" applyBorder="0" applyAlignment="0" applyProtection="0"/>
    <xf numFmtId="327" fontId="27" fillId="75" borderId="0" applyNumberFormat="0" applyBorder="0" applyAlignment="0" applyProtection="0"/>
    <xf numFmtId="327" fontId="27" fillId="75" borderId="0" applyNumberFormat="0" applyBorder="0" applyAlignment="0" applyProtection="0"/>
    <xf numFmtId="327" fontId="27" fillId="29" borderId="0" applyNumberFormat="0" applyBorder="0" applyAlignment="0" applyProtection="0"/>
    <xf numFmtId="327" fontId="4" fillId="0" borderId="0"/>
    <xf numFmtId="327" fontId="26" fillId="30" borderId="0" applyNumberFormat="0" applyBorder="0" applyAlignment="0" applyProtection="0"/>
    <xf numFmtId="327" fontId="4" fillId="0" borderId="0"/>
    <xf numFmtId="327" fontId="26" fillId="31" borderId="0" applyNumberFormat="0" applyBorder="0" applyAlignment="0" applyProtection="0"/>
    <xf numFmtId="327" fontId="4" fillId="0" borderId="0"/>
    <xf numFmtId="327" fontId="27" fillId="32" borderId="0" applyNumberFormat="0" applyBorder="0" applyAlignment="0" applyProtection="0"/>
    <xf numFmtId="327" fontId="27" fillId="82" borderId="0" applyNumberFormat="0" applyBorder="0" applyAlignment="0" applyProtection="0"/>
    <xf numFmtId="327" fontId="27" fillId="82" borderId="0" applyNumberFormat="0" applyBorder="0" applyAlignment="0" applyProtection="0"/>
    <xf numFmtId="327" fontId="27" fillId="33" borderId="0" applyNumberFormat="0" applyBorder="0" applyAlignment="0" applyProtection="0"/>
    <xf numFmtId="327" fontId="4" fillId="0" borderId="0"/>
    <xf numFmtId="327" fontId="26" fillId="26" borderId="0" applyNumberFormat="0" applyBorder="0" applyAlignment="0" applyProtection="0"/>
    <xf numFmtId="327" fontId="4" fillId="0" borderId="0"/>
    <xf numFmtId="327" fontId="26" fillId="34" borderId="0" applyNumberFormat="0" applyBorder="0" applyAlignment="0" applyProtection="0"/>
    <xf numFmtId="327" fontId="4" fillId="0" borderId="0"/>
    <xf numFmtId="327" fontId="27" fillId="27" borderId="0" applyNumberFormat="0" applyBorder="0" applyAlignment="0" applyProtection="0"/>
    <xf numFmtId="327" fontId="27" fillId="19" borderId="0" applyNumberFormat="0" applyBorder="0" applyAlignment="0" applyProtection="0"/>
    <xf numFmtId="327" fontId="27" fillId="19" borderId="0" applyNumberFormat="0" applyBorder="0" applyAlignment="0" applyProtection="0"/>
    <xf numFmtId="327" fontId="27" fillId="35" borderId="0" applyNumberFormat="0" applyBorder="0" applyAlignment="0" applyProtection="0"/>
    <xf numFmtId="327" fontId="4" fillId="0" borderId="0"/>
    <xf numFmtId="327" fontId="26" fillId="36" borderId="0" applyNumberFormat="0" applyBorder="0" applyAlignment="0" applyProtection="0"/>
    <xf numFmtId="327" fontId="4" fillId="0" borderId="0"/>
    <xf numFmtId="327" fontId="26" fillId="37" borderId="0" applyNumberFormat="0" applyBorder="0" applyAlignment="0" applyProtection="0"/>
    <xf numFmtId="327" fontId="4" fillId="0" borderId="0"/>
    <xf numFmtId="327" fontId="27" fillId="24" borderId="0" applyNumberFormat="0" applyBorder="0" applyAlignment="0" applyProtection="0"/>
    <xf numFmtId="327" fontId="27" fillId="20" borderId="0" applyNumberFormat="0" applyBorder="0" applyAlignment="0" applyProtection="0"/>
    <xf numFmtId="327" fontId="27" fillId="20" borderId="0" applyNumberFormat="0" applyBorder="0" applyAlignment="0" applyProtection="0"/>
    <xf numFmtId="327" fontId="27" fillId="24" borderId="0" applyNumberFormat="0" applyBorder="0" applyAlignment="0" applyProtection="0"/>
    <xf numFmtId="327" fontId="4" fillId="0" borderId="0"/>
    <xf numFmtId="327" fontId="26" fillId="38" borderId="0" applyNumberFormat="0" applyBorder="0" applyAlignment="0" applyProtection="0"/>
    <xf numFmtId="327" fontId="4" fillId="0" borderId="0"/>
    <xf numFmtId="327" fontId="26" fillId="39" borderId="0" applyNumberFormat="0" applyBorder="0" applyAlignment="0" applyProtection="0"/>
    <xf numFmtId="327" fontId="4" fillId="0" borderId="0"/>
    <xf numFmtId="327" fontId="27" fillId="40" borderId="0" applyNumberFormat="0" applyBorder="0" applyAlignment="0" applyProtection="0"/>
    <xf numFmtId="327" fontId="27" fillId="79" borderId="0" applyNumberFormat="0" applyBorder="0" applyAlignment="0" applyProtection="0"/>
    <xf numFmtId="327" fontId="27" fillId="79" borderId="0" applyNumberFormat="0" applyBorder="0" applyAlignment="0" applyProtection="0"/>
    <xf numFmtId="327" fontId="27" fillId="41" borderId="0" applyNumberFormat="0" applyBorder="0" applyAlignment="0" applyProtection="0"/>
    <xf numFmtId="222" fontId="73" fillId="0" borderId="0" applyFont="0" applyFill="0" applyBorder="0" applyAlignment="0">
      <alignment vertical="center"/>
    </xf>
    <xf numFmtId="327" fontId="4" fillId="0" borderId="0"/>
    <xf numFmtId="327" fontId="4" fillId="0" borderId="0"/>
    <xf numFmtId="222" fontId="73" fillId="0" borderId="0" applyFont="0" applyFill="0" applyBorder="0" applyAlignment="0">
      <alignment vertical="center"/>
    </xf>
    <xf numFmtId="327" fontId="4" fillId="0" borderId="0"/>
    <xf numFmtId="327" fontId="4" fillId="0" borderId="0"/>
    <xf numFmtId="301" fontId="157" fillId="83" borderId="0" applyNumberFormat="0" applyFont="0" applyBorder="0" applyAlignment="0">
      <alignment horizontal="right"/>
    </xf>
    <xf numFmtId="301" fontId="157" fillId="83" borderId="0" applyNumberFormat="0" applyFont="0" applyBorder="0" applyAlignment="0">
      <alignment horizontal="right"/>
    </xf>
    <xf numFmtId="327" fontId="4" fillId="0" borderId="0"/>
    <xf numFmtId="327" fontId="4" fillId="0" borderId="0"/>
    <xf numFmtId="306" fontId="19" fillId="84" borderId="44">
      <alignment horizontal="center" vertical="center"/>
    </xf>
    <xf numFmtId="327" fontId="4" fillId="0" borderId="0"/>
    <xf numFmtId="306" fontId="19" fillId="84" borderId="44">
      <alignment horizontal="center" vertical="center"/>
    </xf>
    <xf numFmtId="307" fontId="158" fillId="83" borderId="18" applyFont="0">
      <alignment horizontal="right"/>
    </xf>
    <xf numFmtId="307" fontId="158" fillId="83" borderId="18" applyFont="0">
      <alignment horizontal="right"/>
    </xf>
    <xf numFmtId="307" fontId="158" fillId="83" borderId="18" applyFont="0">
      <alignment horizontal="right"/>
    </xf>
    <xf numFmtId="327" fontId="4" fillId="0" borderId="0"/>
    <xf numFmtId="327" fontId="4" fillId="0" borderId="0"/>
    <xf numFmtId="327" fontId="22" fillId="0" borderId="0" applyNumberFormat="0" applyFill="0" applyBorder="0" applyAlignment="0" applyProtection="0"/>
    <xf numFmtId="327" fontId="4" fillId="0" borderId="0"/>
    <xf numFmtId="327" fontId="4" fillId="0" borderId="0"/>
    <xf numFmtId="327" fontId="22" fillId="0" borderId="0" applyNumberFormat="0" applyFill="0" applyBorder="0" applyAlignment="0" applyProtection="0"/>
    <xf numFmtId="327" fontId="4" fillId="0" borderId="0"/>
    <xf numFmtId="327" fontId="22" fillId="0" borderId="0" applyNumberFormat="0" applyFill="0" applyBorder="0" applyAlignment="0" applyProtection="0"/>
    <xf numFmtId="327" fontId="4" fillId="0" borderId="0"/>
    <xf numFmtId="327" fontId="4" fillId="0" borderId="0"/>
    <xf numFmtId="227" fontId="4" fillId="0" borderId="0" applyFont="0" applyFill="0" applyBorder="0" applyAlignment="0" applyProtection="0"/>
    <xf numFmtId="308" fontId="159" fillId="0" borderId="0"/>
    <xf numFmtId="308" fontId="159" fillId="0" borderId="0"/>
    <xf numFmtId="327" fontId="4" fillId="0" borderId="0"/>
    <xf numFmtId="308" fontId="160" fillId="0" borderId="0"/>
    <xf numFmtId="327" fontId="4" fillId="0" borderId="0"/>
    <xf numFmtId="327" fontId="27" fillId="85" borderId="0" applyNumberFormat="0" applyBorder="0" applyAlignment="0" applyProtection="0"/>
    <xf numFmtId="327" fontId="27" fillId="79" borderId="0" applyNumberFormat="0" applyBorder="0" applyAlignment="0" applyProtection="0"/>
    <xf numFmtId="327" fontId="27" fillId="17" borderId="0" applyNumberFormat="0" applyBorder="0" applyAlignment="0" applyProtection="0"/>
    <xf numFmtId="327" fontId="27" fillId="66" borderId="0" applyNumberFormat="0" applyBorder="0" applyAlignment="0" applyProtection="0"/>
    <xf numFmtId="327" fontId="27" fillId="20" borderId="0" applyNumberFormat="0" applyBorder="0" applyAlignment="0" applyProtection="0"/>
    <xf numFmtId="327" fontId="27" fillId="75" borderId="0" applyNumberFormat="0" applyBorder="0" applyAlignment="0" applyProtection="0"/>
    <xf numFmtId="327" fontId="161" fillId="0" borderId="0">
      <alignment horizontal="center" wrapText="1"/>
      <protection locked="0"/>
    </xf>
    <xf numFmtId="327" fontId="161" fillId="0" borderId="0">
      <alignment horizontal="center" wrapText="1"/>
      <protection locked="0"/>
    </xf>
    <xf numFmtId="327" fontId="4" fillId="0" borderId="0"/>
    <xf numFmtId="327" fontId="161" fillId="0" borderId="0">
      <alignment horizontal="center" wrapText="1"/>
      <protection locked="0"/>
    </xf>
    <xf numFmtId="327" fontId="4" fillId="0" borderId="0"/>
    <xf numFmtId="327" fontId="4" fillId="0" borderId="0" applyNumberFormat="0" applyFill="0" applyBorder="0" applyAlignment="0" applyProtection="0"/>
    <xf numFmtId="327" fontId="4" fillId="0" borderId="0" applyNumberFormat="0" applyFill="0" applyBorder="0" applyAlignment="0" applyProtection="0"/>
    <xf numFmtId="327" fontId="4" fillId="0" borderId="0" applyNumberFormat="0" applyFill="0" applyBorder="0" applyAlignment="0" applyProtection="0"/>
    <xf numFmtId="327" fontId="4" fillId="0" borderId="0"/>
    <xf numFmtId="327" fontId="4" fillId="0" borderId="0" applyNumberFormat="0" applyFill="0" applyBorder="0" applyAlignment="0" applyProtection="0"/>
    <xf numFmtId="327" fontId="4" fillId="0" borderId="0"/>
    <xf numFmtId="327" fontId="78" fillId="0" borderId="0" applyNumberFormat="0" applyFill="0" applyBorder="0" applyAlignment="0" applyProtection="0"/>
    <xf numFmtId="327" fontId="78" fillId="0" borderId="0" applyNumberFormat="0" applyFill="0" applyBorder="0" applyAlignment="0" applyProtection="0"/>
    <xf numFmtId="327" fontId="4" fillId="0" borderId="0"/>
    <xf numFmtId="327" fontId="78" fillId="0" borderId="0" applyNumberFormat="0" applyFill="0" applyBorder="0" applyAlignment="0" applyProtection="0"/>
    <xf numFmtId="327" fontId="4" fillId="0" borderId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4" fillId="0" borderId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162" fillId="0" borderId="45" applyNumberFormat="0" applyFill="0" applyAlignment="0" applyProtection="0"/>
    <xf numFmtId="327" fontId="4" fillId="0" borderId="0"/>
    <xf numFmtId="327" fontId="163" fillId="0" borderId="10" applyFont="0">
      <alignment horizontal="centerContinuous"/>
    </xf>
    <xf numFmtId="327" fontId="46" fillId="78" borderId="23" applyNumberFormat="0" applyAlignment="0" applyProtection="0"/>
    <xf numFmtId="327" fontId="28" fillId="0" borderId="0" applyNumberFormat="0" applyFill="0" applyBorder="0" applyAlignment="0" applyProtection="0"/>
    <xf numFmtId="327" fontId="28" fillId="0" borderId="0" applyNumberFormat="0" applyFill="0" applyBorder="0" applyAlignment="0" applyProtection="0"/>
    <xf numFmtId="327" fontId="4" fillId="0" borderId="0"/>
    <xf numFmtId="327" fontId="164" fillId="0" borderId="0"/>
    <xf numFmtId="9" fontId="101" fillId="0" borderId="0"/>
    <xf numFmtId="327" fontId="101" fillId="0" borderId="0"/>
    <xf numFmtId="327" fontId="101" fillId="0" borderId="0"/>
    <xf numFmtId="327" fontId="164" fillId="0" borderId="0"/>
    <xf numFmtId="327" fontId="101" fillId="0" borderId="0"/>
    <xf numFmtId="327" fontId="101" fillId="0" borderId="0"/>
    <xf numFmtId="327" fontId="4" fillId="0" borderId="0"/>
    <xf numFmtId="327" fontId="102" fillId="0" borderId="0"/>
    <xf numFmtId="327" fontId="43" fillId="9" borderId="0" applyNumberFormat="0" applyBorder="0" applyAlignment="0" applyProtection="0"/>
    <xf numFmtId="327" fontId="4" fillId="0" borderId="0"/>
    <xf numFmtId="327" fontId="43" fillId="86" borderId="0" applyNumberFormat="0" applyBorder="0" applyAlignment="0" applyProtection="0"/>
    <xf numFmtId="327" fontId="4" fillId="0" borderId="0"/>
    <xf numFmtId="327" fontId="4" fillId="0" borderId="0"/>
    <xf numFmtId="293" fontId="165" fillId="74" borderId="0" applyNumberFormat="0" applyBorder="0">
      <alignment horizontal="center" vertical="center"/>
    </xf>
    <xf numFmtId="293" fontId="165" fillId="74" borderId="0" applyNumberFormat="0" applyBorder="0">
      <alignment horizontal="center" vertical="center"/>
    </xf>
    <xf numFmtId="327" fontId="4" fillId="0" borderId="0"/>
    <xf numFmtId="327" fontId="4" fillId="0" borderId="0"/>
    <xf numFmtId="327" fontId="166" fillId="78" borderId="12" applyNumberFormat="0" applyAlignment="0" applyProtection="0"/>
    <xf numFmtId="327" fontId="37" fillId="0" borderId="0" applyNumberFormat="0" applyFill="0" applyBorder="0" applyAlignment="0" applyProtection="0">
      <alignment vertical="top"/>
      <protection locked="0"/>
    </xf>
    <xf numFmtId="327" fontId="167" fillId="0" borderId="0" applyNumberFormat="0" applyFill="0" applyBorder="0" applyAlignment="0" applyProtection="0"/>
    <xf numFmtId="327" fontId="168" fillId="0" borderId="0" applyNumberFormat="0" applyFill="0" applyBorder="0" applyAlignment="0"/>
    <xf numFmtId="327" fontId="168" fillId="0" borderId="0" applyNumberFormat="0" applyFill="0" applyBorder="0" applyAlignment="0"/>
    <xf numFmtId="327" fontId="4" fillId="0" borderId="0"/>
    <xf numFmtId="327" fontId="168" fillId="0" borderId="0" applyNumberFormat="0" applyFill="0" applyBorder="0" applyAlignment="0"/>
    <xf numFmtId="327" fontId="4" fillId="0" borderId="0"/>
    <xf numFmtId="327" fontId="169" fillId="87" borderId="5" applyFill="0" applyBorder="0" applyProtection="0">
      <alignment horizontal="left"/>
    </xf>
    <xf numFmtId="327" fontId="169" fillId="87" borderId="5" applyFill="0" applyBorder="0" applyProtection="0">
      <alignment horizontal="left"/>
    </xf>
    <xf numFmtId="327" fontId="4" fillId="0" borderId="0"/>
    <xf numFmtId="327" fontId="169" fillId="87" borderId="5" applyFill="0" applyBorder="0" applyProtection="0">
      <alignment horizontal="left"/>
    </xf>
    <xf numFmtId="327" fontId="4" fillId="0" borderId="0"/>
    <xf numFmtId="327" fontId="170" fillId="0" borderId="0" applyNumberFormat="0" applyFill="0" applyBorder="0" applyAlignment="0" applyProtection="0"/>
    <xf numFmtId="327" fontId="127" fillId="74" borderId="0" applyNumberFormat="0" applyFont="0" applyBorder="0" applyAlignment="0" applyProtection="0"/>
    <xf numFmtId="327" fontId="127" fillId="74" borderId="0" applyNumberFormat="0" applyFont="0" applyBorder="0" applyAlignment="0" applyProtection="0"/>
    <xf numFmtId="327" fontId="4" fillId="0" borderId="0"/>
    <xf numFmtId="327" fontId="127" fillId="74" borderId="0" applyNumberFormat="0" applyFont="0" applyBorder="0" applyAlignment="0" applyProtection="0"/>
    <xf numFmtId="327" fontId="4" fillId="0" borderId="0"/>
    <xf numFmtId="327" fontId="171" fillId="74" borderId="46"/>
    <xf numFmtId="327" fontId="171" fillId="74" borderId="46"/>
    <xf numFmtId="327" fontId="171" fillId="74" borderId="46"/>
    <xf numFmtId="327" fontId="171" fillId="74" borderId="46"/>
    <xf numFmtId="327" fontId="171" fillId="74" borderId="46"/>
    <xf numFmtId="327" fontId="171" fillId="74" borderId="46"/>
    <xf numFmtId="327" fontId="171" fillId="74" borderId="46"/>
    <xf numFmtId="327" fontId="4" fillId="0" borderId="0"/>
    <xf numFmtId="327" fontId="171" fillId="74" borderId="46"/>
    <xf numFmtId="327" fontId="171" fillId="74" borderId="46"/>
    <xf numFmtId="327" fontId="171" fillId="74" borderId="46"/>
    <xf numFmtId="327" fontId="4" fillId="0" borderId="0"/>
    <xf numFmtId="327" fontId="131" fillId="74" borderId="47">
      <alignment horizontal="center" vertical="center"/>
    </xf>
    <xf numFmtId="327" fontId="131" fillId="74" borderId="47">
      <alignment horizontal="center" vertical="center"/>
    </xf>
    <xf numFmtId="327" fontId="131" fillId="74" borderId="47">
      <alignment horizontal="center" vertical="center"/>
    </xf>
    <xf numFmtId="327" fontId="131" fillId="74" borderId="47">
      <alignment horizontal="center" vertical="center"/>
    </xf>
    <xf numFmtId="327" fontId="4" fillId="0" borderId="0"/>
    <xf numFmtId="327" fontId="131" fillId="74" borderId="47">
      <alignment horizontal="center" vertical="center"/>
    </xf>
    <xf numFmtId="327" fontId="4" fillId="0" borderId="0"/>
    <xf numFmtId="327" fontId="131" fillId="74" borderId="48">
      <alignment horizontal="center"/>
    </xf>
    <xf numFmtId="327" fontId="4" fillId="0" borderId="0"/>
    <xf numFmtId="327" fontId="4" fillId="0" borderId="0"/>
    <xf numFmtId="327" fontId="131" fillId="74" borderId="48">
      <alignment horizontal="center"/>
    </xf>
    <xf numFmtId="327" fontId="4" fillId="0" borderId="0"/>
    <xf numFmtId="327" fontId="131" fillId="74" borderId="48">
      <alignment horizontal="center"/>
    </xf>
    <xf numFmtId="327" fontId="4" fillId="0" borderId="0"/>
    <xf numFmtId="327" fontId="131" fillId="74" borderId="49" applyBorder="0" applyProtection="0">
      <alignment horizontal="center" vertical="center"/>
    </xf>
    <xf numFmtId="327" fontId="131" fillId="74" borderId="49" applyBorder="0" applyProtection="0">
      <alignment horizontal="center" vertical="center"/>
    </xf>
    <xf numFmtId="327" fontId="4" fillId="0" borderId="0"/>
    <xf numFmtId="327" fontId="131" fillId="74" borderId="49" applyBorder="0" applyProtection="0">
      <alignment horizontal="center" vertical="center"/>
    </xf>
    <xf numFmtId="327" fontId="4" fillId="0" borderId="0"/>
    <xf numFmtId="327" fontId="102" fillId="0" borderId="0"/>
    <xf numFmtId="327" fontId="52" fillId="0" borderId="0"/>
    <xf numFmtId="327" fontId="163" fillId="0" borderId="10" applyNumberFormat="0" applyFill="0" applyAlignment="0" applyProtection="0"/>
    <xf numFmtId="278" fontId="73" fillId="0" borderId="46" applyNumberFormat="0" applyFont="0" applyFill="0" applyAlignment="0">
      <alignment vertical="center"/>
    </xf>
    <xf numFmtId="327" fontId="4" fillId="0" borderId="0"/>
    <xf numFmtId="327" fontId="4" fillId="0" borderId="0"/>
    <xf numFmtId="278" fontId="73" fillId="0" borderId="46" applyNumberFormat="0" applyFont="0" applyFill="0" applyAlignment="0">
      <alignment vertical="center"/>
    </xf>
    <xf numFmtId="278" fontId="73" fillId="0" borderId="46" applyNumberFormat="0" applyFont="0" applyFill="0" applyAlignment="0">
      <alignment vertical="center"/>
    </xf>
    <xf numFmtId="278" fontId="73" fillId="0" borderId="46" applyNumberFormat="0" applyFont="0" applyFill="0" applyAlignment="0">
      <alignment vertical="center"/>
    </xf>
    <xf numFmtId="278" fontId="73" fillId="0" borderId="46" applyNumberFormat="0" applyFont="0" applyFill="0" applyAlignment="0">
      <alignment vertical="center"/>
    </xf>
    <xf numFmtId="278" fontId="73" fillId="0" borderId="46" applyNumberFormat="0" applyFont="0" applyFill="0" applyAlignment="0">
      <alignment vertical="center"/>
    </xf>
    <xf numFmtId="278" fontId="73" fillId="0" borderId="46" applyNumberFormat="0" applyFont="0" applyFill="0" applyAlignment="0">
      <alignment vertical="center"/>
    </xf>
    <xf numFmtId="327" fontId="4" fillId="0" borderId="0"/>
    <xf numFmtId="278" fontId="73" fillId="0" borderId="46" applyNumberFormat="0" applyFont="0" applyFill="0" applyAlignment="0">
      <alignment vertical="center"/>
    </xf>
    <xf numFmtId="278" fontId="73" fillId="0" borderId="46" applyNumberFormat="0" applyFont="0" applyFill="0" applyAlignment="0">
      <alignment vertical="center"/>
    </xf>
    <xf numFmtId="278" fontId="73" fillId="0" borderId="46" applyNumberFormat="0" applyFont="0" applyFill="0" applyAlignment="0">
      <alignment vertical="center"/>
    </xf>
    <xf numFmtId="327" fontId="4" fillId="0" borderId="0"/>
    <xf numFmtId="327" fontId="161" fillId="0" borderId="50" applyNumberFormat="0" applyFont="0" applyFill="0" applyAlignment="0" applyProtection="0"/>
    <xf numFmtId="327" fontId="4" fillId="0" borderId="0"/>
    <xf numFmtId="327" fontId="4" fillId="0" borderId="0"/>
    <xf numFmtId="327" fontId="161" fillId="0" borderId="50" applyNumberFormat="0" applyFont="0" applyFill="0" applyAlignment="0" applyProtection="0"/>
    <xf numFmtId="327" fontId="161" fillId="0" borderId="50" applyNumberFormat="0" applyFont="0" applyFill="0" applyAlignment="0" applyProtection="0"/>
    <xf numFmtId="327" fontId="161" fillId="0" borderId="50" applyNumberFormat="0" applyFont="0" applyFill="0" applyAlignment="0" applyProtection="0"/>
    <xf numFmtId="327" fontId="4" fillId="0" borderId="0"/>
    <xf numFmtId="327" fontId="161" fillId="0" borderId="50" applyNumberFormat="0" applyFont="0" applyFill="0" applyAlignment="0" applyProtection="0"/>
    <xf numFmtId="327" fontId="4" fillId="0" borderId="0"/>
    <xf numFmtId="286" fontId="4" fillId="0" borderId="51" applyNumberFormat="0" applyFill="0" applyAlignment="0" applyProtection="0"/>
    <xf numFmtId="286" fontId="4" fillId="0" borderId="51" applyNumberFormat="0" applyFill="0" applyAlignment="0" applyProtection="0"/>
    <xf numFmtId="286" fontId="4" fillId="0" borderId="51" applyNumberFormat="0" applyFill="0" applyAlignment="0" applyProtection="0"/>
    <xf numFmtId="327" fontId="4" fillId="0" borderId="0"/>
    <xf numFmtId="327" fontId="4" fillId="0" borderId="0"/>
    <xf numFmtId="327" fontId="167" fillId="0" borderId="10" applyNumberFormat="0" applyFont="0" applyFill="0" applyAlignment="0" applyProtection="0"/>
    <xf numFmtId="327" fontId="164" fillId="0" borderId="4"/>
    <xf numFmtId="234" fontId="4" fillId="0" borderId="0" applyFont="0" applyFill="0" applyBorder="0" applyAlignment="0" applyProtection="0"/>
    <xf numFmtId="327" fontId="4" fillId="0" borderId="0"/>
    <xf numFmtId="327" fontId="4" fillId="0" borderId="0"/>
    <xf numFmtId="234" fontId="4" fillId="0" borderId="0" applyFont="0" applyFill="0" applyBorder="0" applyAlignment="0" applyProtection="0"/>
    <xf numFmtId="234" fontId="4" fillId="0" borderId="0" applyFont="0" applyFill="0" applyBorder="0" applyAlignment="0" applyProtection="0"/>
    <xf numFmtId="327" fontId="4" fillId="0" borderId="0"/>
    <xf numFmtId="216" fontId="4" fillId="0" borderId="0" applyFont="0" applyFill="0" applyBorder="0" applyAlignment="0" applyProtection="0"/>
    <xf numFmtId="327" fontId="4" fillId="0" borderId="0"/>
    <xf numFmtId="327" fontId="102" fillId="0" borderId="10">
      <alignment horizontal="centerContinuous"/>
    </xf>
    <xf numFmtId="327" fontId="4" fillId="0" borderId="50" applyBorder="0">
      <alignment horizontal="centerContinuous"/>
    </xf>
    <xf numFmtId="327" fontId="38" fillId="10" borderId="0" applyNumberFormat="0" applyBorder="0" applyAlignment="0" applyProtection="0"/>
    <xf numFmtId="327" fontId="102" fillId="0" borderId="0" applyFont="0" applyFill="0" applyBorder="0" applyAlignment="0" applyProtection="0"/>
    <xf numFmtId="327" fontId="158" fillId="0" borderId="0"/>
    <xf numFmtId="327" fontId="101" fillId="0" borderId="0"/>
    <xf numFmtId="327" fontId="164" fillId="0" borderId="0">
      <alignment horizontal="right"/>
    </xf>
    <xf numFmtId="327" fontId="164" fillId="0" borderId="0">
      <alignment horizontal="right"/>
    </xf>
    <xf numFmtId="327" fontId="164" fillId="0" borderId="0">
      <alignment horizontal="right"/>
    </xf>
    <xf numFmtId="327" fontId="164" fillId="0" borderId="0">
      <alignment horizontal="right"/>
    </xf>
    <xf numFmtId="327" fontId="164" fillId="0" borderId="0">
      <alignment horizontal="right"/>
    </xf>
    <xf numFmtId="327" fontId="164" fillId="0" borderId="0">
      <alignment horizontal="right"/>
    </xf>
    <xf numFmtId="327" fontId="158" fillId="0" borderId="0"/>
    <xf numFmtId="327" fontId="102" fillId="0" borderId="0">
      <alignment horizontal="center"/>
    </xf>
    <xf numFmtId="327" fontId="172" fillId="0" borderId="0" applyNumberFormat="0" applyFill="0" applyBorder="0" applyAlignment="0" applyProtection="0"/>
    <xf numFmtId="327" fontId="172" fillId="0" borderId="0" applyNumberFormat="0" applyFill="0" applyBorder="0" applyAlignment="0" applyProtection="0"/>
    <xf numFmtId="327" fontId="4" fillId="0" borderId="0"/>
    <xf numFmtId="327" fontId="172" fillId="0" borderId="0" applyNumberFormat="0" applyFill="0" applyBorder="0" applyAlignment="0" applyProtection="0"/>
    <xf numFmtId="327" fontId="4" fillId="0" borderId="0"/>
    <xf numFmtId="327" fontId="20" fillId="0" borderId="0" applyNumberFormat="0" applyFill="0" applyBorder="0" applyAlignment="0" applyProtection="0"/>
    <xf numFmtId="327" fontId="20" fillId="0" borderId="0" applyNumberFormat="0" applyFill="0" applyBorder="0" applyAlignment="0" applyProtection="0"/>
    <xf numFmtId="327" fontId="4" fillId="0" borderId="0"/>
    <xf numFmtId="327" fontId="20" fillId="0" borderId="0" applyNumberFormat="0" applyFill="0" applyBorder="0" applyAlignment="0" applyProtection="0"/>
    <xf numFmtId="327" fontId="4" fillId="0" borderId="0"/>
    <xf numFmtId="327" fontId="163" fillId="0" borderId="0"/>
    <xf numFmtId="209" fontId="173" fillId="0" borderId="0"/>
    <xf numFmtId="209" fontId="173" fillId="0" borderId="0"/>
    <xf numFmtId="2" fontId="22" fillId="88" borderId="0" applyNumberFormat="0" applyFont="0" applyBorder="0" applyAlignment="0" applyProtection="0"/>
    <xf numFmtId="327" fontId="4" fillId="0" borderId="0"/>
    <xf numFmtId="327" fontId="4" fillId="0" borderId="0"/>
    <xf numFmtId="2" fontId="22" fillId="88" borderId="0" applyNumberFormat="0" applyFont="0" applyBorder="0" applyAlignment="0" applyProtection="0"/>
    <xf numFmtId="327" fontId="4" fillId="0" borderId="0"/>
    <xf numFmtId="327" fontId="4" fillId="0" borderId="0"/>
    <xf numFmtId="179" fontId="12" fillId="0" borderId="0" applyFill="0" applyBorder="0" applyAlignment="0"/>
    <xf numFmtId="327" fontId="4" fillId="0" borderId="0"/>
    <xf numFmtId="309" fontId="103" fillId="0" borderId="0" applyFill="0" applyBorder="0" applyAlignment="0"/>
    <xf numFmtId="327" fontId="4" fillId="0" borderId="0"/>
    <xf numFmtId="327" fontId="30" fillId="42" borderId="12" applyNumberFormat="0" applyAlignment="0" applyProtection="0"/>
    <xf numFmtId="327" fontId="4" fillId="0" borderId="0"/>
    <xf numFmtId="327" fontId="30" fillId="42" borderId="12" applyNumberFormat="0" applyAlignment="0" applyProtection="0"/>
    <xf numFmtId="327" fontId="30" fillId="42" borderId="12" applyNumberFormat="0" applyAlignment="0" applyProtection="0"/>
    <xf numFmtId="327" fontId="30" fillId="42" borderId="12" applyNumberFormat="0" applyAlignment="0" applyProtection="0"/>
    <xf numFmtId="327" fontId="4" fillId="0" borderId="0"/>
    <xf numFmtId="327" fontId="30" fillId="78" borderId="12" applyNumberFormat="0" applyAlignment="0" applyProtection="0"/>
    <xf numFmtId="327" fontId="30" fillId="42" borderId="12" applyNumberFormat="0" applyAlignment="0" applyProtection="0"/>
    <xf numFmtId="327" fontId="31" fillId="43" borderId="13" applyNumberFormat="0" applyAlignment="0" applyProtection="0"/>
    <xf numFmtId="327" fontId="30" fillId="42" borderId="12" applyNumberFormat="0" applyAlignment="0" applyProtection="0"/>
    <xf numFmtId="194" fontId="154" fillId="0" borderId="0" applyFont="0" applyFill="0" applyBorder="0" applyAlignment="0" applyProtection="0"/>
    <xf numFmtId="195" fontId="154" fillId="0" borderId="0" applyFont="0" applyFill="0" applyBorder="0" applyAlignment="0" applyProtection="0"/>
    <xf numFmtId="246" fontId="4" fillId="0" borderId="52"/>
    <xf numFmtId="327" fontId="4" fillId="0" borderId="0"/>
    <xf numFmtId="327" fontId="4" fillId="0" borderId="0"/>
    <xf numFmtId="246" fontId="4" fillId="0" borderId="52"/>
    <xf numFmtId="246" fontId="4" fillId="0" borderId="52"/>
    <xf numFmtId="246" fontId="4" fillId="0" borderId="52"/>
    <xf numFmtId="246" fontId="4" fillId="0" borderId="52"/>
    <xf numFmtId="246" fontId="4" fillId="0" borderId="52"/>
    <xf numFmtId="246" fontId="4" fillId="0" borderId="52"/>
    <xf numFmtId="327" fontId="4" fillId="0" borderId="0"/>
    <xf numFmtId="246" fontId="4" fillId="0" borderId="52"/>
    <xf numFmtId="246" fontId="4" fillId="0" borderId="52"/>
    <xf numFmtId="246" fontId="4" fillId="0" borderId="52"/>
    <xf numFmtId="327" fontId="4" fillId="0" borderId="0"/>
    <xf numFmtId="327" fontId="33" fillId="70" borderId="15" applyNumberFormat="0" applyAlignment="0" applyProtection="0"/>
    <xf numFmtId="327" fontId="32" fillId="0" borderId="14" applyNumberFormat="0" applyFill="0" applyAlignment="0" applyProtection="0"/>
    <xf numFmtId="327" fontId="32" fillId="0" borderId="14" applyNumberFormat="0" applyFill="0" applyAlignment="0" applyProtection="0"/>
    <xf numFmtId="327" fontId="4" fillId="0" borderId="0"/>
    <xf numFmtId="327" fontId="32" fillId="0" borderId="14" applyNumberFormat="0" applyFill="0" applyAlignment="0" applyProtection="0"/>
    <xf numFmtId="327" fontId="33" fillId="70" borderId="15" applyNumberFormat="0" applyAlignment="0" applyProtection="0"/>
    <xf numFmtId="327" fontId="4" fillId="0" borderId="0"/>
    <xf numFmtId="327" fontId="33" fillId="70" borderId="15" applyNumberFormat="0" applyAlignment="0" applyProtection="0"/>
    <xf numFmtId="327" fontId="32" fillId="0" borderId="14" applyNumberFormat="0" applyFill="0" applyAlignment="0" applyProtection="0"/>
    <xf numFmtId="327" fontId="32" fillId="0" borderId="14" applyNumberFormat="0" applyFill="0" applyAlignment="0" applyProtection="0"/>
    <xf numFmtId="327" fontId="4" fillId="0" borderId="0"/>
    <xf numFmtId="327" fontId="19" fillId="0" borderId="0" applyFill="0" applyBorder="0" applyProtection="0">
      <alignment horizontal="center"/>
      <protection locked="0"/>
    </xf>
    <xf numFmtId="327" fontId="121" fillId="0" borderId="0" applyFill="0" applyBorder="0" applyProtection="0">
      <alignment horizontal="center"/>
    </xf>
    <xf numFmtId="310" fontId="153" fillId="0" borderId="0" applyFill="0" applyBorder="0" applyProtection="0">
      <alignment horizontal="right"/>
    </xf>
    <xf numFmtId="310" fontId="153" fillId="0" borderId="0" applyFill="0" applyBorder="0" applyProtection="0">
      <alignment horizontal="right"/>
    </xf>
    <xf numFmtId="327" fontId="4" fillId="0" borderId="0"/>
    <xf numFmtId="310" fontId="119" fillId="0" borderId="0" applyFill="0" applyBorder="0" applyProtection="0">
      <alignment horizontal="right"/>
    </xf>
    <xf numFmtId="327" fontId="4" fillId="0" borderId="0"/>
    <xf numFmtId="327" fontId="12" fillId="0" borderId="0" applyAlignment="0"/>
    <xf numFmtId="327" fontId="4" fillId="0" borderId="0"/>
    <xf numFmtId="327" fontId="33" fillId="70" borderId="15" applyNumberFormat="0" applyAlignment="0" applyProtection="0"/>
    <xf numFmtId="327" fontId="174" fillId="0" borderId="0" applyAlignment="0"/>
    <xf numFmtId="327" fontId="174" fillId="0" borderId="0" applyAlignment="0"/>
    <xf numFmtId="327" fontId="174" fillId="0" borderId="0" applyAlignment="0"/>
    <xf numFmtId="327" fontId="174" fillId="0" borderId="0" applyAlignment="0"/>
    <xf numFmtId="258" fontId="4" fillId="0" borderId="0"/>
    <xf numFmtId="327" fontId="4" fillId="0" borderId="0"/>
    <xf numFmtId="327" fontId="4" fillId="0" borderId="0"/>
    <xf numFmtId="258" fontId="4" fillId="0" borderId="0"/>
    <xf numFmtId="258" fontId="4" fillId="0" borderId="0"/>
    <xf numFmtId="327" fontId="4" fillId="0" borderId="0"/>
    <xf numFmtId="327" fontId="4" fillId="0" borderId="0"/>
    <xf numFmtId="327" fontId="102" fillId="0" borderId="0"/>
    <xf numFmtId="327" fontId="96" fillId="0" borderId="0">
      <alignment horizontal="center" wrapText="1"/>
      <protection hidden="1"/>
    </xf>
    <xf numFmtId="327" fontId="96" fillId="0" borderId="0">
      <alignment horizontal="center" wrapText="1"/>
      <protection hidden="1"/>
    </xf>
    <xf numFmtId="327" fontId="4" fillId="0" borderId="0"/>
    <xf numFmtId="327" fontId="96" fillId="0" borderId="0">
      <alignment horizontal="center" wrapText="1"/>
      <protection hidden="1"/>
    </xf>
    <xf numFmtId="327" fontId="4" fillId="0" borderId="0"/>
    <xf numFmtId="327" fontId="27" fillId="81" borderId="0" applyNumberFormat="0" applyBorder="0" applyAlignment="0" applyProtection="0"/>
    <xf numFmtId="327" fontId="4" fillId="0" borderId="0"/>
    <xf numFmtId="327" fontId="27" fillId="81" borderId="0" applyNumberFormat="0" applyBorder="0" applyAlignment="0" applyProtection="0"/>
    <xf numFmtId="327" fontId="27" fillId="75" borderId="0" applyNumberFormat="0" applyBorder="0" applyAlignment="0" applyProtection="0"/>
    <xf numFmtId="327" fontId="4" fillId="0" borderId="0"/>
    <xf numFmtId="327" fontId="27" fillId="75" borderId="0" applyNumberFormat="0" applyBorder="0" applyAlignment="0" applyProtection="0"/>
    <xf numFmtId="327" fontId="27" fillId="82" borderId="0" applyNumberFormat="0" applyBorder="0" applyAlignment="0" applyProtection="0"/>
    <xf numFmtId="327" fontId="4" fillId="0" borderId="0"/>
    <xf numFmtId="327" fontId="27" fillId="82" borderId="0" applyNumberFormat="0" applyBorder="0" applyAlignment="0" applyProtection="0"/>
    <xf numFmtId="327" fontId="27" fillId="19" borderId="0" applyNumberFormat="0" applyBorder="0" applyAlignment="0" applyProtection="0"/>
    <xf numFmtId="327" fontId="4" fillId="0" borderId="0"/>
    <xf numFmtId="327" fontId="27" fillId="19" borderId="0" applyNumberFormat="0" applyBorder="0" applyAlignment="0" applyProtection="0"/>
    <xf numFmtId="327" fontId="27" fillId="20" borderId="0" applyNumberFormat="0" applyBorder="0" applyAlignment="0" applyProtection="0"/>
    <xf numFmtId="327" fontId="4" fillId="0" borderId="0"/>
    <xf numFmtId="327" fontId="27" fillId="20" borderId="0" applyNumberFormat="0" applyBorder="0" applyAlignment="0" applyProtection="0"/>
    <xf numFmtId="327" fontId="27" fillId="79" borderId="0" applyNumberFormat="0" applyBorder="0" applyAlignment="0" applyProtection="0"/>
    <xf numFmtId="327" fontId="4" fillId="0" borderId="0"/>
    <xf numFmtId="327" fontId="27" fillId="79" borderId="0" applyNumberFormat="0" applyBorder="0" applyAlignment="0" applyProtection="0"/>
    <xf numFmtId="327" fontId="169" fillId="89" borderId="11" applyNumberFormat="0" applyBorder="0" applyProtection="0">
      <alignment horizontal="center" vertical="center" wrapText="1"/>
    </xf>
    <xf numFmtId="327" fontId="169" fillId="89" borderId="11" applyNumberFormat="0" applyBorder="0" applyProtection="0">
      <alignment horizontal="center" vertical="center" wrapText="1"/>
    </xf>
    <xf numFmtId="327" fontId="4" fillId="0" borderId="0"/>
    <xf numFmtId="327" fontId="169" fillId="89" borderId="11" applyNumberFormat="0" applyBorder="0" applyProtection="0">
      <alignment horizontal="center" vertical="center" wrapText="1"/>
    </xf>
    <xf numFmtId="327" fontId="4" fillId="0" borderId="0"/>
    <xf numFmtId="327" fontId="21" fillId="0" borderId="8">
      <alignment horizontal="center"/>
    </xf>
    <xf numFmtId="327" fontId="175" fillId="90" borderId="0" applyAlignment="0"/>
    <xf numFmtId="38" fontId="176" fillId="0" borderId="0">
      <alignment horizontal="center"/>
      <protection locked="0"/>
    </xf>
    <xf numFmtId="327" fontId="4" fillId="0" borderId="0"/>
    <xf numFmtId="327" fontId="4" fillId="0" borderId="0"/>
    <xf numFmtId="38" fontId="176" fillId="0" borderId="0">
      <alignment horizontal="center"/>
      <protection locked="0"/>
    </xf>
    <xf numFmtId="327" fontId="176" fillId="0" borderId="0">
      <alignment horizontal="center"/>
      <protection locked="0"/>
    </xf>
    <xf numFmtId="327" fontId="4" fillId="0" borderId="0"/>
    <xf numFmtId="327" fontId="177" fillId="0" borderId="0" applyFont="0" applyFill="0" applyBorder="0" applyAlignment="0" applyProtection="0"/>
    <xf numFmtId="327" fontId="4" fillId="0" borderId="0"/>
    <xf numFmtId="327" fontId="177" fillId="0" borderId="0" applyFont="0" applyFill="0" applyBorder="0" applyAlignment="0" applyProtection="0"/>
    <xf numFmtId="327" fontId="178" fillId="0" borderId="0" applyFont="0" applyFill="0" applyBorder="0" applyAlignment="0" applyProtection="0">
      <alignment horizontal="right"/>
    </xf>
    <xf numFmtId="327" fontId="178" fillId="0" borderId="0" applyFont="0" applyFill="0" applyBorder="0" applyAlignment="0" applyProtection="0">
      <alignment horizontal="right"/>
    </xf>
    <xf numFmtId="327" fontId="4" fillId="0" borderId="0"/>
    <xf numFmtId="327" fontId="178" fillId="0" borderId="0" applyFont="0" applyFill="0" applyBorder="0" applyAlignment="0" applyProtection="0">
      <alignment horizontal="right"/>
    </xf>
    <xf numFmtId="327" fontId="178" fillId="0" borderId="0" applyFont="0" applyFill="0" applyBorder="0" applyAlignment="0" applyProtection="0"/>
    <xf numFmtId="327" fontId="178" fillId="0" borderId="0" applyFont="0" applyFill="0" applyBorder="0" applyAlignment="0" applyProtection="0"/>
    <xf numFmtId="327" fontId="4" fillId="0" borderId="0"/>
    <xf numFmtId="327" fontId="178" fillId="0" borderId="0" applyFont="0" applyFill="0" applyBorder="0" applyAlignment="0" applyProtection="0"/>
    <xf numFmtId="327" fontId="4" fillId="0" borderId="0"/>
    <xf numFmtId="311" fontId="179" fillId="0" borderId="0" applyFont="0" applyFill="0" applyBorder="0" applyAlignment="0" applyProtection="0"/>
    <xf numFmtId="39" fontId="180" fillId="0" borderId="0" applyFont="0" applyFill="0" applyBorder="0" applyAlignment="0" applyProtection="0"/>
    <xf numFmtId="312" fontId="181" fillId="0" borderId="0" applyFont="0" applyFill="0" applyBorder="0" applyAlignment="0" applyProtection="0"/>
    <xf numFmtId="258" fontId="102" fillId="0" borderId="0" applyFont="0" applyFill="0" applyBorder="0" applyAlignment="0" applyProtection="0">
      <alignment horizontal="right"/>
    </xf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327" fontId="4" fillId="0" borderId="0"/>
    <xf numFmtId="168" fontId="4" fillId="0" borderId="0" applyFont="0" applyFill="0" applyBorder="0" applyAlignment="0" applyProtection="0"/>
    <xf numFmtId="327" fontId="178" fillId="0" borderId="0" applyFont="0" applyFill="0" applyBorder="0" applyAlignment="0" applyProtection="0">
      <alignment horizontal="right"/>
    </xf>
    <xf numFmtId="170" fontId="2" fillId="0" borderId="0" applyFont="0" applyFill="0" applyBorder="0" applyAlignment="0" applyProtection="0"/>
    <xf numFmtId="327" fontId="4" fillId="0" borderId="0"/>
    <xf numFmtId="168" fontId="4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2" fillId="0" borderId="0" applyFont="0" applyFill="0" applyBorder="0" applyAlignment="0" applyProtection="0"/>
    <xf numFmtId="175" fontId="2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75" fontId="2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249" fontId="102" fillId="0" borderId="0"/>
    <xf numFmtId="249" fontId="102" fillId="0" borderId="0"/>
    <xf numFmtId="327" fontId="4" fillId="0" borderId="0"/>
    <xf numFmtId="327" fontId="4" fillId="0" borderId="0"/>
    <xf numFmtId="37" fontId="159" fillId="0" borderId="0" applyFont="0" applyFill="0" applyBorder="0" applyAlignment="0" applyProtection="0"/>
    <xf numFmtId="327" fontId="4" fillId="0" borderId="0"/>
    <xf numFmtId="327" fontId="4" fillId="0" borderId="0"/>
    <xf numFmtId="37" fontId="159" fillId="0" borderId="0" applyFont="0" applyFill="0" applyBorder="0" applyAlignment="0" applyProtection="0"/>
    <xf numFmtId="327" fontId="159" fillId="0" borderId="0" applyFont="0" applyFill="0" applyBorder="0" applyAlignment="0" applyProtection="0"/>
    <xf numFmtId="327" fontId="4" fillId="0" borderId="0"/>
    <xf numFmtId="327" fontId="160" fillId="0" borderId="0" applyFont="0" applyFill="0" applyBorder="0" applyAlignment="0" applyProtection="0"/>
    <xf numFmtId="327" fontId="4" fillId="0" borderId="0"/>
    <xf numFmtId="1" fontId="4" fillId="0" borderId="0" applyFont="0" applyFill="0" applyBorder="0" applyAlignment="0" applyProtection="0"/>
    <xf numFmtId="327" fontId="182" fillId="0" borderId="0"/>
    <xf numFmtId="327" fontId="182" fillId="0" borderId="0"/>
    <xf numFmtId="327" fontId="4" fillId="0" borderId="0"/>
    <xf numFmtId="327" fontId="182" fillId="0" borderId="0"/>
    <xf numFmtId="327" fontId="4" fillId="0" borderId="0"/>
    <xf numFmtId="327" fontId="118" fillId="0" borderId="0"/>
    <xf numFmtId="327" fontId="118" fillId="0" borderId="0"/>
    <xf numFmtId="327" fontId="4" fillId="0" borderId="0"/>
    <xf numFmtId="327" fontId="118" fillId="0" borderId="0"/>
    <xf numFmtId="327" fontId="4" fillId="0" borderId="0"/>
    <xf numFmtId="1" fontId="4" fillId="0" borderId="0" applyFont="0" applyFill="0" applyBorder="0" applyAlignment="0" applyProtection="0"/>
    <xf numFmtId="1" fontId="4" fillId="0" borderId="0" applyFont="0" applyFill="0" applyBorder="0" applyAlignment="0" applyProtection="0"/>
    <xf numFmtId="327" fontId="182" fillId="0" borderId="0"/>
    <xf numFmtId="327" fontId="182" fillId="0" borderId="0"/>
    <xf numFmtId="327" fontId="4" fillId="0" borderId="0"/>
    <xf numFmtId="327" fontId="182" fillId="0" borderId="0"/>
    <xf numFmtId="327" fontId="4" fillId="0" borderId="0"/>
    <xf numFmtId="327" fontId="118" fillId="0" borderId="0"/>
    <xf numFmtId="327" fontId="118" fillId="0" borderId="0"/>
    <xf numFmtId="327" fontId="4" fillId="0" borderId="0"/>
    <xf numFmtId="327" fontId="118" fillId="0" borderId="0"/>
    <xf numFmtId="327" fontId="4" fillId="0" borderId="0"/>
    <xf numFmtId="327" fontId="26" fillId="44" borderId="16" applyNumberFormat="0" applyFont="0" applyAlignment="0" applyProtection="0"/>
    <xf numFmtId="327" fontId="26" fillId="44" borderId="16" applyNumberFormat="0" applyFont="0" applyAlignment="0" applyProtection="0"/>
    <xf numFmtId="327" fontId="4" fillId="0" borderId="0"/>
    <xf numFmtId="327" fontId="183" fillId="91" borderId="0">
      <alignment horizontal="center" vertical="center" wrapText="1"/>
    </xf>
    <xf numFmtId="327" fontId="183" fillId="91" borderId="0">
      <alignment horizontal="center" vertical="center" wrapText="1"/>
    </xf>
    <xf numFmtId="327" fontId="4" fillId="0" borderId="0"/>
    <xf numFmtId="327" fontId="183" fillId="91" borderId="0">
      <alignment horizontal="center" vertical="center" wrapText="1"/>
    </xf>
    <xf numFmtId="327" fontId="184" fillId="0" borderId="0" applyNumberFormat="0" applyFill="0" applyBorder="0">
      <alignment horizontal="right"/>
    </xf>
    <xf numFmtId="327" fontId="184" fillId="0" borderId="0" applyNumberFormat="0" applyFill="0" applyBorder="0">
      <alignment horizontal="right"/>
    </xf>
    <xf numFmtId="327" fontId="4" fillId="0" borderId="0"/>
    <xf numFmtId="327" fontId="184" fillId="0" borderId="0" applyNumberFormat="0" applyFill="0" applyBorder="0">
      <alignment horizontal="right"/>
    </xf>
    <xf numFmtId="327" fontId="4" fillId="0" borderId="0"/>
    <xf numFmtId="327" fontId="183" fillId="91" borderId="0">
      <alignment horizontal="center" vertical="center" wrapText="1"/>
    </xf>
    <xf numFmtId="327" fontId="185" fillId="0" borderId="0" applyNumberFormat="0" applyAlignment="0">
      <alignment horizontal="left"/>
    </xf>
    <xf numFmtId="327" fontId="185" fillId="0" borderId="0" applyNumberFormat="0" applyAlignment="0">
      <alignment horizontal="left"/>
    </xf>
    <xf numFmtId="327" fontId="4" fillId="0" borderId="0"/>
    <xf numFmtId="327" fontId="185" fillId="0" borderId="0" applyNumberFormat="0" applyAlignment="0">
      <alignment horizontal="left"/>
    </xf>
    <xf numFmtId="327" fontId="4" fillId="0" borderId="0"/>
    <xf numFmtId="257" fontId="4" fillId="0" borderId="8" applyFont="0" applyFill="0" applyBorder="0" applyAlignment="0" applyProtection="0"/>
    <xf numFmtId="327" fontId="4" fillId="0" borderId="0"/>
    <xf numFmtId="327" fontId="4" fillId="0" borderId="0"/>
    <xf numFmtId="257" fontId="4" fillId="0" borderId="8" applyFont="0" applyFill="0" applyBorder="0" applyAlignment="0" applyProtection="0"/>
    <xf numFmtId="257" fontId="4" fillId="0" borderId="8" applyFont="0" applyFill="0" applyBorder="0" applyAlignment="0" applyProtection="0"/>
    <xf numFmtId="327" fontId="4" fillId="0" borderId="0"/>
    <xf numFmtId="327" fontId="4" fillId="0" borderId="0"/>
    <xf numFmtId="313" fontId="96" fillId="0" borderId="0" applyFill="0" applyBorder="0">
      <alignment horizontal="right"/>
      <protection locked="0"/>
    </xf>
    <xf numFmtId="313" fontId="96" fillId="0" borderId="0" applyFill="0" applyBorder="0">
      <alignment horizontal="right"/>
      <protection locked="0"/>
    </xf>
    <xf numFmtId="327" fontId="4" fillId="0" borderId="0"/>
    <xf numFmtId="327" fontId="4" fillId="0" borderId="0"/>
    <xf numFmtId="327" fontId="186" fillId="0" borderId="0" applyFont="0" applyFill="0" applyBorder="0" applyAlignment="0" applyProtection="0"/>
    <xf numFmtId="165" fontId="187" fillId="0" borderId="53">
      <protection locked="0"/>
    </xf>
    <xf numFmtId="165" fontId="187" fillId="0" borderId="53">
      <protection locked="0"/>
    </xf>
    <xf numFmtId="327" fontId="4" fillId="0" borderId="0"/>
    <xf numFmtId="327" fontId="186" fillId="0" borderId="0" applyFont="0" applyFill="0" applyBorder="0" applyAlignment="0" applyProtection="0"/>
    <xf numFmtId="327" fontId="4" fillId="0" borderId="0"/>
    <xf numFmtId="327" fontId="178" fillId="0" borderId="0" applyFont="0" applyFill="0" applyBorder="0" applyAlignment="0" applyProtection="0">
      <alignment horizontal="right"/>
    </xf>
    <xf numFmtId="327" fontId="178" fillId="0" borderId="0" applyFont="0" applyFill="0" applyBorder="0" applyAlignment="0" applyProtection="0">
      <alignment horizontal="right"/>
    </xf>
    <xf numFmtId="327" fontId="4" fillId="0" borderId="0"/>
    <xf numFmtId="327" fontId="178" fillId="0" borderId="0" applyFont="0" applyFill="0" applyBorder="0" applyAlignment="0" applyProtection="0">
      <alignment horizontal="right"/>
    </xf>
    <xf numFmtId="314" fontId="181" fillId="0" borderId="0" applyFont="0" applyFill="0" applyBorder="0" applyAlignment="0" applyProtection="0"/>
    <xf numFmtId="315" fontId="180" fillId="0" borderId="0" applyFont="0" applyFill="0" applyBorder="0" applyAlignment="0" applyProtection="0"/>
    <xf numFmtId="327" fontId="4" fillId="0" borderId="0"/>
    <xf numFmtId="327" fontId="4" fillId="0" borderId="0"/>
    <xf numFmtId="327" fontId="178" fillId="0" borderId="0" applyFont="0" applyFill="0" applyBorder="0" applyAlignment="0" applyProtection="0">
      <alignment horizontal="right"/>
    </xf>
    <xf numFmtId="167" fontId="4" fillId="0" borderId="0" applyFont="0" applyFill="0" applyBorder="0" applyAlignment="0" applyProtection="0"/>
    <xf numFmtId="327" fontId="4" fillId="0" borderId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102" fillId="0" borderId="0" applyFill="0" applyBorder="0" applyProtection="0">
      <alignment vertical="center"/>
    </xf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102" fillId="0" borderId="0" applyFill="0" applyBorder="0" applyProtection="0">
      <alignment vertical="center"/>
    </xf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327" fontId="102" fillId="0" borderId="0" applyFill="0" applyBorder="0" applyProtection="0">
      <alignment vertical="center"/>
    </xf>
    <xf numFmtId="327" fontId="4" fillId="0" borderId="0"/>
    <xf numFmtId="327" fontId="4" fillId="0" borderId="0"/>
    <xf numFmtId="327" fontId="102" fillId="0" borderId="0" applyFill="0" applyBorder="0" applyProtection="0">
      <alignment vertical="center"/>
    </xf>
    <xf numFmtId="327" fontId="4" fillId="0" borderId="0"/>
    <xf numFmtId="327" fontId="4" fillId="0" borderId="0"/>
    <xf numFmtId="327" fontId="102" fillId="0" borderId="0" applyFill="0" applyBorder="0" applyProtection="0">
      <alignment vertical="center"/>
    </xf>
    <xf numFmtId="327" fontId="4" fillId="0" borderId="0"/>
    <xf numFmtId="327" fontId="102" fillId="0" borderId="0" applyFill="0" applyBorder="0" applyProtection="0">
      <alignment vertical="center"/>
    </xf>
    <xf numFmtId="327" fontId="4" fillId="0" borderId="0"/>
    <xf numFmtId="316" fontId="4" fillId="0" borderId="0" applyFont="0" applyFill="0" applyBorder="0" applyAlignment="0" applyProtection="0"/>
    <xf numFmtId="316" fontId="4" fillId="0" borderId="0" applyFont="0" applyFill="0" applyBorder="0" applyAlignment="0" applyProtection="0"/>
    <xf numFmtId="327" fontId="102" fillId="0" borderId="0" applyFill="0" applyBorder="0" applyProtection="0">
      <alignment vertical="center"/>
    </xf>
    <xf numFmtId="327" fontId="4" fillId="0" borderId="0"/>
    <xf numFmtId="327" fontId="4" fillId="0" borderId="0"/>
    <xf numFmtId="327" fontId="102" fillId="0" borderId="0" applyFill="0" applyBorder="0" applyProtection="0">
      <alignment vertical="center"/>
    </xf>
    <xf numFmtId="327" fontId="4" fillId="0" borderId="0"/>
    <xf numFmtId="327" fontId="102" fillId="0" borderId="0" applyFill="0" applyBorder="0" applyProtection="0">
      <alignment vertical="center"/>
    </xf>
    <xf numFmtId="327" fontId="4" fillId="0" borderId="0"/>
    <xf numFmtId="251" fontId="4" fillId="0" borderId="0" applyFont="0" applyFill="0" applyBorder="0" applyAlignment="0" applyProtection="0"/>
    <xf numFmtId="327" fontId="4" fillId="0" borderId="0"/>
    <xf numFmtId="327" fontId="4" fillId="0" borderId="0"/>
    <xf numFmtId="251" fontId="4" fillId="0" borderId="0" applyFont="0" applyFill="0" applyBorder="0" applyAlignment="0" applyProtection="0"/>
    <xf numFmtId="251" fontId="4" fillId="0" borderId="0" applyFont="0" applyFill="0" applyBorder="0" applyAlignment="0" applyProtection="0"/>
    <xf numFmtId="327" fontId="4" fillId="0" borderId="0"/>
    <xf numFmtId="327" fontId="4" fillId="0" borderId="0"/>
    <xf numFmtId="317" fontId="188" fillId="0" borderId="0"/>
    <xf numFmtId="317" fontId="188" fillId="0" borderId="0"/>
    <xf numFmtId="327" fontId="4" fillId="0" borderId="0"/>
    <xf numFmtId="317" fontId="189" fillId="0" borderId="0"/>
    <xf numFmtId="327" fontId="4" fillId="0" borderId="0"/>
    <xf numFmtId="317" fontId="189" fillId="0" borderId="0"/>
    <xf numFmtId="327" fontId="102" fillId="0" borderId="0" applyFont="0" applyFill="0" applyBorder="0" applyAlignment="0" applyProtection="0"/>
    <xf numFmtId="164" fontId="190" fillId="0" borderId="0">
      <protection locked="0"/>
    </xf>
    <xf numFmtId="267" fontId="191" fillId="0" borderId="43"/>
    <xf numFmtId="267" fontId="191" fillId="0" borderId="43"/>
    <xf numFmtId="327" fontId="4" fillId="0" borderId="0"/>
    <xf numFmtId="327" fontId="4" fillId="0" borderId="0"/>
    <xf numFmtId="286" fontId="161" fillId="0" borderId="0" applyFont="0" applyFill="0" applyBorder="0" applyProtection="0">
      <alignment horizontal="right"/>
    </xf>
    <xf numFmtId="327" fontId="4" fillId="0" borderId="0"/>
    <xf numFmtId="327" fontId="4" fillId="0" borderId="0"/>
    <xf numFmtId="327" fontId="192" fillId="0" borderId="0" applyFont="0" applyFill="0" applyBorder="0" applyAlignment="0" applyProtection="0"/>
    <xf numFmtId="327" fontId="192" fillId="0" borderId="0" applyFont="0" applyFill="0" applyBorder="0" applyAlignment="0" applyProtection="0"/>
    <xf numFmtId="327" fontId="192" fillId="0" borderId="0" applyFont="0" applyFill="0" applyBorder="0" applyAlignment="0" applyProtection="0"/>
    <xf numFmtId="327" fontId="178" fillId="0" borderId="0" applyFont="0" applyFill="0" applyBorder="0" applyAlignment="0" applyProtection="0"/>
    <xf numFmtId="327" fontId="178" fillId="0" borderId="0" applyFont="0" applyFill="0" applyBorder="0" applyAlignment="0" applyProtection="0"/>
    <xf numFmtId="327" fontId="4" fillId="0" borderId="0"/>
    <xf numFmtId="327" fontId="178" fillId="0" borderId="0" applyFont="0" applyFill="0" applyBorder="0" applyAlignment="0" applyProtection="0"/>
    <xf numFmtId="327" fontId="4" fillId="0" borderId="0"/>
    <xf numFmtId="22" fontId="17" fillId="0" borderId="0" applyFill="0" applyBorder="0" applyProtection="0">
      <alignment horizontal="right"/>
    </xf>
    <xf numFmtId="327" fontId="4" fillId="0" borderId="0"/>
    <xf numFmtId="327" fontId="4" fillId="0" borderId="0"/>
    <xf numFmtId="22" fontId="17" fillId="0" borderId="0" applyFill="0" applyBorder="0" applyProtection="0">
      <alignment horizontal="right"/>
    </xf>
    <xf numFmtId="192" fontId="17" fillId="0" borderId="0" applyFill="0" applyBorder="0" applyProtection="0">
      <alignment horizontal="right"/>
    </xf>
    <xf numFmtId="327" fontId="17" fillId="0" borderId="0" applyFill="0" applyBorder="0" applyProtection="0">
      <alignment horizontal="right"/>
    </xf>
    <xf numFmtId="327" fontId="4" fillId="0" borderId="0"/>
    <xf numFmtId="192" fontId="17" fillId="0" borderId="0" applyFill="0" applyBorder="0" applyProtection="0">
      <alignment horizontal="right"/>
    </xf>
    <xf numFmtId="327" fontId="17" fillId="0" borderId="0" applyFill="0" applyBorder="0" applyProtection="0">
      <alignment horizontal="right"/>
    </xf>
    <xf numFmtId="327" fontId="4" fillId="0" borderId="0"/>
    <xf numFmtId="283" fontId="4" fillId="0" borderId="0" applyFont="0" applyFill="0" applyBorder="0" applyAlignment="0" applyProtection="0"/>
    <xf numFmtId="17" fontId="18" fillId="92" borderId="54">
      <alignment horizontal="center"/>
    </xf>
    <xf numFmtId="327" fontId="4" fillId="0" borderId="0"/>
    <xf numFmtId="327" fontId="4" fillId="0" borderId="0"/>
    <xf numFmtId="17" fontId="18" fillId="92" borderId="54">
      <alignment horizontal="center"/>
    </xf>
    <xf numFmtId="19" fontId="18" fillId="92" borderId="54">
      <alignment horizontal="center"/>
    </xf>
    <xf numFmtId="21" fontId="18" fillId="92" borderId="54">
      <alignment horizontal="center"/>
    </xf>
    <xf numFmtId="19" fontId="18" fillId="92" borderId="54">
      <alignment horizontal="center"/>
    </xf>
    <xf numFmtId="21" fontId="18" fillId="92" borderId="54">
      <alignment horizontal="center"/>
    </xf>
    <xf numFmtId="327" fontId="4" fillId="0" borderId="0"/>
    <xf numFmtId="19" fontId="18" fillId="92" borderId="54">
      <alignment horizontal="center"/>
    </xf>
    <xf numFmtId="21" fontId="18" fillId="92" borderId="54">
      <alignment horizontal="center"/>
    </xf>
    <xf numFmtId="327" fontId="4" fillId="0" borderId="0"/>
    <xf numFmtId="14" fontId="193" fillId="0" borderId="0" applyFont="0" applyFill="0" applyBorder="0" applyAlignment="0" applyProtection="0">
      <alignment horizontal="center"/>
    </xf>
    <xf numFmtId="327" fontId="4" fillId="0" borderId="0"/>
    <xf numFmtId="327" fontId="4" fillId="0" borderId="0"/>
    <xf numFmtId="14" fontId="193" fillId="0" borderId="0" applyFont="0" applyFill="0" applyBorder="0" applyAlignment="0" applyProtection="0">
      <alignment horizontal="center"/>
    </xf>
    <xf numFmtId="16" fontId="193" fillId="0" borderId="0" applyFont="0" applyFill="0" applyBorder="0" applyAlignment="0" applyProtection="0">
      <alignment horizontal="center"/>
    </xf>
    <xf numFmtId="18" fontId="193" fillId="0" borderId="0" applyFont="0" applyFill="0" applyBorder="0" applyAlignment="0" applyProtection="0">
      <alignment horizontal="center"/>
    </xf>
    <xf numFmtId="327" fontId="4" fillId="0" borderId="0"/>
    <xf numFmtId="16" fontId="193" fillId="0" borderId="0" applyFont="0" applyFill="0" applyBorder="0" applyAlignment="0" applyProtection="0">
      <alignment horizontal="center"/>
    </xf>
    <xf numFmtId="18" fontId="193" fillId="0" borderId="0" applyFont="0" applyFill="0" applyBorder="0" applyAlignment="0" applyProtection="0">
      <alignment horizontal="center"/>
    </xf>
    <xf numFmtId="327" fontId="4" fillId="0" borderId="0"/>
    <xf numFmtId="14" fontId="96" fillId="0" borderId="0"/>
    <xf numFmtId="327" fontId="4" fillId="0" borderId="0"/>
    <xf numFmtId="327" fontId="4" fillId="0" borderId="0"/>
    <xf numFmtId="14" fontId="96" fillId="0" borderId="0"/>
    <xf numFmtId="16" fontId="96" fillId="0" borderId="0"/>
    <xf numFmtId="18" fontId="96" fillId="0" borderId="0"/>
    <xf numFmtId="327" fontId="4" fillId="0" borderId="0"/>
    <xf numFmtId="16" fontId="96" fillId="0" borderId="0"/>
    <xf numFmtId="18" fontId="96" fillId="0" borderId="0"/>
    <xf numFmtId="327" fontId="4" fillId="0" borderId="0"/>
    <xf numFmtId="327" fontId="73" fillId="0" borderId="0"/>
    <xf numFmtId="327" fontId="73" fillId="0" borderId="0"/>
    <xf numFmtId="327" fontId="4" fillId="0" borderId="0"/>
    <xf numFmtId="327" fontId="73" fillId="0" borderId="0"/>
    <xf numFmtId="327" fontId="4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53" fillId="0" borderId="0" applyFont="0" applyFill="0" applyBorder="0" applyAlignment="0" applyProtection="0">
      <alignment horizontal="right"/>
    </xf>
    <xf numFmtId="327" fontId="153" fillId="0" borderId="0" applyFont="0" applyFill="0" applyBorder="0" applyAlignment="0" applyProtection="0">
      <alignment horizontal="right"/>
    </xf>
    <xf numFmtId="327" fontId="4" fillId="0" borderId="0"/>
    <xf numFmtId="327" fontId="119" fillId="0" borderId="0" applyFont="0" applyFill="0" applyBorder="0" applyAlignment="0" applyProtection="0">
      <alignment horizontal="right"/>
    </xf>
    <xf numFmtId="327" fontId="4" fillId="0" borderId="0"/>
    <xf numFmtId="327" fontId="153" fillId="0" borderId="0" applyFont="0" applyFill="0" applyBorder="0" applyAlignment="0" applyProtection="0">
      <alignment horizontal="right"/>
    </xf>
    <xf numFmtId="327" fontId="153" fillId="0" borderId="0" applyFont="0" applyFill="0" applyBorder="0" applyAlignment="0" applyProtection="0">
      <alignment horizontal="right"/>
    </xf>
    <xf numFmtId="327" fontId="4" fillId="0" borderId="0"/>
    <xf numFmtId="327" fontId="119" fillId="0" borderId="0" applyFont="0" applyFill="0" applyBorder="0" applyAlignment="0" applyProtection="0">
      <alignment horizontal="right"/>
    </xf>
    <xf numFmtId="327" fontId="4" fillId="0" borderId="0"/>
    <xf numFmtId="318" fontId="4" fillId="0" borderId="0"/>
    <xf numFmtId="254" fontId="4" fillId="0" borderId="0" applyFont="0" applyFill="0" applyBorder="0" applyAlignment="0" applyProtection="0"/>
    <xf numFmtId="327" fontId="4" fillId="0" borderId="0"/>
    <xf numFmtId="327" fontId="4" fillId="0" borderId="0"/>
    <xf numFmtId="254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327" fontId="4" fillId="0" borderId="0"/>
    <xf numFmtId="327" fontId="4" fillId="0" borderId="0"/>
    <xf numFmtId="319" fontId="4" fillId="0" borderId="0" applyFont="0" applyFill="0" applyBorder="0" applyAlignment="0" applyProtection="0"/>
    <xf numFmtId="327" fontId="4" fillId="0" borderId="0"/>
    <xf numFmtId="327" fontId="4" fillId="0" borderId="0"/>
    <xf numFmtId="319" fontId="4" fillId="0" borderId="0" applyFont="0" applyFill="0" applyBorder="0" applyAlignment="0" applyProtection="0"/>
    <xf numFmtId="319" fontId="4" fillId="0" borderId="0" applyFon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18" fontId="4" fillId="0" borderId="0"/>
    <xf numFmtId="318" fontId="4" fillId="0" borderId="0"/>
    <xf numFmtId="327" fontId="4" fillId="0" borderId="0"/>
    <xf numFmtId="327" fontId="4" fillId="0" borderId="0"/>
    <xf numFmtId="318" fontId="4" fillId="0" borderId="0"/>
    <xf numFmtId="208" fontId="115" fillId="0" borderId="0" applyFont="0" applyFill="0" applyBorder="0" applyAlignment="0" applyProtection="0">
      <alignment horizontal="right"/>
    </xf>
    <xf numFmtId="327" fontId="178" fillId="0" borderId="55" applyNumberFormat="0" applyFont="0" applyFill="0" applyAlignment="0" applyProtection="0"/>
    <xf numFmtId="327" fontId="178" fillId="0" borderId="55" applyNumberFormat="0" applyFont="0" applyFill="0" applyAlignment="0" applyProtection="0"/>
    <xf numFmtId="327" fontId="4" fillId="0" borderId="0"/>
    <xf numFmtId="327" fontId="178" fillId="0" borderId="55" applyNumberFormat="0" applyFont="0" applyFill="0" applyAlignment="0" applyProtection="0"/>
    <xf numFmtId="327" fontId="4" fillId="0" borderId="0"/>
    <xf numFmtId="166" fontId="135" fillId="0" borderId="0" applyFill="0" applyBorder="0" applyAlignment="0" applyProtection="0"/>
    <xf numFmtId="166" fontId="135" fillId="0" borderId="0" applyFill="0" applyBorder="0" applyAlignment="0" applyProtection="0"/>
    <xf numFmtId="327" fontId="4" fillId="0" borderId="0"/>
    <xf numFmtId="327" fontId="4" fillId="0" borderId="0"/>
    <xf numFmtId="253" fontId="4" fillId="0" borderId="0"/>
    <xf numFmtId="327" fontId="4" fillId="0" borderId="0"/>
    <xf numFmtId="327" fontId="4" fillId="0" borderId="0"/>
    <xf numFmtId="253" fontId="4" fillId="0" borderId="0"/>
    <xf numFmtId="253" fontId="4" fillId="0" borderId="0"/>
    <xf numFmtId="327" fontId="4" fillId="0" borderId="0"/>
    <xf numFmtId="327" fontId="4" fillId="0" borderId="0"/>
    <xf numFmtId="327" fontId="4" fillId="59" borderId="11" applyNumberFormat="0" applyFont="0" applyAlignment="0" applyProtection="0">
      <alignment horizontal="center"/>
    </xf>
    <xf numFmtId="327" fontId="4" fillId="0" borderId="0"/>
    <xf numFmtId="327" fontId="4" fillId="0" borderId="0"/>
    <xf numFmtId="327" fontId="4" fillId="59" borderId="11" applyNumberFormat="0" applyFont="0" applyAlignment="0" applyProtection="0">
      <alignment horizontal="center"/>
    </xf>
    <xf numFmtId="327" fontId="4" fillId="59" borderId="11" applyNumberFormat="0" applyFont="0" applyAlignment="0" applyProtection="0">
      <alignment horizontal="center"/>
    </xf>
    <xf numFmtId="327" fontId="4" fillId="0" borderId="0"/>
    <xf numFmtId="327" fontId="4" fillId="59" borderId="11" applyNumberFormat="0" applyFont="0" applyAlignment="0" applyProtection="0">
      <alignment horizontal="center"/>
    </xf>
    <xf numFmtId="327" fontId="4" fillId="0" borderId="0"/>
    <xf numFmtId="320" fontId="195" fillId="0" borderId="0" applyFont="0" applyFill="0" applyBorder="0" applyAlignment="0" applyProtection="0"/>
    <xf numFmtId="321" fontId="195" fillId="0" borderId="0" applyFont="0" applyFill="0" applyBorder="0" applyAlignment="0" applyProtection="0"/>
    <xf numFmtId="322" fontId="195" fillId="0" borderId="0" applyFont="0" applyFill="0" applyBorder="0" applyAlignment="0" applyProtection="0"/>
    <xf numFmtId="323" fontId="4" fillId="0" borderId="0" applyFont="0" applyFill="0" applyBorder="0" applyAlignment="0" applyProtection="0"/>
    <xf numFmtId="323" fontId="9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323" fontId="103" fillId="0" borderId="0" applyFont="0" applyFill="0" applyBorder="0" applyAlignment="0" applyProtection="0"/>
    <xf numFmtId="322" fontId="154" fillId="0" borderId="0" applyFont="0" applyFill="0" applyBorder="0" applyAlignment="0" applyProtection="0"/>
    <xf numFmtId="324" fontId="195" fillId="0" borderId="0" applyFont="0" applyFill="0" applyBorder="0" applyAlignment="0" applyProtection="0"/>
    <xf numFmtId="325" fontId="4" fillId="0" borderId="0" applyFont="0" applyFill="0" applyBorder="0" applyAlignment="0" applyProtection="0"/>
    <xf numFmtId="325" fontId="9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25" fontId="103" fillId="0" borderId="0" applyFont="0" applyFill="0" applyBorder="0" applyAlignment="0" applyProtection="0"/>
    <xf numFmtId="324" fontId="154" fillId="0" borderId="0" applyFont="0" applyFill="0" applyBorder="0" applyAlignment="0" applyProtection="0"/>
    <xf numFmtId="326" fontId="136" fillId="50" borderId="0">
      <alignment horizontal="right"/>
    </xf>
    <xf numFmtId="326" fontId="136" fillId="50" borderId="0">
      <alignment horizontal="right"/>
    </xf>
    <xf numFmtId="327" fontId="4" fillId="0" borderId="0"/>
    <xf numFmtId="327" fontId="4" fillId="0" borderId="0"/>
    <xf numFmtId="327" fontId="4" fillId="0" borderId="0"/>
    <xf numFmtId="327" fontId="34" fillId="45" borderId="0" applyNumberFormat="0" applyBorder="0" applyAlignment="0" applyProtection="0"/>
    <xf numFmtId="327" fontId="4" fillId="0" borderId="0"/>
    <xf numFmtId="327" fontId="34" fillId="46" borderId="0" applyNumberFormat="0" applyBorder="0" applyAlignment="0" applyProtection="0"/>
    <xf numFmtId="327" fontId="4" fillId="0" borderId="0"/>
    <xf numFmtId="327" fontId="34" fillId="47" borderId="0" applyNumberFormat="0" applyBorder="0" applyAlignment="0" applyProtection="0"/>
    <xf numFmtId="327" fontId="196" fillId="0" borderId="0">
      <protection locked="0"/>
    </xf>
    <xf numFmtId="327" fontId="196" fillId="0" borderId="0">
      <protection locked="0"/>
    </xf>
    <xf numFmtId="327" fontId="4" fillId="0" borderId="0"/>
    <xf numFmtId="327" fontId="196" fillId="0" borderId="0">
      <protection locked="0"/>
    </xf>
    <xf numFmtId="327" fontId="4" fillId="0" borderId="0"/>
    <xf numFmtId="327" fontId="196" fillId="0" borderId="0">
      <protection locked="0"/>
    </xf>
    <xf numFmtId="327" fontId="196" fillId="0" borderId="0">
      <protection locked="0"/>
    </xf>
    <xf numFmtId="327" fontId="4" fillId="0" borderId="0"/>
    <xf numFmtId="327" fontId="196" fillId="0" borderId="0">
      <protection locked="0"/>
    </xf>
    <xf numFmtId="327" fontId="4" fillId="0" borderId="0"/>
    <xf numFmtId="327" fontId="197" fillId="0" borderId="0" applyNumberFormat="0" applyAlignment="0">
      <alignment horizontal="left"/>
    </xf>
    <xf numFmtId="327" fontId="197" fillId="0" borderId="0" applyNumberFormat="0" applyAlignment="0">
      <alignment horizontal="left"/>
    </xf>
    <xf numFmtId="327" fontId="4" fillId="0" borderId="0"/>
    <xf numFmtId="327" fontId="197" fillId="0" borderId="0" applyNumberFormat="0" applyAlignment="0">
      <alignment horizontal="left"/>
    </xf>
    <xf numFmtId="327" fontId="4" fillId="0" borderId="0"/>
    <xf numFmtId="327" fontId="35" fillId="13" borderId="12" applyNumberFormat="0" applyAlignment="0" applyProtection="0"/>
    <xf numFmtId="327" fontId="35" fillId="13" borderId="12" applyNumberFormat="0" applyAlignment="0" applyProtection="0"/>
    <xf numFmtId="327" fontId="4" fillId="0" borderId="0"/>
    <xf numFmtId="327" fontId="34" fillId="0" borderId="56" applyNumberFormat="0" applyFill="0" applyAlignment="0" applyProtection="0"/>
    <xf numFmtId="327" fontId="36" fillId="0" borderId="0" applyNumberFormat="0" applyFill="0" applyBorder="0" applyAlignment="0" applyProtection="0"/>
    <xf numFmtId="2" fontId="139" fillId="0" borderId="0"/>
    <xf numFmtId="2" fontId="139" fillId="0" borderId="0"/>
    <xf numFmtId="327" fontId="4" fillId="0" borderId="0"/>
    <xf numFmtId="327" fontId="4" fillId="0" borderId="0"/>
    <xf numFmtId="327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327" fontId="4" fillId="0" borderId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/>
    <xf numFmtId="216" fontId="73" fillId="0" borderId="0" applyFont="0" applyFill="0" applyBorder="0" applyAlignment="0">
      <alignment vertical="center"/>
    </xf>
    <xf numFmtId="327" fontId="4" fillId="0" borderId="0"/>
    <xf numFmtId="327" fontId="4" fillId="0" borderId="0"/>
    <xf numFmtId="216" fontId="73" fillId="0" borderId="0" applyFont="0" applyFill="0" applyBorder="0" applyAlignment="0">
      <alignment vertical="center"/>
    </xf>
    <xf numFmtId="327" fontId="4" fillId="0" borderId="0"/>
    <xf numFmtId="327" fontId="4" fillId="0" borderId="0"/>
    <xf numFmtId="327" fontId="4" fillId="0" borderId="0"/>
    <xf numFmtId="200" fontId="4" fillId="93" borderId="4" applyNumberFormat="0" applyFont="0" applyBorder="0" applyAlignment="0" applyProtection="0">
      <alignment horizontal="right"/>
    </xf>
    <xf numFmtId="327" fontId="4" fillId="0" borderId="0"/>
    <xf numFmtId="327" fontId="4" fillId="0" borderId="0"/>
    <xf numFmtId="200" fontId="4" fillId="93" borderId="4" applyNumberFormat="0" applyFont="0" applyBorder="0" applyAlignment="0" applyProtection="0">
      <alignment horizontal="right"/>
    </xf>
    <xf numFmtId="200" fontId="4" fillId="93" borderId="4" applyNumberFormat="0" applyFont="0" applyBorder="0" applyAlignment="0" applyProtection="0">
      <alignment horizontal="right"/>
    </xf>
    <xf numFmtId="327" fontId="4" fillId="0" borderId="0"/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171" fontId="73" fillId="0" borderId="0" applyFill="0" applyBorder="0" applyAlignment="0" applyProtection="0"/>
    <xf numFmtId="171" fontId="73" fillId="0" borderId="0" applyFill="0" applyBorder="0" applyAlignment="0" applyProtection="0"/>
    <xf numFmtId="327" fontId="4" fillId="0" borderId="0"/>
    <xf numFmtId="327" fontId="4" fillId="0" borderId="0"/>
    <xf numFmtId="3" fontId="198" fillId="0" borderId="0" applyNumberFormat="0" applyFont="0" applyFill="0" applyBorder="0" applyAlignment="0" applyProtection="0">
      <alignment horizontal="left"/>
    </xf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194" fillId="0" borderId="0">
      <protection locked="0"/>
    </xf>
    <xf numFmtId="327" fontId="4" fillId="0" borderId="0"/>
    <xf numFmtId="327" fontId="194" fillId="0" borderId="0">
      <protection locked="0"/>
    </xf>
    <xf numFmtId="327" fontId="4" fillId="0" borderId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255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327" fontId="4" fillId="0" borderId="0"/>
    <xf numFmtId="327" fontId="4" fillId="0" borderId="0"/>
    <xf numFmtId="328" fontId="4" fillId="0" borderId="0">
      <protection locked="0"/>
    </xf>
    <xf numFmtId="327" fontId="22" fillId="0" borderId="11" applyFont="0" applyFill="0" applyBorder="0" applyAlignment="0" applyProtection="0"/>
    <xf numFmtId="327" fontId="4" fillId="0" borderId="0"/>
    <xf numFmtId="2" fontId="192" fillId="0" borderId="0" applyFont="0" applyFill="0" applyBorder="0" applyAlignment="0" applyProtection="0"/>
    <xf numFmtId="328" fontId="4" fillId="0" borderId="0">
      <protection locked="0"/>
    </xf>
    <xf numFmtId="327" fontId="4" fillId="0" borderId="0"/>
    <xf numFmtId="327" fontId="199" fillId="0" borderId="0" applyFill="0" applyBorder="0" applyProtection="0">
      <alignment horizontal="left"/>
    </xf>
    <xf numFmtId="327" fontId="199" fillId="0" borderId="0" applyFill="0" applyBorder="0" applyProtection="0">
      <alignment horizontal="left"/>
    </xf>
    <xf numFmtId="327" fontId="4" fillId="0" borderId="0"/>
    <xf numFmtId="327" fontId="199" fillId="0" borderId="0" applyFill="0" applyBorder="0" applyProtection="0">
      <alignment horizontal="left"/>
    </xf>
    <xf numFmtId="327" fontId="4" fillId="0" borderId="0"/>
    <xf numFmtId="1" fontId="22" fillId="0" borderId="0" applyNumberFormat="0" applyBorder="0" applyAlignment="0" applyProtection="0"/>
    <xf numFmtId="327" fontId="4" fillId="0" borderId="0"/>
    <xf numFmtId="327" fontId="4" fillId="0" borderId="0"/>
    <xf numFmtId="1" fontId="22" fillId="0" borderId="0" applyNumberFormat="0" applyBorder="0" applyAlignment="0" applyProtection="0"/>
    <xf numFmtId="327" fontId="4" fillId="0" borderId="0"/>
    <xf numFmtId="327" fontId="4" fillId="0" borderId="0"/>
    <xf numFmtId="286" fontId="4" fillId="49" borderId="57">
      <protection locked="0"/>
    </xf>
    <xf numFmtId="327" fontId="4" fillId="0" borderId="0"/>
    <xf numFmtId="286" fontId="4" fillId="49" borderId="57">
      <protection locked="0"/>
    </xf>
    <xf numFmtId="250" fontId="4" fillId="0" borderId="0"/>
    <xf numFmtId="327" fontId="4" fillId="0" borderId="0"/>
    <xf numFmtId="327" fontId="4" fillId="0" borderId="0"/>
    <xf numFmtId="250" fontId="4" fillId="0" borderId="0"/>
    <xf numFmtId="250" fontId="4" fillId="0" borderId="0"/>
    <xf numFmtId="327" fontId="4" fillId="0" borderId="0"/>
    <xf numFmtId="327" fontId="4" fillId="0" borderId="0"/>
    <xf numFmtId="329" fontId="153" fillId="0" borderId="0" applyFill="0" applyBorder="0">
      <alignment horizontal="right"/>
    </xf>
    <xf numFmtId="329" fontId="153" fillId="0" borderId="0" applyFill="0" applyBorder="0">
      <alignment horizontal="right"/>
    </xf>
    <xf numFmtId="327" fontId="4" fillId="0" borderId="0"/>
    <xf numFmtId="329" fontId="119" fillId="0" borderId="0" applyFill="0" applyBorder="0">
      <alignment horizontal="right"/>
    </xf>
    <xf numFmtId="327" fontId="4" fillId="0" borderId="0"/>
    <xf numFmtId="330" fontId="4" fillId="0" borderId="0">
      <alignment vertical="center"/>
    </xf>
    <xf numFmtId="293" fontId="21" fillId="65" borderId="0" applyNumberFormat="0" applyBorder="0">
      <alignment horizontal="center" vertical="center"/>
    </xf>
    <xf numFmtId="293" fontId="21" fillId="65" borderId="0" applyNumberFormat="0" applyBorder="0">
      <alignment horizontal="center" vertical="center"/>
    </xf>
    <xf numFmtId="327" fontId="4" fillId="0" borderId="0"/>
    <xf numFmtId="327" fontId="4" fillId="0" borderId="0"/>
    <xf numFmtId="327" fontId="200" fillId="72" borderId="58"/>
    <xf numFmtId="331" fontId="4" fillId="0" borderId="0" applyAlignment="0">
      <alignment horizontal="right"/>
    </xf>
    <xf numFmtId="331" fontId="4" fillId="0" borderId="0" applyAlignment="0">
      <alignment horizontal="right"/>
    </xf>
    <xf numFmtId="331" fontId="4" fillId="0" borderId="0" applyAlignment="0">
      <alignment horizontal="right"/>
    </xf>
    <xf numFmtId="327" fontId="4" fillId="0" borderId="0"/>
    <xf numFmtId="327" fontId="4" fillId="0" borderId="0"/>
    <xf numFmtId="38" fontId="22" fillId="65" borderId="0" applyNumberFormat="0" applyBorder="0" applyAlignment="0" applyProtection="0"/>
    <xf numFmtId="327" fontId="4" fillId="0" borderId="0"/>
    <xf numFmtId="327" fontId="4" fillId="0" borderId="0"/>
    <xf numFmtId="38" fontId="22" fillId="65" borderId="0" applyNumberFormat="0" applyBorder="0" applyAlignment="0" applyProtection="0"/>
    <xf numFmtId="327" fontId="22" fillId="65" borderId="0" applyNumberFormat="0" applyBorder="0" applyAlignment="0" applyProtection="0"/>
    <xf numFmtId="327" fontId="4" fillId="0" borderId="0"/>
    <xf numFmtId="327" fontId="22" fillId="65" borderId="0" applyNumberFormat="0" applyBorder="0" applyAlignment="0" applyProtection="0"/>
    <xf numFmtId="327" fontId="127" fillId="64" borderId="0" applyNumberFormat="0" applyFont="0" applyBorder="0" applyAlignment="0" applyProtection="0"/>
    <xf numFmtId="327" fontId="127" fillId="64" borderId="0" applyNumberFormat="0" applyFont="0" applyBorder="0" applyAlignment="0" applyProtection="0"/>
    <xf numFmtId="327" fontId="4" fillId="0" borderId="0"/>
    <xf numFmtId="327" fontId="127" fillId="64" borderId="0" applyNumberFormat="0" applyFont="0" applyBorder="0" applyAlignment="0" applyProtection="0"/>
    <xf numFmtId="327" fontId="4" fillId="0" borderId="0"/>
    <xf numFmtId="38" fontId="201" fillId="65" borderId="0" applyNumberFormat="0" applyBorder="0" applyAlignment="0" applyProtection="0"/>
    <xf numFmtId="327" fontId="52" fillId="0" borderId="3" applyFill="0" applyBorder="0" applyProtection="0">
      <alignment horizontal="left"/>
    </xf>
    <xf numFmtId="327" fontId="4" fillId="0" borderId="0"/>
    <xf numFmtId="327" fontId="4" fillId="0" borderId="0"/>
    <xf numFmtId="327" fontId="52" fillId="0" borderId="3" applyFill="0" applyBorder="0" applyProtection="0">
      <alignment horizontal="left"/>
    </xf>
    <xf numFmtId="327" fontId="52" fillId="0" borderId="3" applyFill="0" applyBorder="0" applyProtection="0">
      <alignment horizontal="left"/>
    </xf>
    <xf numFmtId="327" fontId="4" fillId="0" borderId="0"/>
    <xf numFmtId="327" fontId="52" fillId="0" borderId="3" applyFill="0" applyBorder="0" applyProtection="0">
      <alignment horizontal="left"/>
    </xf>
    <xf numFmtId="327" fontId="52" fillId="0" borderId="3" applyFill="0" applyBorder="0" applyProtection="0">
      <alignment horizontal="left"/>
    </xf>
    <xf numFmtId="327" fontId="52" fillId="0" borderId="3" applyFill="0" applyBorder="0" applyProtection="0">
      <alignment horizontal="left"/>
    </xf>
    <xf numFmtId="327" fontId="4" fillId="0" borderId="0"/>
    <xf numFmtId="327" fontId="202" fillId="71" borderId="58"/>
    <xf numFmtId="327" fontId="203" fillId="74" borderId="0"/>
    <xf numFmtId="327" fontId="203" fillId="74" borderId="0"/>
    <xf numFmtId="327" fontId="4" fillId="0" borderId="0"/>
    <xf numFmtId="327" fontId="203" fillId="74" borderId="0"/>
    <xf numFmtId="327" fontId="4" fillId="0" borderId="0"/>
    <xf numFmtId="327" fontId="38" fillId="12" borderId="0" applyNumberFormat="0" applyBorder="0" applyAlignment="0" applyProtection="0"/>
    <xf numFmtId="327" fontId="204" fillId="0" borderId="0" applyNumberFormat="0" applyFill="0" applyProtection="0">
      <alignment horizontal="left"/>
    </xf>
    <xf numFmtId="49" fontId="87" fillId="0" borderId="0">
      <alignment horizontal="right"/>
    </xf>
    <xf numFmtId="327" fontId="87" fillId="0" borderId="0">
      <alignment horizontal="right"/>
    </xf>
    <xf numFmtId="327" fontId="4" fillId="0" borderId="0"/>
    <xf numFmtId="327" fontId="4" fillId="0" borderId="0"/>
    <xf numFmtId="327" fontId="4" fillId="0" borderId="0"/>
    <xf numFmtId="49" fontId="87" fillId="0" borderId="0">
      <alignment horizontal="right"/>
    </xf>
    <xf numFmtId="327" fontId="87" fillId="0" borderId="0">
      <alignment horizontal="right"/>
    </xf>
    <xf numFmtId="327" fontId="4" fillId="0" borderId="0"/>
    <xf numFmtId="327" fontId="4" fillId="0" borderId="0"/>
    <xf numFmtId="327" fontId="87" fillId="0" borderId="0">
      <alignment horizontal="right"/>
    </xf>
    <xf numFmtId="327" fontId="87" fillId="0" borderId="0">
      <alignment horizontal="right"/>
    </xf>
    <xf numFmtId="327" fontId="87" fillId="0" borderId="0">
      <alignment horizontal="right"/>
    </xf>
    <xf numFmtId="327" fontId="87" fillId="0" borderId="0">
      <alignment horizontal="right"/>
    </xf>
    <xf numFmtId="327" fontId="87" fillId="0" borderId="0">
      <alignment horizontal="right"/>
    </xf>
    <xf numFmtId="49" fontId="87" fillId="0" borderId="0">
      <alignment horizontal="right"/>
    </xf>
    <xf numFmtId="327" fontId="87" fillId="0" borderId="0">
      <alignment horizontal="right"/>
    </xf>
    <xf numFmtId="327" fontId="4" fillId="0" borderId="0"/>
    <xf numFmtId="327" fontId="87" fillId="0" borderId="0">
      <alignment horizontal="right"/>
    </xf>
    <xf numFmtId="327" fontId="87" fillId="0" borderId="0">
      <alignment horizontal="right"/>
    </xf>
    <xf numFmtId="327" fontId="87" fillId="0" borderId="0">
      <alignment horizontal="right"/>
    </xf>
    <xf numFmtId="327" fontId="87" fillId="0" borderId="0">
      <alignment horizontal="right"/>
    </xf>
    <xf numFmtId="327" fontId="87" fillId="0" borderId="0">
      <alignment horizontal="right"/>
    </xf>
    <xf numFmtId="49" fontId="205" fillId="0" borderId="0">
      <alignment horizontal="right"/>
    </xf>
    <xf numFmtId="327" fontId="205" fillId="0" borderId="0">
      <alignment horizontal="right"/>
    </xf>
    <xf numFmtId="327" fontId="4" fillId="0" borderId="0"/>
    <xf numFmtId="327" fontId="4" fillId="0" borderId="0"/>
    <xf numFmtId="327" fontId="4" fillId="0" borderId="0"/>
    <xf numFmtId="49" fontId="205" fillId="0" borderId="0">
      <alignment horizontal="right"/>
    </xf>
    <xf numFmtId="327" fontId="205" fillId="0" borderId="0">
      <alignment horizontal="right"/>
    </xf>
    <xf numFmtId="327" fontId="4" fillId="0" borderId="0"/>
    <xf numFmtId="327" fontId="4" fillId="0" borderId="0"/>
    <xf numFmtId="327" fontId="205" fillId="0" borderId="0">
      <alignment horizontal="right"/>
    </xf>
    <xf numFmtId="327" fontId="205" fillId="0" borderId="0">
      <alignment horizontal="right"/>
    </xf>
    <xf numFmtId="327" fontId="205" fillId="0" borderId="0">
      <alignment horizontal="right"/>
    </xf>
    <xf numFmtId="327" fontId="205" fillId="0" borderId="0">
      <alignment horizontal="right"/>
    </xf>
    <xf numFmtId="327" fontId="205" fillId="0" borderId="0">
      <alignment horizontal="right"/>
    </xf>
    <xf numFmtId="327" fontId="4" fillId="0" borderId="0"/>
    <xf numFmtId="330" fontId="4" fillId="0" borderId="0">
      <alignment vertical="center"/>
    </xf>
    <xf numFmtId="327" fontId="178" fillId="0" borderId="0" applyFont="0" applyFill="0" applyBorder="0" applyAlignment="0" applyProtection="0">
      <alignment horizontal="right"/>
    </xf>
    <xf numFmtId="327" fontId="178" fillId="0" borderId="0" applyFont="0" applyFill="0" applyBorder="0" applyAlignment="0" applyProtection="0">
      <alignment horizontal="right"/>
    </xf>
    <xf numFmtId="327" fontId="4" fillId="0" borderId="0"/>
    <xf numFmtId="327" fontId="178" fillId="0" borderId="0" applyFont="0" applyFill="0" applyBorder="0" applyAlignment="0" applyProtection="0">
      <alignment horizontal="right"/>
    </xf>
    <xf numFmtId="327" fontId="4" fillId="0" borderId="0"/>
    <xf numFmtId="327" fontId="206" fillId="0" borderId="0" applyNumberFormat="0" applyFill="0" applyBorder="0" applyAlignment="0" applyProtection="0"/>
    <xf numFmtId="327" fontId="207" fillId="94" borderId="59" applyNumberFormat="0" applyBorder="0" applyAlignment="0">
      <alignment horizontal="centerContinuous"/>
    </xf>
    <xf numFmtId="327" fontId="207" fillId="94" borderId="59" applyNumberFormat="0" applyBorder="0" applyAlignment="0">
      <alignment horizontal="centerContinuous"/>
    </xf>
    <xf numFmtId="327" fontId="207" fillId="94" borderId="59" applyNumberFormat="0" applyBorder="0" applyAlignment="0">
      <alignment horizontal="centerContinuous"/>
    </xf>
    <xf numFmtId="327" fontId="4" fillId="0" borderId="0"/>
    <xf numFmtId="327" fontId="207" fillId="94" borderId="59" applyNumberFormat="0" applyBorder="0" applyAlignment="0">
      <alignment horizontal="centerContinuous"/>
    </xf>
    <xf numFmtId="327" fontId="206" fillId="0" borderId="0" applyNumberFormat="0" applyFill="0" applyBorder="0" applyAlignment="0" applyProtection="0"/>
    <xf numFmtId="327" fontId="4" fillId="0" borderId="0"/>
    <xf numFmtId="327" fontId="4" fillId="0" borderId="0"/>
    <xf numFmtId="327" fontId="4" fillId="0" borderId="0"/>
    <xf numFmtId="327" fontId="20" fillId="0" borderId="17" applyNumberFormat="0" applyAlignment="0" applyProtection="0">
      <alignment horizontal="left" vertical="center"/>
    </xf>
    <xf numFmtId="327" fontId="20" fillId="0" borderId="17" applyNumberFormat="0" applyAlignment="0" applyProtection="0">
      <alignment horizontal="left" vertical="center"/>
    </xf>
    <xf numFmtId="327" fontId="20" fillId="0" borderId="17" applyNumberFormat="0" applyAlignment="0" applyProtection="0">
      <alignment horizontal="left" vertical="center"/>
    </xf>
    <xf numFmtId="327" fontId="4" fillId="0" borderId="0"/>
    <xf numFmtId="327" fontId="208" fillId="0" borderId="17" applyNumberFormat="0" applyAlignment="0" applyProtection="0">
      <alignment horizontal="left" vertical="center"/>
    </xf>
    <xf numFmtId="327" fontId="4" fillId="0" borderId="0"/>
    <xf numFmtId="327" fontId="4" fillId="0" borderId="0"/>
    <xf numFmtId="327" fontId="4" fillId="0" borderId="0"/>
    <xf numFmtId="327" fontId="20" fillId="0" borderId="18">
      <alignment horizontal="left" vertical="center"/>
    </xf>
    <xf numFmtId="327" fontId="4" fillId="0" borderId="0"/>
    <xf numFmtId="327" fontId="208" fillId="0" borderId="18">
      <alignment horizontal="left" vertical="center"/>
    </xf>
    <xf numFmtId="327" fontId="4" fillId="0" borderId="0"/>
    <xf numFmtId="267" fontId="191" fillId="0" borderId="0"/>
    <xf numFmtId="267" fontId="191" fillId="0" borderId="0"/>
    <xf numFmtId="327" fontId="4" fillId="0" borderId="0"/>
    <xf numFmtId="327" fontId="4" fillId="0" borderId="0"/>
    <xf numFmtId="327" fontId="209" fillId="95" borderId="60" applyProtection="0">
      <alignment horizontal="center"/>
    </xf>
    <xf numFmtId="327" fontId="4" fillId="0" borderId="0"/>
    <xf numFmtId="327" fontId="39" fillId="0" borderId="19" applyNumberFormat="0" applyFill="0" applyAlignment="0" applyProtection="0"/>
    <xf numFmtId="327" fontId="4" fillId="0" borderId="0"/>
    <xf numFmtId="327" fontId="40" fillId="0" borderId="20" applyNumberFormat="0" applyFill="0" applyAlignment="0" applyProtection="0"/>
    <xf numFmtId="327" fontId="58" fillId="0" borderId="29" applyNumberFormat="0" applyFill="0" applyAlignment="0" applyProtection="0"/>
    <xf numFmtId="327" fontId="58" fillId="0" borderId="29" applyNumberFormat="0" applyFill="0" applyAlignment="0" applyProtection="0"/>
    <xf numFmtId="327" fontId="58" fillId="0" borderId="29" applyNumberFormat="0" applyFill="0" applyAlignment="0" applyProtection="0"/>
    <xf numFmtId="327" fontId="41" fillId="0" borderId="61" applyNumberFormat="0" applyFill="0" applyAlignment="0" applyProtection="0"/>
    <xf numFmtId="327" fontId="41" fillId="0" borderId="61" applyNumberFormat="0" applyFill="0" applyAlignment="0" applyProtection="0"/>
    <xf numFmtId="327" fontId="4" fillId="0" borderId="0"/>
    <xf numFmtId="327" fontId="41" fillId="0" borderId="61" applyNumberFormat="0" applyFill="0" applyAlignment="0" applyProtection="0"/>
    <xf numFmtId="327" fontId="41" fillId="0" borderId="61" applyNumberFormat="0" applyFill="0" applyAlignment="0" applyProtection="0"/>
    <xf numFmtId="327" fontId="41" fillId="0" borderId="61" applyNumberFormat="0" applyFill="0" applyAlignment="0" applyProtection="0"/>
    <xf numFmtId="327" fontId="4" fillId="0" borderId="0"/>
    <xf numFmtId="327" fontId="92" fillId="0" borderId="37" applyNumberFormat="0" applyFill="0" applyAlignment="0" applyProtection="0"/>
    <xf numFmtId="327" fontId="4" fillId="0" borderId="0"/>
    <xf numFmtId="327" fontId="58" fillId="0" borderId="0" applyNumberFormat="0" applyFill="0" applyBorder="0" applyAlignment="0" applyProtection="0"/>
    <xf numFmtId="327" fontId="209" fillId="95" borderId="60" applyProtection="0">
      <alignment horizontal="center"/>
    </xf>
    <xf numFmtId="327" fontId="4" fillId="0" borderId="0"/>
    <xf numFmtId="327" fontId="209" fillId="95" borderId="60" applyProtection="0">
      <alignment horizontal="center"/>
    </xf>
    <xf numFmtId="309" fontId="4" fillId="0" borderId="0">
      <protection locked="0"/>
    </xf>
    <xf numFmtId="327" fontId="4" fillId="0" borderId="0"/>
    <xf numFmtId="327" fontId="4" fillId="0" borderId="0"/>
    <xf numFmtId="332" fontId="20" fillId="0" borderId="0"/>
    <xf numFmtId="327" fontId="4" fillId="0" borderId="0"/>
    <xf numFmtId="309" fontId="4" fillId="0" borderId="0">
      <protection locked="0"/>
    </xf>
    <xf numFmtId="327" fontId="4" fillId="0" borderId="0"/>
    <xf numFmtId="309" fontId="4" fillId="0" borderId="0">
      <protection locked="0"/>
    </xf>
    <xf numFmtId="327" fontId="19" fillId="0" borderId="0"/>
    <xf numFmtId="327" fontId="4" fillId="0" borderId="0"/>
    <xf numFmtId="327" fontId="19" fillId="0" borderId="0"/>
    <xf numFmtId="309" fontId="4" fillId="0" borderId="0">
      <protection locked="0"/>
    </xf>
    <xf numFmtId="327" fontId="4" fillId="0" borderId="0"/>
    <xf numFmtId="327" fontId="210" fillId="0" borderId="0"/>
    <xf numFmtId="327" fontId="210" fillId="0" borderId="0"/>
    <xf numFmtId="327" fontId="4" fillId="0" borderId="0"/>
    <xf numFmtId="327" fontId="211" fillId="0" borderId="0"/>
    <xf numFmtId="327" fontId="4" fillId="0" borderId="0"/>
    <xf numFmtId="327" fontId="212" fillId="0" borderId="0"/>
    <xf numFmtId="327" fontId="212" fillId="0" borderId="0"/>
    <xf numFmtId="327" fontId="4" fillId="0" borderId="0"/>
    <xf numFmtId="327" fontId="213" fillId="0" borderId="0"/>
    <xf numFmtId="327" fontId="4" fillId="0" borderId="0"/>
    <xf numFmtId="327" fontId="214" fillId="0" borderId="0"/>
    <xf numFmtId="327" fontId="214" fillId="0" borderId="0"/>
    <xf numFmtId="327" fontId="4" fillId="0" borderId="0"/>
    <xf numFmtId="327" fontId="214" fillId="0" borderId="0"/>
    <xf numFmtId="327" fontId="4" fillId="0" borderId="0"/>
    <xf numFmtId="327" fontId="215" fillId="0" borderId="50">
      <alignment horizontal="center"/>
    </xf>
    <xf numFmtId="327" fontId="215" fillId="0" borderId="50">
      <alignment horizontal="center"/>
    </xf>
    <xf numFmtId="327" fontId="215" fillId="0" borderId="50">
      <alignment horizontal="center"/>
    </xf>
    <xf numFmtId="327" fontId="215" fillId="0" borderId="50">
      <alignment horizontal="center"/>
    </xf>
    <xf numFmtId="327" fontId="4" fillId="0" borderId="0"/>
    <xf numFmtId="327" fontId="215" fillId="0" borderId="50">
      <alignment horizontal="center"/>
    </xf>
    <xf numFmtId="327" fontId="4" fillId="0" borderId="0"/>
    <xf numFmtId="327" fontId="215" fillId="0" borderId="0">
      <alignment horizontal="center"/>
    </xf>
    <xf numFmtId="327" fontId="215" fillId="0" borderId="0">
      <alignment horizontal="center"/>
    </xf>
    <xf numFmtId="327" fontId="4" fillId="0" borderId="0"/>
    <xf numFmtId="327" fontId="215" fillId="0" borderId="0">
      <alignment horizontal="center"/>
    </xf>
    <xf numFmtId="327" fontId="4" fillId="0" borderId="0"/>
    <xf numFmtId="327" fontId="216" fillId="96" borderId="58"/>
    <xf numFmtId="327" fontId="217" fillId="0" borderId="62" applyNumberFormat="0" applyFill="0" applyAlignment="0" applyProtection="0"/>
    <xf numFmtId="327" fontId="162" fillId="0" borderId="0" applyNumberFormat="0" applyFill="0" applyBorder="0" applyAlignment="0" applyProtection="0"/>
    <xf numFmtId="327" fontId="4" fillId="0" borderId="0"/>
    <xf numFmtId="327" fontId="162" fillId="0" borderId="0" applyNumberFormat="0" applyFill="0" applyBorder="0" applyAlignment="0" applyProtection="0"/>
    <xf numFmtId="327" fontId="217" fillId="0" borderId="62" applyNumberFormat="0" applyFill="0" applyAlignment="0" applyProtection="0"/>
    <xf numFmtId="327" fontId="4" fillId="0" borderId="0"/>
    <xf numFmtId="327" fontId="218" fillId="0" borderId="0" applyNumberFormat="0" applyFill="0" applyBorder="0" applyAlignment="0" applyProtection="0">
      <alignment vertical="top"/>
      <protection locked="0"/>
    </xf>
    <xf numFmtId="327" fontId="219" fillId="0" borderId="0" applyNumberFormat="0" applyFill="0" applyBorder="0" applyAlignment="0" applyProtection="0"/>
    <xf numFmtId="327" fontId="218" fillId="0" borderId="0" applyNumberFormat="0" applyFill="0" applyBorder="0" applyAlignment="0" applyProtection="0">
      <alignment vertical="top"/>
      <protection locked="0"/>
    </xf>
    <xf numFmtId="327" fontId="219" fillId="0" borderId="0" applyNumberFormat="0" applyFill="0" applyBorder="0" applyAlignment="0" applyProtection="0"/>
    <xf numFmtId="327" fontId="219" fillId="0" borderId="0" applyNumberFormat="0" applyFill="0" applyBorder="0" applyAlignment="0" applyProtection="0"/>
    <xf numFmtId="327" fontId="219" fillId="0" borderId="0" applyNumberFormat="0" applyFill="0" applyBorder="0" applyAlignment="0" applyProtection="0"/>
    <xf numFmtId="327" fontId="220" fillId="0" borderId="0"/>
    <xf numFmtId="327" fontId="220" fillId="0" borderId="0"/>
    <xf numFmtId="327" fontId="4" fillId="0" borderId="0"/>
    <xf numFmtId="327" fontId="221" fillId="0" borderId="0"/>
    <xf numFmtId="327" fontId="4" fillId="0" borderId="0"/>
    <xf numFmtId="38" fontId="4" fillId="0" borderId="0"/>
    <xf numFmtId="327" fontId="4" fillId="0" borderId="0"/>
    <xf numFmtId="327" fontId="4" fillId="0" borderId="0"/>
    <xf numFmtId="38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176" fontId="4" fillId="0" borderId="0"/>
    <xf numFmtId="327" fontId="4" fillId="0" borderId="0"/>
    <xf numFmtId="327" fontId="4" fillId="0" borderId="0"/>
    <xf numFmtId="176" fontId="4" fillId="0" borderId="0"/>
    <xf numFmtId="176" fontId="4" fillId="0" borderId="0"/>
    <xf numFmtId="327" fontId="4" fillId="0" borderId="0"/>
    <xf numFmtId="327" fontId="4" fillId="0" borderId="0"/>
    <xf numFmtId="257" fontId="4" fillId="65" borderId="0" applyNumberFormat="0" applyFill="0" applyBorder="0" applyProtection="0">
      <alignment horizontal="left" vertical="center"/>
    </xf>
    <xf numFmtId="327" fontId="4" fillId="0" borderId="0"/>
    <xf numFmtId="327" fontId="4" fillId="0" borderId="0"/>
    <xf numFmtId="257" fontId="4" fillId="65" borderId="0" applyNumberFormat="0" applyFill="0" applyBorder="0" applyProtection="0">
      <alignment horizontal="left" vertical="center"/>
    </xf>
    <xf numFmtId="257" fontId="4" fillId="65" borderId="0" applyNumberFormat="0" applyFill="0" applyBorder="0" applyProtection="0">
      <alignment horizontal="left" vertical="center"/>
    </xf>
    <xf numFmtId="327" fontId="4" fillId="0" borderId="0"/>
    <xf numFmtId="327" fontId="4" fillId="0" borderId="0"/>
    <xf numFmtId="9" fontId="139" fillId="0" borderId="0" applyAlignment="0">
      <alignment horizontal="center"/>
    </xf>
    <xf numFmtId="9" fontId="139" fillId="0" borderId="0" applyAlignment="0">
      <alignment horizontal="center"/>
    </xf>
    <xf numFmtId="327" fontId="4" fillId="0" borderId="0"/>
    <xf numFmtId="327" fontId="4" fillId="0" borderId="0"/>
    <xf numFmtId="10" fontId="22" fillId="67" borderId="11" applyNumberFormat="0" applyBorder="0" applyAlignment="0" applyProtection="0"/>
    <xf numFmtId="10" fontId="22" fillId="67" borderId="11" applyNumberFormat="0" applyBorder="0" applyAlignment="0" applyProtection="0"/>
    <xf numFmtId="327" fontId="4" fillId="0" borderId="0"/>
    <xf numFmtId="327" fontId="4" fillId="0" borderId="0"/>
    <xf numFmtId="327" fontId="35" fillId="15" borderId="12" applyNumberFormat="0" applyAlignment="0" applyProtection="0"/>
    <xf numFmtId="327" fontId="102" fillId="14" borderId="0" applyNumberFormat="0" applyFont="0" applyBorder="0" applyAlignment="0">
      <protection locked="0"/>
    </xf>
    <xf numFmtId="327" fontId="4" fillId="97" borderId="11" applyNumberFormat="0" applyFont="0" applyAlignment="0">
      <alignment horizontal="center"/>
      <protection locked="0"/>
    </xf>
    <xf numFmtId="327" fontId="42" fillId="39" borderId="13" applyNumberFormat="0" applyAlignment="0" applyProtection="0"/>
    <xf numFmtId="327" fontId="96" fillId="98" borderId="0" applyNumberFormat="0" applyFont="0" applyBorder="0" applyAlignment="0" applyProtection="0"/>
    <xf numFmtId="327" fontId="96" fillId="98" borderId="0" applyNumberFormat="0" applyFont="0" applyBorder="0" applyAlignment="0" applyProtection="0"/>
    <xf numFmtId="327" fontId="4" fillId="0" borderId="0"/>
    <xf numFmtId="327" fontId="96" fillId="98" borderId="0" applyNumberFormat="0" applyFont="0" applyBorder="0" applyAlignment="0" applyProtection="0"/>
    <xf numFmtId="327" fontId="4" fillId="0" borderId="0"/>
    <xf numFmtId="333" fontId="222" fillId="0" borderId="0" applyNumberFormat="0" applyBorder="0" applyProtection="0"/>
    <xf numFmtId="333" fontId="222" fillId="0" borderId="0" applyNumberFormat="0" applyBorder="0" applyProtection="0"/>
    <xf numFmtId="327" fontId="4" fillId="0" borderId="0"/>
    <xf numFmtId="327" fontId="4" fillId="0" borderId="0"/>
    <xf numFmtId="333" fontId="223" fillId="0" borderId="0"/>
    <xf numFmtId="333" fontId="223" fillId="0" borderId="0"/>
    <xf numFmtId="327" fontId="4" fillId="0" borderId="0"/>
    <xf numFmtId="327" fontId="4" fillId="0" borderId="0"/>
    <xf numFmtId="327" fontId="223" fillId="99" borderId="0" applyNumberFormat="0" applyBorder="0" applyProtection="0">
      <alignment horizontal="center" vertical="center"/>
    </xf>
    <xf numFmtId="327" fontId="223" fillId="99" borderId="0" applyNumberFormat="0" applyBorder="0" applyProtection="0">
      <alignment horizontal="center" vertical="center"/>
    </xf>
    <xf numFmtId="327" fontId="4" fillId="0" borderId="0"/>
    <xf numFmtId="327" fontId="223" fillId="99" borderId="0" applyNumberFormat="0" applyBorder="0" applyProtection="0">
      <alignment horizontal="center" vertical="center"/>
    </xf>
    <xf numFmtId="327" fontId="4" fillId="0" borderId="0"/>
    <xf numFmtId="10" fontId="224" fillId="0" borderId="0"/>
    <xf numFmtId="10" fontId="224" fillId="0" borderId="0"/>
    <xf numFmtId="327" fontId="4" fillId="0" borderId="0"/>
    <xf numFmtId="327" fontId="4" fillId="0" borderId="0"/>
    <xf numFmtId="327" fontId="217" fillId="0" borderId="0" applyNumberFormat="0" applyFill="0" applyBorder="0" applyAlignment="0">
      <protection locked="0"/>
    </xf>
    <xf numFmtId="327" fontId="217" fillId="0" borderId="0" applyNumberFormat="0" applyFill="0" applyBorder="0" applyAlignment="0">
      <protection locked="0"/>
    </xf>
    <xf numFmtId="327" fontId="4" fillId="0" borderId="0"/>
    <xf numFmtId="327" fontId="101" fillId="0" borderId="0" applyNumberFormat="0" applyFill="0" applyBorder="0" applyAlignment="0">
      <protection locked="0"/>
    </xf>
    <xf numFmtId="327" fontId="4" fillId="0" borderId="0"/>
    <xf numFmtId="327" fontId="217" fillId="0" borderId="0" applyNumberFormat="0" applyFill="0" applyBorder="0" applyAlignment="0"/>
    <xf numFmtId="327" fontId="43" fillId="9" borderId="0" applyNumberFormat="0" applyBorder="0" applyAlignment="0" applyProtection="0"/>
    <xf numFmtId="327" fontId="4" fillId="0" borderId="0"/>
    <xf numFmtId="327" fontId="96" fillId="0" borderId="0" applyFill="0" applyBorder="0">
      <alignment horizontal="right"/>
      <protection locked="0"/>
    </xf>
    <xf numFmtId="327" fontId="96" fillId="0" borderId="0" applyFill="0" applyBorder="0">
      <alignment horizontal="right"/>
      <protection locked="0"/>
    </xf>
    <xf numFmtId="327" fontId="4" fillId="0" borderId="0"/>
    <xf numFmtId="327" fontId="96" fillId="0" borderId="0" applyFill="0" applyBorder="0">
      <alignment horizontal="right"/>
      <protection locked="0"/>
    </xf>
    <xf numFmtId="327" fontId="4" fillId="0" borderId="0"/>
    <xf numFmtId="327" fontId="225" fillId="0" borderId="0" applyAlignment="0"/>
    <xf numFmtId="334" fontId="96" fillId="0" borderId="0" applyFill="0" applyBorder="0">
      <alignment horizontal="right"/>
      <protection locked="0"/>
    </xf>
    <xf numFmtId="334" fontId="96" fillId="0" borderId="0" applyFill="0" applyBorder="0">
      <alignment horizontal="right"/>
      <protection locked="0"/>
    </xf>
    <xf numFmtId="327" fontId="4" fillId="0" borderId="0"/>
    <xf numFmtId="327" fontId="4" fillId="0" borderId="0"/>
    <xf numFmtId="327" fontId="226" fillId="100" borderId="63">
      <alignment horizontal="left" vertical="center" wrapText="1"/>
    </xf>
    <xf numFmtId="327" fontId="226" fillId="100" borderId="63">
      <alignment horizontal="left" vertical="center" wrapText="1"/>
    </xf>
    <xf numFmtId="327" fontId="4" fillId="0" borderId="0"/>
    <xf numFmtId="327" fontId="226" fillId="100" borderId="63">
      <alignment horizontal="left" vertical="center" wrapText="1"/>
    </xf>
    <xf numFmtId="327" fontId="4" fillId="0" borderId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202" fontId="4" fillId="0" borderId="0" applyFont="0" applyFill="0" applyBorder="0" applyAlignment="0" applyProtection="0"/>
    <xf numFmtId="202" fontId="4" fillId="0" borderId="0" applyFont="0" applyFill="0" applyBorder="0" applyAlignment="0" applyProtection="0"/>
    <xf numFmtId="327" fontId="4" fillId="0" borderId="0"/>
    <xf numFmtId="327" fontId="4" fillId="0" borderId="0"/>
    <xf numFmtId="327" fontId="227" fillId="0" borderId="0" applyNumberFormat="0" applyFill="0" applyBorder="0" applyAlignment="0"/>
    <xf numFmtId="327" fontId="227" fillId="0" borderId="0" applyNumberFormat="0" applyFill="0" applyBorder="0" applyAlignment="0"/>
    <xf numFmtId="327" fontId="4" fillId="0" borderId="0"/>
    <xf numFmtId="327" fontId="227" fillId="0" borderId="0" applyNumberFormat="0" applyFill="0" applyBorder="0" applyAlignment="0"/>
    <xf numFmtId="327" fontId="4" fillId="0" borderId="0"/>
    <xf numFmtId="335" fontId="147" fillId="0" borderId="0"/>
    <xf numFmtId="335" fontId="147" fillId="0" borderId="0"/>
    <xf numFmtId="327" fontId="4" fillId="0" borderId="0"/>
    <xf numFmtId="327" fontId="4" fillId="0" borderId="0"/>
    <xf numFmtId="327" fontId="153" fillId="0" borderId="0"/>
    <xf numFmtId="327" fontId="153" fillId="0" borderId="0"/>
    <xf numFmtId="327" fontId="4" fillId="0" borderId="0"/>
    <xf numFmtId="327" fontId="119" fillId="0" borderId="0"/>
    <xf numFmtId="327" fontId="4" fillId="0" borderId="0"/>
    <xf numFmtId="327" fontId="220" fillId="0" borderId="0"/>
    <xf numFmtId="327" fontId="220" fillId="0" borderId="0"/>
    <xf numFmtId="327" fontId="4" fillId="0" borderId="0"/>
    <xf numFmtId="327" fontId="221" fillId="0" borderId="0"/>
    <xf numFmtId="327" fontId="4" fillId="0" borderId="0"/>
    <xf numFmtId="336" fontId="4" fillId="0" borderId="0">
      <alignment horizontal="right"/>
    </xf>
    <xf numFmtId="336" fontId="4" fillId="0" borderId="0">
      <alignment horizontal="right"/>
    </xf>
    <xf numFmtId="336" fontId="4" fillId="0" borderId="0">
      <alignment horizontal="right"/>
    </xf>
    <xf numFmtId="327" fontId="4" fillId="0" borderId="0"/>
    <xf numFmtId="327" fontId="4" fillId="0" borderId="0"/>
    <xf numFmtId="327" fontId="220" fillId="0" borderId="0"/>
    <xf numFmtId="327" fontId="220" fillId="0" borderId="0"/>
    <xf numFmtId="327" fontId="4" fillId="0" borderId="0"/>
    <xf numFmtId="327" fontId="221" fillId="0" borderId="0"/>
    <xf numFmtId="327" fontId="4" fillId="0" borderId="0"/>
    <xf numFmtId="308" fontId="102" fillId="0" borderId="0" applyFont="0" applyFill="0" applyBorder="0" applyAlignment="0" applyProtection="0"/>
    <xf numFmtId="168" fontId="4" fillId="0" borderId="0" applyFont="0" applyFill="0" applyBorder="0" applyAlignment="0" applyProtection="0"/>
    <xf numFmtId="256" fontId="102" fillId="0" borderId="0" applyFont="0" applyFill="0" applyBorder="0" applyAlignment="0" applyProtection="0"/>
    <xf numFmtId="327" fontId="228" fillId="0" borderId="0"/>
    <xf numFmtId="327" fontId="229" fillId="0" borderId="0"/>
    <xf numFmtId="327" fontId="230" fillId="0" borderId="0"/>
    <xf numFmtId="327" fontId="231" fillId="0" borderId="0"/>
    <xf numFmtId="327" fontId="179" fillId="0" borderId="0"/>
    <xf numFmtId="327" fontId="179" fillId="0" borderId="0"/>
    <xf numFmtId="242" fontId="153" fillId="0" borderId="0" applyFont="0" applyFill="0" applyBorder="0" applyAlignment="0" applyProtection="0">
      <alignment horizontal="right"/>
    </xf>
    <xf numFmtId="242" fontId="153" fillId="0" borderId="0" applyFont="0" applyFill="0" applyBorder="0" applyAlignment="0" applyProtection="0">
      <alignment horizontal="right"/>
    </xf>
    <xf numFmtId="327" fontId="4" fillId="0" borderId="0"/>
    <xf numFmtId="242" fontId="119" fillId="0" borderId="0" applyFont="0" applyFill="0" applyBorder="0" applyAlignment="0" applyProtection="0">
      <alignment horizontal="right"/>
    </xf>
    <xf numFmtId="327" fontId="4" fillId="0" borderId="0"/>
    <xf numFmtId="327" fontId="119" fillId="65" borderId="9"/>
    <xf numFmtId="327" fontId="119" fillId="65" borderId="9"/>
    <xf numFmtId="327" fontId="232" fillId="0" borderId="0" applyNumberFormat="0" applyFill="0" applyBorder="0" applyAlignment="0" applyProtection="0">
      <alignment vertical="top"/>
      <protection locked="0"/>
    </xf>
    <xf numFmtId="267" fontId="233" fillId="0" borderId="64"/>
    <xf numFmtId="267" fontId="233" fillId="0" borderId="64"/>
    <xf numFmtId="327" fontId="4" fillId="0" borderId="0"/>
    <xf numFmtId="327" fontId="4" fillId="0" borderId="0"/>
    <xf numFmtId="37" fontId="234" fillId="0" borderId="0" applyNumberFormat="0" applyFill="0" applyBorder="0" applyAlignment="0" applyProtection="0">
      <alignment horizontal="right"/>
    </xf>
    <xf numFmtId="327" fontId="4" fillId="0" borderId="0"/>
    <xf numFmtId="327" fontId="4" fillId="0" borderId="0"/>
    <xf numFmtId="37" fontId="234" fillId="0" borderId="0" applyNumberFormat="0" applyFill="0" applyBorder="0" applyAlignment="0" applyProtection="0">
      <alignment horizontal="right"/>
    </xf>
    <xf numFmtId="327" fontId="234" fillId="0" borderId="0" applyNumberFormat="0" applyFill="0" applyBorder="0" applyAlignment="0" applyProtection="0">
      <alignment horizontal="right"/>
    </xf>
    <xf numFmtId="327" fontId="4" fillId="0" borderId="0"/>
    <xf numFmtId="327" fontId="234" fillId="0" borderId="0" applyNumberFormat="0" applyFill="0" applyBorder="0" applyAlignment="0" applyProtection="0">
      <alignment horizontal="right"/>
    </xf>
    <xf numFmtId="327" fontId="32" fillId="0" borderId="14" applyNumberFormat="0" applyFill="0" applyAlignment="0" applyProtection="0"/>
    <xf numFmtId="327" fontId="32" fillId="0" borderId="14" applyNumberFormat="0" applyFill="0" applyAlignment="0" applyProtection="0"/>
    <xf numFmtId="301" fontId="4" fillId="0" borderId="0" applyFont="0" applyFill="0" applyBorder="0" applyAlignment="0" applyProtection="0"/>
    <xf numFmtId="327" fontId="4" fillId="0" borderId="0"/>
    <xf numFmtId="327" fontId="4" fillId="0" borderId="0"/>
    <xf numFmtId="301" fontId="4" fillId="0" borderId="0" applyFont="0" applyFill="0" applyBorder="0" applyAlignment="0" applyProtection="0"/>
    <xf numFmtId="301" fontId="4" fillId="0" borderId="0" applyFont="0" applyFill="0" applyBorder="0" applyAlignment="0" applyProtection="0"/>
    <xf numFmtId="327" fontId="4" fillId="0" borderId="0"/>
    <xf numFmtId="327" fontId="4" fillId="0" borderId="0"/>
    <xf numFmtId="1" fontId="235" fillId="101" borderId="0"/>
    <xf numFmtId="1" fontId="235" fillId="101" borderId="0"/>
    <xf numFmtId="327" fontId="4" fillId="0" borderId="0"/>
    <xf numFmtId="327" fontId="4" fillId="0" borderId="0"/>
    <xf numFmtId="226" fontId="73" fillId="0" borderId="0" applyFont="0" applyFill="0" applyBorder="0" applyAlignment="0">
      <alignment vertical="center"/>
    </xf>
    <xf numFmtId="327" fontId="4" fillId="0" borderId="0"/>
    <xf numFmtId="327" fontId="4" fillId="0" borderId="0"/>
    <xf numFmtId="226" fontId="73" fillId="0" borderId="0" applyFont="0" applyFill="0" applyBorder="0" applyAlignment="0">
      <alignment vertical="center"/>
    </xf>
    <xf numFmtId="327" fontId="4" fillId="0" borderId="0"/>
    <xf numFmtId="337" fontId="103" fillId="0" borderId="0" applyFont="0" applyFill="0" applyBorder="0" applyAlignment="0" applyProtection="0"/>
    <xf numFmtId="327" fontId="4" fillId="0" borderId="0"/>
    <xf numFmtId="327" fontId="236" fillId="0" borderId="0" applyNumberFormat="0" applyFill="0" applyBorder="0" applyProtection="0">
      <alignment horizontal="left" vertical="center"/>
    </xf>
    <xf numFmtId="327" fontId="236" fillId="0" borderId="0" applyNumberFormat="0" applyFill="0" applyBorder="0" applyProtection="0">
      <alignment horizontal="left" vertical="center"/>
    </xf>
    <xf numFmtId="327" fontId="4" fillId="0" borderId="0"/>
    <xf numFmtId="327" fontId="236" fillId="0" borderId="0" applyNumberFormat="0" applyFill="0" applyBorder="0" applyProtection="0">
      <alignment horizontal="left" vertical="center"/>
    </xf>
    <xf numFmtId="327" fontId="4" fillId="0" borderId="0"/>
    <xf numFmtId="327" fontId="237" fillId="0" borderId="0"/>
    <xf numFmtId="327" fontId="237" fillId="0" borderId="0"/>
    <xf numFmtId="327" fontId="4" fillId="0" borderId="0"/>
    <xf numFmtId="327" fontId="237" fillId="0" borderId="0"/>
    <xf numFmtId="327" fontId="4" fillId="0" borderId="0"/>
    <xf numFmtId="338" fontId="4" fillId="0" borderId="0" applyAlignment="0">
      <alignment horizontal="right"/>
    </xf>
    <xf numFmtId="338" fontId="4" fillId="0" borderId="0" applyAlignment="0">
      <alignment horizontal="right"/>
    </xf>
    <xf numFmtId="338" fontId="4" fillId="0" borderId="0" applyAlignment="0">
      <alignment horizontal="right"/>
    </xf>
    <xf numFmtId="327" fontId="4" fillId="0" borderId="0"/>
    <xf numFmtId="327" fontId="4" fillId="0" borderId="0"/>
    <xf numFmtId="337" fontId="154" fillId="0" borderId="0" applyFont="0" applyFill="0" applyBorder="0" applyAlignment="0" applyProtection="0"/>
    <xf numFmtId="339" fontId="102" fillId="0" borderId="0">
      <alignment horizontal="center"/>
    </xf>
    <xf numFmtId="339" fontId="102" fillId="0" borderId="0">
      <alignment horizontal="center"/>
    </xf>
    <xf numFmtId="327" fontId="4" fillId="0" borderId="0"/>
    <xf numFmtId="327" fontId="4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" fontId="238" fillId="0" borderId="65" applyFont="0" applyFill="0" applyBorder="0" applyAlignment="0"/>
    <xf numFmtId="2" fontId="238" fillId="0" borderId="65" applyFont="0" applyFill="0" applyBorder="0" applyAlignment="0"/>
    <xf numFmtId="2" fontId="238" fillId="0" borderId="65" applyFont="0" applyFill="0" applyBorder="0" applyAlignment="0"/>
    <xf numFmtId="2" fontId="238" fillId="0" borderId="65" applyFont="0" applyFill="0" applyBorder="0" applyAlignment="0"/>
    <xf numFmtId="327" fontId="4" fillId="0" borderId="0"/>
    <xf numFmtId="2" fontId="238" fillId="0" borderId="65" applyFont="0" applyFill="0" applyBorder="0" applyAlignment="0"/>
    <xf numFmtId="327" fontId="4" fillId="0" borderId="0"/>
    <xf numFmtId="1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340" fontId="4" fillId="0" borderId="0" applyFont="0" applyFill="0" applyBorder="0" applyAlignment="0" applyProtection="0"/>
    <xf numFmtId="275" fontId="73" fillId="0" borderId="0" applyFill="0" applyBorder="0" applyAlignment="0" applyProtection="0"/>
    <xf numFmtId="275" fontId="73" fillId="0" borderId="0" applyFill="0" applyBorder="0" applyAlignment="0" applyProtection="0"/>
    <xf numFmtId="327" fontId="4" fillId="0" borderId="0"/>
    <xf numFmtId="327" fontId="4" fillId="0" borderId="0"/>
    <xf numFmtId="333" fontId="73" fillId="0" borderId="0" applyFill="0" applyBorder="0" applyAlignment="0" applyProtection="0"/>
    <xf numFmtId="333" fontId="73" fillId="0" borderId="0" applyFill="0" applyBorder="0" applyAlignment="0" applyProtection="0"/>
    <xf numFmtId="327" fontId="4" fillId="0" borderId="0"/>
    <xf numFmtId="327" fontId="4" fillId="0" borderId="0"/>
    <xf numFmtId="210" fontId="153" fillId="0" borderId="0" applyFill="0" applyBorder="0" applyProtection="0">
      <alignment horizontal="center"/>
    </xf>
    <xf numFmtId="210" fontId="153" fillId="0" borderId="0" applyFill="0" applyBorder="0" applyProtection="0">
      <alignment horizontal="center"/>
    </xf>
    <xf numFmtId="327" fontId="4" fillId="0" borderId="0"/>
    <xf numFmtId="210" fontId="119" fillId="0" borderId="0" applyFill="0" applyBorder="0" applyProtection="0">
      <alignment horizontal="center"/>
    </xf>
    <xf numFmtId="327" fontId="4" fillId="0" borderId="0"/>
    <xf numFmtId="341" fontId="178" fillId="0" borderId="0" applyFont="0" applyFill="0" applyBorder="0" applyProtection="0">
      <alignment horizontal="right"/>
    </xf>
    <xf numFmtId="341" fontId="178" fillId="0" borderId="0" applyFont="0" applyFill="0" applyBorder="0" applyProtection="0">
      <alignment horizontal="right"/>
    </xf>
    <xf numFmtId="327" fontId="4" fillId="0" borderId="0"/>
    <xf numFmtId="342" fontId="4" fillId="0" borderId="0" applyFont="0" applyFill="0" applyBorder="0" applyAlignment="0" applyProtection="0"/>
    <xf numFmtId="327" fontId="4" fillId="0" borderId="0"/>
    <xf numFmtId="281" fontId="4" fillId="0" borderId="0"/>
    <xf numFmtId="327" fontId="4" fillId="0" borderId="0"/>
    <xf numFmtId="327" fontId="4" fillId="0" borderId="0"/>
    <xf numFmtId="281" fontId="4" fillId="0" borderId="0"/>
    <xf numFmtId="281" fontId="4" fillId="0" borderId="0"/>
    <xf numFmtId="327" fontId="4" fillId="0" borderId="0"/>
    <xf numFmtId="327" fontId="4" fillId="0" borderId="0"/>
    <xf numFmtId="319" fontId="159" fillId="0" borderId="0"/>
    <xf numFmtId="319" fontId="159" fillId="0" borderId="0"/>
    <xf numFmtId="327" fontId="4" fillId="0" borderId="0"/>
    <xf numFmtId="319" fontId="160" fillId="0" borderId="0"/>
    <xf numFmtId="327" fontId="4" fillId="0" borderId="0"/>
    <xf numFmtId="327" fontId="239" fillId="0" borderId="0" applyNumberFormat="0" applyFill="0" applyBorder="0" applyProtection="0">
      <alignment horizontal="left"/>
    </xf>
    <xf numFmtId="327" fontId="239" fillId="0" borderId="0" applyNumberFormat="0" applyFill="0" applyBorder="0" applyProtection="0">
      <alignment horizontal="left"/>
    </xf>
    <xf numFmtId="327" fontId="4" fillId="0" borderId="0"/>
    <xf numFmtId="327" fontId="239" fillId="0" borderId="0" applyNumberFormat="0" applyFill="0" applyBorder="0" applyProtection="0">
      <alignment horizontal="left"/>
    </xf>
    <xf numFmtId="327" fontId="4" fillId="0" borderId="0"/>
    <xf numFmtId="327" fontId="4" fillId="0" borderId="0"/>
    <xf numFmtId="327" fontId="44" fillId="48" borderId="0" applyNumberFormat="0" applyBorder="0" applyAlignment="0" applyProtection="0"/>
    <xf numFmtId="327" fontId="4" fillId="0" borderId="0"/>
    <xf numFmtId="327" fontId="44" fillId="48" borderId="0" applyNumberFormat="0" applyBorder="0" applyAlignment="0" applyProtection="0"/>
    <xf numFmtId="327" fontId="4" fillId="0" borderId="0"/>
    <xf numFmtId="327" fontId="131" fillId="74" borderId="47">
      <alignment horizontal="center" wrapText="1"/>
    </xf>
    <xf numFmtId="327" fontId="131" fillId="74" borderId="47">
      <alignment horizontal="center" wrapText="1"/>
    </xf>
    <xf numFmtId="327" fontId="131" fillId="74" borderId="47">
      <alignment horizontal="center" wrapText="1"/>
    </xf>
    <xf numFmtId="327" fontId="131" fillId="74" borderId="47">
      <alignment horizontal="center" wrapText="1"/>
    </xf>
    <xf numFmtId="327" fontId="4" fillId="0" borderId="0"/>
    <xf numFmtId="327" fontId="131" fillId="74" borderId="47">
      <alignment horizontal="center" wrapText="1"/>
    </xf>
    <xf numFmtId="327" fontId="4" fillId="0" borderId="0"/>
    <xf numFmtId="327" fontId="240" fillId="102" borderId="0" applyAlignment="0"/>
    <xf numFmtId="327" fontId="131" fillId="103" borderId="0" applyAlignment="0"/>
    <xf numFmtId="327" fontId="241" fillId="0" borderId="0" applyAlignment="0"/>
    <xf numFmtId="327" fontId="164" fillId="0" borderId="0">
      <alignment horizontal="left"/>
    </xf>
    <xf numFmtId="37" fontId="242" fillId="0" borderId="0"/>
    <xf numFmtId="327" fontId="4" fillId="0" borderId="0"/>
    <xf numFmtId="327" fontId="4" fillId="0" borderId="0"/>
    <xf numFmtId="37" fontId="242" fillId="0" borderId="0"/>
    <xf numFmtId="327" fontId="242" fillId="0" borderId="0"/>
    <xf numFmtId="327" fontId="4" fillId="0" borderId="0"/>
    <xf numFmtId="327" fontId="242" fillId="0" borderId="0"/>
    <xf numFmtId="327" fontId="4" fillId="0" borderId="0"/>
    <xf numFmtId="327" fontId="164" fillId="0" borderId="0">
      <alignment horizontal="left"/>
    </xf>
    <xf numFmtId="282" fontId="4" fillId="0" borderId="0"/>
    <xf numFmtId="327" fontId="4" fillId="0" borderId="0"/>
    <xf numFmtId="327" fontId="4" fillId="0" borderId="0"/>
    <xf numFmtId="282" fontId="4" fillId="0" borderId="0"/>
    <xf numFmtId="282" fontId="4" fillId="0" borderId="0"/>
    <xf numFmtId="327" fontId="4" fillId="0" borderId="0"/>
    <xf numFmtId="327" fontId="4" fillId="0" borderId="0"/>
    <xf numFmtId="343" fontId="4" fillId="0" borderId="0"/>
    <xf numFmtId="327" fontId="4" fillId="0" borderId="0"/>
    <xf numFmtId="327" fontId="4" fillId="0" borderId="0"/>
    <xf numFmtId="343" fontId="4" fillId="0" borderId="0"/>
    <xf numFmtId="343" fontId="4" fillId="0" borderId="0"/>
    <xf numFmtId="327" fontId="4" fillId="0" borderId="0"/>
    <xf numFmtId="327" fontId="4" fillId="0" borderId="0"/>
    <xf numFmtId="327" fontId="4" fillId="0" borderId="0"/>
    <xf numFmtId="272" fontId="243" fillId="0" borderId="0"/>
    <xf numFmtId="344" fontId="4" fillId="0" borderId="0"/>
    <xf numFmtId="344" fontId="4" fillId="0" borderId="0"/>
    <xf numFmtId="327" fontId="4" fillId="0" borderId="0"/>
    <xf numFmtId="345" fontId="103" fillId="0" borderId="0"/>
    <xf numFmtId="327" fontId="4" fillId="0" borderId="0"/>
    <xf numFmtId="327" fontId="5" fillId="0" borderId="0"/>
    <xf numFmtId="327" fontId="4" fillId="0" borderId="0"/>
    <xf numFmtId="327" fontId="4" fillId="0" borderId="0"/>
    <xf numFmtId="327" fontId="4" fillId="0" borderId="0"/>
    <xf numFmtId="327" fontId="12" fillId="0" borderId="0"/>
    <xf numFmtId="327" fontId="4" fillId="0" borderId="0"/>
    <xf numFmtId="327" fontId="4" fillId="0" borderId="0"/>
    <xf numFmtId="327" fontId="12" fillId="0" borderId="0"/>
    <xf numFmtId="327" fontId="22" fillId="0" borderId="0"/>
    <xf numFmtId="327" fontId="12" fillId="0" borderId="0"/>
    <xf numFmtId="2" fontId="96" fillId="0" borderId="0" applyBorder="0" applyProtection="0"/>
    <xf numFmtId="2" fontId="96" fillId="0" borderId="0" applyBorder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146" fillId="0" borderId="0"/>
    <xf numFmtId="327" fontId="146" fillId="0" borderId="0"/>
    <xf numFmtId="327" fontId="4" fillId="0" borderId="0"/>
    <xf numFmtId="327" fontId="146" fillId="0" borderId="0"/>
    <xf numFmtId="327" fontId="4" fillId="0" borderId="0"/>
    <xf numFmtId="327" fontId="244" fillId="0" borderId="0" applyNumberFormat="0" applyFill="0" applyBorder="0" applyAlignment="0" applyProtection="0"/>
    <xf numFmtId="327" fontId="244" fillId="0" borderId="0" applyNumberFormat="0" applyFill="0" applyBorder="0" applyAlignment="0" applyProtection="0"/>
    <xf numFmtId="327" fontId="4" fillId="0" borderId="0"/>
    <xf numFmtId="327" fontId="244" fillId="0" borderId="0" applyNumberFormat="0" applyFill="0" applyBorder="0" applyAlignment="0" applyProtection="0"/>
    <xf numFmtId="327" fontId="4" fillId="0" borderId="0"/>
    <xf numFmtId="327" fontId="245" fillId="0" borderId="0" applyNumberFormat="0" applyFill="0" applyBorder="0" applyAlignment="0" applyProtection="0"/>
    <xf numFmtId="327" fontId="245" fillId="0" borderId="0" applyNumberFormat="0" applyFill="0" applyBorder="0" applyAlignment="0" applyProtection="0"/>
    <xf numFmtId="327" fontId="4" fillId="0" borderId="0"/>
    <xf numFmtId="327" fontId="245" fillId="0" borderId="0" applyNumberFormat="0" applyFill="0" applyBorder="0" applyAlignment="0" applyProtection="0"/>
    <xf numFmtId="327" fontId="4" fillId="0" borderId="0"/>
    <xf numFmtId="327" fontId="246" fillId="0" borderId="0" applyNumberFormat="0" applyFill="0" applyBorder="0" applyAlignment="0" applyProtection="0"/>
    <xf numFmtId="327" fontId="246" fillId="0" borderId="0" applyNumberFormat="0" applyFill="0" applyBorder="0" applyAlignment="0" applyProtection="0"/>
    <xf numFmtId="327" fontId="4" fillId="0" borderId="0"/>
    <xf numFmtId="327" fontId="246" fillId="0" borderId="0" applyNumberFormat="0" applyFill="0" applyBorder="0" applyAlignment="0" applyProtection="0"/>
    <xf numFmtId="327" fontId="4" fillId="0" borderId="0"/>
    <xf numFmtId="327" fontId="134" fillId="0" borderId="0"/>
    <xf numFmtId="327" fontId="247" fillId="0" borderId="0"/>
    <xf numFmtId="37" fontId="248" fillId="0" borderId="0" applyNumberFormat="0" applyFont="0" applyFill="0" applyBorder="0" applyAlignment="0" applyProtection="0"/>
    <xf numFmtId="327" fontId="4" fillId="0" borderId="0"/>
    <xf numFmtId="327" fontId="4" fillId="0" borderId="0"/>
    <xf numFmtId="37" fontId="248" fillId="0" borderId="0" applyNumberFormat="0" applyFont="0" applyFill="0" applyBorder="0" applyAlignment="0" applyProtection="0"/>
    <xf numFmtId="327" fontId="248" fillId="0" borderId="0" applyNumberFormat="0" applyFont="0" applyFill="0" applyBorder="0" applyAlignment="0" applyProtection="0"/>
    <xf numFmtId="327" fontId="4" fillId="0" borderId="0"/>
    <xf numFmtId="327" fontId="248" fillId="0" borderId="0" applyNumberFormat="0" applyFont="0" applyFill="0" applyBorder="0" applyAlignment="0" applyProtection="0"/>
    <xf numFmtId="327" fontId="4" fillId="0" borderId="0"/>
    <xf numFmtId="327" fontId="4" fillId="44" borderId="16" applyNumberFormat="0" applyFont="0" applyAlignment="0" applyProtection="0"/>
    <xf numFmtId="327" fontId="4" fillId="0" borderId="0"/>
    <xf numFmtId="327" fontId="4" fillId="44" borderId="16" applyNumberFormat="0" applyFont="0" applyAlignment="0" applyProtection="0"/>
    <xf numFmtId="327" fontId="26" fillId="44" borderId="16" applyNumberFormat="0" applyFont="0" applyAlignment="0" applyProtection="0"/>
    <xf numFmtId="327" fontId="4" fillId="44" borderId="16" applyNumberFormat="0" applyFont="0" applyAlignment="0" applyProtection="0"/>
    <xf numFmtId="327" fontId="4" fillId="0" borderId="0"/>
    <xf numFmtId="327" fontId="4" fillId="15" borderId="16" applyNumberFormat="0" applyFont="0" applyAlignment="0" applyProtection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27" fontId="4" fillId="0" borderId="0"/>
    <xf numFmtId="346" fontId="102" fillId="0" borderId="0" applyFill="0" applyBorder="0" applyProtection="0">
      <alignment vertical="center"/>
    </xf>
    <xf numFmtId="327" fontId="4" fillId="0" borderId="0"/>
    <xf numFmtId="327" fontId="4" fillId="0" borderId="0"/>
    <xf numFmtId="346" fontId="102" fillId="0" borderId="0" applyFill="0" applyBorder="0" applyProtection="0">
      <alignment vertical="center"/>
    </xf>
    <xf numFmtId="327" fontId="4" fillId="0" borderId="0"/>
    <xf numFmtId="327" fontId="4" fillId="0" borderId="0"/>
    <xf numFmtId="37" fontId="224" fillId="0" borderId="0"/>
    <xf numFmtId="327" fontId="4" fillId="0" borderId="0"/>
    <xf numFmtId="327" fontId="4" fillId="0" borderId="0"/>
    <xf numFmtId="37" fontId="224" fillId="0" borderId="0"/>
    <xf numFmtId="327" fontId="224" fillId="0" borderId="0"/>
    <xf numFmtId="327" fontId="4" fillId="0" borderId="0"/>
    <xf numFmtId="327" fontId="224" fillId="0" borderId="0"/>
    <xf numFmtId="327" fontId="4" fillId="0" borderId="0"/>
    <xf numFmtId="37" fontId="118" fillId="0" borderId="0"/>
    <xf numFmtId="327" fontId="4" fillId="0" borderId="0"/>
    <xf numFmtId="327" fontId="4" fillId="0" borderId="0"/>
    <xf numFmtId="37" fontId="118" fillId="0" borderId="0"/>
    <xf numFmtId="327" fontId="118" fillId="0" borderId="0"/>
    <xf numFmtId="327" fontId="4" fillId="0" borderId="0"/>
    <xf numFmtId="327" fontId="118" fillId="0" borderId="0"/>
    <xf numFmtId="327" fontId="4" fillId="0" borderId="0"/>
    <xf numFmtId="347" fontId="4" fillId="0" borderId="0" applyFont="0" applyFill="0" applyBorder="0" applyAlignment="0" applyProtection="0"/>
    <xf numFmtId="327" fontId="4" fillId="0" borderId="0"/>
    <xf numFmtId="327" fontId="249" fillId="0" borderId="0" applyNumberFormat="0" applyFill="0" applyBorder="0" applyAlignment="0" applyProtection="0">
      <alignment vertical="top"/>
      <protection locked="0"/>
    </xf>
    <xf numFmtId="327" fontId="250" fillId="0" borderId="0" applyNumberFormat="0" applyFill="0" applyBorder="0" applyAlignment="0" applyProtection="0"/>
    <xf numFmtId="327" fontId="249" fillId="0" borderId="0" applyNumberFormat="0" applyFill="0" applyBorder="0" applyAlignment="0" applyProtection="0">
      <alignment vertical="top"/>
      <protection locked="0"/>
    </xf>
    <xf numFmtId="327" fontId="250" fillId="0" borderId="0" applyNumberFormat="0" applyFill="0" applyBorder="0" applyAlignment="0" applyProtection="0"/>
    <xf numFmtId="17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7" fontId="176" fillId="0" borderId="0"/>
    <xf numFmtId="187" fontId="176" fillId="0" borderId="0"/>
    <xf numFmtId="327" fontId="4" fillId="0" borderId="0"/>
    <xf numFmtId="327" fontId="4" fillId="0" borderId="0"/>
    <xf numFmtId="327" fontId="4" fillId="0" borderId="0"/>
    <xf numFmtId="3" fontId="19" fillId="104" borderId="11" applyNumberFormat="0" applyAlignment="0">
      <alignment horizontal="center"/>
      <protection locked="0"/>
    </xf>
    <xf numFmtId="327" fontId="4" fillId="0" borderId="0"/>
    <xf numFmtId="327" fontId="4" fillId="0" borderId="0"/>
    <xf numFmtId="3" fontId="19" fillId="104" borderId="11" applyNumberFormat="0" applyAlignment="0">
      <alignment horizontal="center"/>
      <protection locked="0"/>
    </xf>
    <xf numFmtId="327" fontId="4" fillId="0" borderId="0"/>
    <xf numFmtId="327" fontId="4" fillId="0" borderId="0"/>
    <xf numFmtId="230" fontId="73" fillId="0" borderId="0" applyFont="0" applyFill="0" applyBorder="0" applyAlignment="0">
      <alignment vertical="center"/>
    </xf>
    <xf numFmtId="327" fontId="4" fillId="0" borderId="0"/>
    <xf numFmtId="327" fontId="4" fillId="0" borderId="0"/>
    <xf numFmtId="230" fontId="73" fillId="0" borderId="0" applyFont="0" applyFill="0" applyBorder="0" applyAlignment="0">
      <alignment vertical="center"/>
    </xf>
    <xf numFmtId="327" fontId="4" fillId="0" borderId="0"/>
    <xf numFmtId="10" fontId="102" fillId="0" borderId="6"/>
    <xf numFmtId="230" fontId="73" fillId="0" borderId="0" applyFont="0" applyFill="0" applyBorder="0" applyAlignment="0">
      <alignment vertical="center"/>
    </xf>
    <xf numFmtId="10" fontId="102" fillId="0" borderId="6"/>
    <xf numFmtId="327" fontId="4" fillId="0" borderId="0"/>
    <xf numFmtId="10" fontId="102" fillId="0" borderId="6"/>
    <xf numFmtId="10" fontId="102" fillId="0" borderId="6"/>
    <xf numFmtId="10" fontId="102" fillId="0" borderId="6"/>
    <xf numFmtId="10" fontId="102" fillId="0" borderId="6"/>
    <xf numFmtId="10" fontId="102" fillId="0" borderId="6"/>
    <xf numFmtId="10" fontId="102" fillId="0" borderId="6"/>
    <xf numFmtId="10" fontId="102" fillId="0" borderId="6"/>
    <xf numFmtId="230" fontId="73" fillId="0" borderId="0" applyFont="0" applyFill="0" applyBorder="0" applyAlignment="0">
      <alignment vertical="center"/>
    </xf>
    <xf numFmtId="230" fontId="73" fillId="0" borderId="0" applyFont="0" applyFill="0" applyBorder="0" applyAlignment="0">
      <alignment vertical="center"/>
    </xf>
    <xf numFmtId="10" fontId="102" fillId="0" borderId="6"/>
    <xf numFmtId="10" fontId="102" fillId="0" borderId="6"/>
    <xf numFmtId="10" fontId="102" fillId="0" borderId="6"/>
    <xf numFmtId="10" fontId="102" fillId="0" borderId="6"/>
    <xf numFmtId="10" fontId="102" fillId="0" borderId="6"/>
    <xf numFmtId="10" fontId="102" fillId="0" borderId="6"/>
    <xf numFmtId="327" fontId="107" fillId="0" borderId="0" applyNumberFormat="0" applyFill="0" applyBorder="0">
      <alignment horizontal="left"/>
    </xf>
    <xf numFmtId="327" fontId="107" fillId="0" borderId="0" applyNumberFormat="0" applyFill="0" applyBorder="0">
      <alignment horizontal="left"/>
    </xf>
    <xf numFmtId="327" fontId="4" fillId="0" borderId="0"/>
    <xf numFmtId="327" fontId="107" fillId="0" borderId="0" applyNumberFormat="0" applyFill="0" applyBorder="0">
      <alignment horizontal="left"/>
    </xf>
    <xf numFmtId="327" fontId="4" fillId="0" borderId="0"/>
    <xf numFmtId="327" fontId="251" fillId="0" borderId="0" applyFill="0" applyBorder="0" applyProtection="0">
      <alignment horizontal="left"/>
    </xf>
    <xf numFmtId="327" fontId="251" fillId="0" borderId="0" applyFill="0" applyBorder="0" applyProtection="0">
      <alignment horizontal="left"/>
    </xf>
    <xf numFmtId="327" fontId="4" fillId="0" borderId="0"/>
    <xf numFmtId="327" fontId="251" fillId="0" borderId="0" applyFill="0" applyBorder="0" applyProtection="0">
      <alignment horizontal="left"/>
    </xf>
    <xf numFmtId="327" fontId="4" fillId="0" borderId="0"/>
    <xf numFmtId="327" fontId="236" fillId="0" borderId="0" applyFill="0" applyBorder="0" applyProtection="0">
      <alignment horizontal="left"/>
    </xf>
    <xf numFmtId="327" fontId="4" fillId="0" borderId="0"/>
    <xf numFmtId="327" fontId="4" fillId="0" borderId="0"/>
    <xf numFmtId="327" fontId="236" fillId="0" borderId="0" applyFill="0" applyBorder="0" applyProtection="0">
      <alignment horizontal="left"/>
    </xf>
    <xf numFmtId="327" fontId="4" fillId="0" borderId="0"/>
    <xf numFmtId="327" fontId="236" fillId="0" borderId="0" applyFill="0" applyBorder="0" applyProtection="0">
      <alignment horizontal="left"/>
    </xf>
    <xf numFmtId="327" fontId="4" fillId="0" borderId="0"/>
    <xf numFmtId="1" fontId="252" fillId="0" borderId="0" applyProtection="0">
      <alignment horizontal="right" vertical="center"/>
    </xf>
    <xf numFmtId="1" fontId="252" fillId="0" borderId="0" applyProtection="0">
      <alignment horizontal="right" vertical="center"/>
    </xf>
    <xf numFmtId="327" fontId="4" fillId="0" borderId="0"/>
    <xf numFmtId="327" fontId="4" fillId="0" borderId="0"/>
    <xf numFmtId="190" fontId="145" fillId="0" borderId="0">
      <alignment horizontal="center"/>
    </xf>
    <xf numFmtId="190" fontId="145" fillId="0" borderId="0">
      <alignment horizontal="center"/>
    </xf>
    <xf numFmtId="327" fontId="4" fillId="0" borderId="0"/>
    <xf numFmtId="190" fontId="146" fillId="0" borderId="0">
      <alignment horizontal="center"/>
    </xf>
    <xf numFmtId="327" fontId="4" fillId="0" borderId="0"/>
    <xf numFmtId="327" fontId="253" fillId="0" borderId="10" applyFill="0" applyProtection="0">
      <alignment vertical="center"/>
    </xf>
    <xf numFmtId="213" fontId="22" fillId="0" borderId="0" applyFill="0" applyBorder="0"/>
    <xf numFmtId="327" fontId="4" fillId="0" borderId="0"/>
    <xf numFmtId="327" fontId="4" fillId="0" borderId="0"/>
    <xf numFmtId="213" fontId="22" fillId="0" borderId="0" applyFill="0" applyBorder="0"/>
    <xf numFmtId="327" fontId="4" fillId="0" borderId="0"/>
    <xf numFmtId="327" fontId="4" fillId="0" borderId="0"/>
    <xf numFmtId="327" fontId="164" fillId="0" borderId="0"/>
    <xf numFmtId="256" fontId="159" fillId="0" borderId="0" applyFont="0" applyFill="0" applyBorder="0" applyAlignment="0" applyProtection="0"/>
    <xf numFmtId="256" fontId="159" fillId="0" borderId="0" applyFont="0" applyFill="0" applyBorder="0" applyAlignment="0" applyProtection="0"/>
    <xf numFmtId="327" fontId="4" fillId="0" borderId="0"/>
    <xf numFmtId="256" fontId="160" fillId="0" borderId="0" applyFont="0" applyFill="0" applyBorder="0" applyAlignment="0" applyProtection="0"/>
    <xf numFmtId="327" fontId="4" fillId="0" borderId="0"/>
    <xf numFmtId="327" fontId="254" fillId="0" borderId="0"/>
    <xf numFmtId="14" fontId="161" fillId="0" borderId="0">
      <alignment horizontal="center" wrapText="1"/>
      <protection locked="0"/>
    </xf>
    <xf numFmtId="327" fontId="4" fillId="0" borderId="0"/>
    <xf numFmtId="327" fontId="4" fillId="0" borderId="0"/>
    <xf numFmtId="14" fontId="161" fillId="0" borderId="0">
      <alignment horizontal="center" wrapText="1"/>
      <protection locked="0"/>
    </xf>
    <xf numFmtId="16" fontId="161" fillId="0" borderId="0">
      <alignment horizontal="center" wrapText="1"/>
      <protection locked="0"/>
    </xf>
    <xf numFmtId="327" fontId="4" fillId="0" borderId="0"/>
    <xf numFmtId="16" fontId="161" fillId="0" borderId="0">
      <alignment horizontal="center" wrapText="1"/>
      <protection locked="0"/>
    </xf>
    <xf numFmtId="327" fontId="4" fillId="0" borderId="0"/>
    <xf numFmtId="327" fontId="254" fillId="0" borderId="0"/>
    <xf numFmtId="9" fontId="167" fillId="0" borderId="0" applyFont="0" applyFill="0" applyBorder="0" applyAlignment="0" applyProtection="0"/>
    <xf numFmtId="327" fontId="255" fillId="0" borderId="0" applyFont="0" applyFill="0" applyBorder="0" applyAlignment="0" applyProtection="0"/>
    <xf numFmtId="10" fontId="4" fillId="0" borderId="0" applyFont="0" applyFill="0" applyBorder="0" applyAlignment="0" applyProtection="0"/>
    <xf numFmtId="327" fontId="4" fillId="0" borderId="0"/>
    <xf numFmtId="327" fontId="4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327" fontId="4" fillId="0" borderId="0"/>
    <xf numFmtId="327" fontId="4" fillId="0" borderId="0"/>
    <xf numFmtId="9" fontId="5" fillId="0" borderId="0" applyFont="0" applyFill="0" applyBorder="0" applyAlignment="0" applyProtection="0"/>
    <xf numFmtId="9" fontId="256" fillId="0" borderId="0" applyFont="0" applyFill="0" applyBorder="0" applyAlignment="0" applyProtection="0"/>
    <xf numFmtId="9" fontId="4" fillId="0" borderId="0" applyFont="0" applyFill="0" applyBorder="0" applyAlignment="0" applyProtection="0"/>
    <xf numFmtId="327" fontId="4" fillId="0" borderId="0"/>
    <xf numFmtId="9" fontId="22" fillId="0" borderId="0" applyFont="0" applyFill="0" applyBorder="0" applyAlignment="0" applyProtection="0"/>
    <xf numFmtId="327" fontId="4" fillId="0" borderId="0"/>
    <xf numFmtId="9" fontId="2" fillId="0" borderId="0" applyFont="0" applyFill="0" applyBorder="0" applyAlignment="0" applyProtection="0"/>
    <xf numFmtId="327" fontId="4" fillId="0" borderId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27" fontId="4" fillId="0" borderId="0"/>
    <xf numFmtId="327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48" fontId="161" fillId="0" borderId="0" applyFont="0" applyFill="0" applyBorder="0" applyProtection="0">
      <alignment horizontal="right"/>
    </xf>
    <xf numFmtId="348" fontId="161" fillId="0" borderId="0" applyFont="0" applyFill="0" applyBorder="0" applyProtection="0">
      <alignment horizontal="right"/>
    </xf>
    <xf numFmtId="327" fontId="4" fillId="0" borderId="0"/>
    <xf numFmtId="327" fontId="4" fillId="0" borderId="0"/>
    <xf numFmtId="260" fontId="4" fillId="0" borderId="0" applyFont="0" applyFill="0" applyBorder="0" applyAlignment="0" applyProtection="0"/>
    <xf numFmtId="327" fontId="4" fillId="0" borderId="0"/>
    <xf numFmtId="327" fontId="4" fillId="0" borderId="0"/>
    <xf numFmtId="260" fontId="4" fillId="0" borderId="0" applyFont="0" applyFill="0" applyBorder="0" applyAlignment="0" applyProtection="0"/>
    <xf numFmtId="260" fontId="4" fillId="0" borderId="0" applyFont="0" applyFill="0" applyBorder="0" applyAlignment="0" applyProtection="0"/>
    <xf numFmtId="327" fontId="4" fillId="0" borderId="0"/>
    <xf numFmtId="327" fontId="4" fillId="0" borderId="0"/>
    <xf numFmtId="349" fontId="96" fillId="0" borderId="0" applyFill="0" applyBorder="0">
      <alignment horizontal="right"/>
      <protection locked="0"/>
    </xf>
    <xf numFmtId="349" fontId="96" fillId="0" borderId="0" applyFill="0" applyBorder="0">
      <alignment horizontal="right"/>
      <protection locked="0"/>
    </xf>
    <xf numFmtId="327" fontId="4" fillId="0" borderId="0"/>
    <xf numFmtId="327" fontId="4" fillId="0" borderId="0"/>
    <xf numFmtId="350" fontId="73" fillId="0" borderId="0">
      <protection locked="0"/>
    </xf>
    <xf numFmtId="350" fontId="73" fillId="0" borderId="0">
      <protection locked="0"/>
    </xf>
    <xf numFmtId="327" fontId="4" fillId="0" borderId="0"/>
    <xf numFmtId="231" fontId="4" fillId="0" borderId="0">
      <protection locked="0"/>
    </xf>
    <xf numFmtId="327" fontId="4" fillId="0" borderId="0"/>
    <xf numFmtId="176" fontId="52" fillId="0" borderId="0" applyFont="0" applyFill="0" applyBorder="0" applyAlignment="0" applyProtection="0"/>
    <xf numFmtId="246" fontId="4" fillId="0" borderId="0"/>
    <xf numFmtId="327" fontId="4" fillId="0" borderId="0"/>
    <xf numFmtId="327" fontId="4" fillId="0" borderId="0"/>
    <xf numFmtId="246" fontId="4" fillId="0" borderId="0"/>
    <xf numFmtId="246" fontId="4" fillId="0" borderId="0"/>
    <xf numFmtId="327" fontId="4" fillId="0" borderId="0"/>
    <xf numFmtId="327" fontId="4" fillId="0" borderId="0"/>
    <xf numFmtId="327" fontId="4" fillId="0" borderId="0" applyNumberFormat="0" applyFill="0" applyBorder="0" applyAlignment="0" applyProtection="0"/>
    <xf numFmtId="10" fontId="4" fillId="0" borderId="0" applyFill="0" applyBorder="0" applyAlignment="0" applyProtection="0"/>
    <xf numFmtId="327" fontId="4" fillId="0" borderId="0"/>
    <xf numFmtId="327" fontId="4" fillId="0" borderId="0"/>
    <xf numFmtId="10" fontId="4" fillId="0" borderId="0" applyFill="0" applyBorder="0" applyAlignment="0" applyProtection="0"/>
    <xf numFmtId="10" fontId="4" fillId="0" borderId="0" applyFill="0" applyBorder="0" applyAlignment="0" applyProtection="0"/>
    <xf numFmtId="327" fontId="4" fillId="0" borderId="0"/>
    <xf numFmtId="327" fontId="4" fillId="0" borderId="0"/>
    <xf numFmtId="9" fontId="153" fillId="0" borderId="0" applyFont="0" applyFill="0" applyBorder="0" applyAlignment="0" applyProtection="0"/>
    <xf numFmtId="271" fontId="73" fillId="0" borderId="0"/>
    <xf numFmtId="327" fontId="257" fillId="0" borderId="0" applyFont="0" applyFill="0" applyBorder="0" applyAlignment="0" applyProtection="0">
      <alignment horizontal="center"/>
    </xf>
    <xf numFmtId="327" fontId="257" fillId="0" borderId="0" applyFont="0" applyFill="0" applyBorder="0" applyAlignment="0" applyProtection="0">
      <alignment horizontal="center"/>
    </xf>
    <xf numFmtId="271" fontId="73" fillId="0" borderId="0"/>
    <xf numFmtId="327" fontId="4" fillId="0" borderId="0"/>
    <xf numFmtId="327" fontId="4" fillId="0" borderId="0"/>
    <xf numFmtId="327" fontId="257" fillId="0" borderId="0" applyFont="0" applyFill="0" applyBorder="0" applyAlignment="0" applyProtection="0">
      <alignment horizontal="center"/>
    </xf>
    <xf numFmtId="271" fontId="73" fillId="0" borderId="0"/>
    <xf numFmtId="327" fontId="173" fillId="0" borderId="0"/>
    <xf numFmtId="327" fontId="173" fillId="0" borderId="0"/>
    <xf numFmtId="327" fontId="4" fillId="0" borderId="0"/>
    <xf numFmtId="327" fontId="258" fillId="0" borderId="0"/>
    <xf numFmtId="327" fontId="4" fillId="0" borderId="0"/>
    <xf numFmtId="351" fontId="227" fillId="0" borderId="0"/>
    <xf numFmtId="351" fontId="227" fillId="0" borderId="0"/>
    <xf numFmtId="327" fontId="4" fillId="0" borderId="0"/>
    <xf numFmtId="327" fontId="4" fillId="0" borderId="0"/>
    <xf numFmtId="9" fontId="4" fillId="0" borderId="0" applyFont="0" applyFill="0" applyBorder="0" applyAlignment="0" applyProtection="0"/>
    <xf numFmtId="9" fontId="78" fillId="0" borderId="0" applyFont="0" applyFill="0" applyBorder="0" applyAlignment="0" applyProtection="0"/>
    <xf numFmtId="327" fontId="22" fillId="105" borderId="0" applyNumberFormat="0" applyFont="0" applyBorder="0" applyAlignment="0">
      <protection locked="0"/>
    </xf>
    <xf numFmtId="327" fontId="96" fillId="0" borderId="0" applyNumberFormat="0" applyFont="0" applyFill="0" applyBorder="0" applyAlignment="0" applyProtection="0">
      <alignment horizontal="left"/>
    </xf>
    <xf numFmtId="327" fontId="96" fillId="0" borderId="0" applyNumberFormat="0" applyFont="0" applyFill="0" applyBorder="0" applyAlignment="0" applyProtection="0">
      <alignment horizontal="left"/>
    </xf>
    <xf numFmtId="327" fontId="4" fillId="0" borderId="0"/>
    <xf numFmtId="327" fontId="96" fillId="0" borderId="0" applyNumberFormat="0" applyFont="0" applyFill="0" applyBorder="0" applyAlignment="0" applyProtection="0">
      <alignment horizontal="left"/>
    </xf>
    <xf numFmtId="327" fontId="4" fillId="0" borderId="0"/>
    <xf numFmtId="327" fontId="226" fillId="0" borderId="50">
      <alignment horizontal="center"/>
    </xf>
    <xf numFmtId="327" fontId="226" fillId="0" borderId="50">
      <alignment horizontal="center"/>
    </xf>
    <xf numFmtId="327" fontId="226" fillId="0" borderId="50">
      <alignment horizontal="center"/>
    </xf>
    <xf numFmtId="327" fontId="226" fillId="0" borderId="50">
      <alignment horizontal="center"/>
    </xf>
    <xf numFmtId="327" fontId="4" fillId="0" borderId="0"/>
    <xf numFmtId="327" fontId="226" fillId="0" borderId="50">
      <alignment horizontal="center"/>
    </xf>
    <xf numFmtId="327" fontId="4" fillId="0" borderId="0"/>
    <xf numFmtId="327" fontId="259" fillId="0" borderId="10"/>
    <xf numFmtId="39" fontId="4" fillId="0" borderId="0" applyFill="0" applyBorder="0" applyAlignment="0" applyProtection="0"/>
    <xf numFmtId="327" fontId="4" fillId="0" borderId="0"/>
    <xf numFmtId="327" fontId="4" fillId="0" borderId="0"/>
    <xf numFmtId="39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/>
    <xf numFmtId="327" fontId="4" fillId="0" borderId="0" applyFill="0" applyBorder="0" applyAlignment="0" applyProtection="0"/>
    <xf numFmtId="327" fontId="4" fillId="0" borderId="0"/>
    <xf numFmtId="37" fontId="4" fillId="0" borderId="0" applyFill="0" applyBorder="0" applyAlignment="0" applyProtection="0"/>
    <xf numFmtId="327" fontId="4" fillId="0" borderId="0"/>
    <xf numFmtId="327" fontId="4" fillId="0" borderId="0"/>
    <xf numFmtId="3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 applyFill="0" applyBorder="0" applyAlignment="0" applyProtection="0"/>
    <xf numFmtId="327" fontId="4" fillId="0" borderId="0"/>
    <xf numFmtId="327" fontId="4" fillId="0" borderId="0" applyFill="0" applyBorder="0" applyAlignment="0" applyProtection="0"/>
    <xf numFmtId="327" fontId="4" fillId="0" borderId="0"/>
    <xf numFmtId="10" fontId="164" fillId="0" borderId="11"/>
    <xf numFmtId="10" fontId="4" fillId="0" borderId="0"/>
    <xf numFmtId="2" fontId="102" fillId="0" borderId="0">
      <alignment horizontal="right"/>
    </xf>
    <xf numFmtId="327" fontId="1" fillId="0" borderId="0"/>
  </cellStyleXfs>
  <cellXfs count="572">
    <xf numFmtId="327" fontId="0" fillId="0" borderId="0" xfId="0"/>
    <xf numFmtId="327" fontId="0" fillId="0" borderId="0" xfId="0" applyAlignment="1">
      <alignment vertical="center"/>
    </xf>
    <xf numFmtId="327" fontId="0" fillId="0" borderId="0" xfId="0" applyAlignment="1">
      <alignment vertical="center" wrapText="1"/>
    </xf>
    <xf numFmtId="327" fontId="15" fillId="0" borderId="0" xfId="0" applyFont="1" applyAlignment="1">
      <alignment vertical="center"/>
    </xf>
    <xf numFmtId="327" fontId="7" fillId="0" borderId="0" xfId="0" applyFont="1" applyAlignment="1">
      <alignment vertical="center"/>
    </xf>
    <xf numFmtId="327" fontId="6" fillId="2" borderId="0" xfId="0" applyFont="1" applyFill="1" applyAlignment="1">
      <alignment vertical="center"/>
    </xf>
    <xf numFmtId="327" fontId="6" fillId="2" borderId="0" xfId="0" applyFont="1" applyFill="1" applyAlignment="1">
      <alignment vertical="center" wrapText="1"/>
    </xf>
    <xf numFmtId="327" fontId="14" fillId="0" borderId="0" xfId="0" applyFont="1" applyAlignment="1">
      <alignment vertical="center"/>
    </xf>
    <xf numFmtId="327" fontId="16" fillId="0" borderId="7" xfId="0" applyFont="1" applyBorder="1" applyAlignment="1">
      <alignment vertical="center"/>
    </xf>
    <xf numFmtId="9" fontId="16" fillId="0" borderId="7" xfId="0" applyNumberFormat="1" applyFont="1" applyBorder="1" applyAlignment="1">
      <alignment vertical="center"/>
    </xf>
    <xf numFmtId="9" fontId="0" fillId="4" borderId="7" xfId="0" applyNumberFormat="1" applyFill="1" applyBorder="1" applyAlignment="1">
      <alignment vertical="center"/>
    </xf>
    <xf numFmtId="327" fontId="0" fillId="4" borderId="7" xfId="0" applyFill="1" applyBorder="1" applyAlignment="1">
      <alignment vertical="center"/>
    </xf>
    <xf numFmtId="3" fontId="0" fillId="0" borderId="0" xfId="0" applyNumberFormat="1" applyAlignment="1">
      <alignment vertical="center"/>
    </xf>
    <xf numFmtId="327" fontId="0" fillId="0" borderId="0" xfId="0" applyAlignment="1" applyProtection="1">
      <alignment horizontal="center" vertical="center" wrapText="1"/>
      <protection locked="0"/>
    </xf>
    <xf numFmtId="3" fontId="7" fillId="0" borderId="0" xfId="0" applyNumberFormat="1" applyFont="1" applyAlignment="1">
      <alignment vertical="center"/>
    </xf>
    <xf numFmtId="3" fontId="0" fillId="4" borderId="7" xfId="0" applyNumberFormat="1" applyFill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3" fontId="0" fillId="4" borderId="0" xfId="0" applyNumberFormat="1" applyFill="1" applyAlignment="1">
      <alignment vertical="center"/>
    </xf>
    <xf numFmtId="3" fontId="6" fillId="2" borderId="0" xfId="0" applyNumberFormat="1" applyFont="1" applyFill="1" applyAlignment="1">
      <alignment vertical="center"/>
    </xf>
    <xf numFmtId="9" fontId="0" fillId="4" borderId="7" xfId="1" applyFont="1" applyFill="1" applyBorder="1" applyAlignment="1" applyProtection="1">
      <alignment vertical="center"/>
    </xf>
    <xf numFmtId="9" fontId="0" fillId="4" borderId="0" xfId="1" applyFont="1" applyFill="1" applyBorder="1" applyAlignment="1" applyProtection="1">
      <alignment vertical="center"/>
    </xf>
    <xf numFmtId="9" fontId="0" fillId="4" borderId="1" xfId="1" applyFont="1" applyFill="1" applyBorder="1" applyAlignment="1" applyProtection="1">
      <alignment vertical="center"/>
    </xf>
    <xf numFmtId="9" fontId="0" fillId="4" borderId="7" xfId="0" applyNumberFormat="1" applyFill="1" applyBorder="1" applyAlignment="1" applyProtection="1">
      <alignment vertical="center"/>
      <protection locked="0"/>
    </xf>
    <xf numFmtId="9" fontId="0" fillId="4" borderId="0" xfId="0" applyNumberFormat="1" applyFill="1" applyAlignment="1" applyProtection="1">
      <alignment vertical="center"/>
      <protection locked="0"/>
    </xf>
    <xf numFmtId="176" fontId="0" fillId="0" borderId="0" xfId="1" applyNumberFormat="1" applyFont="1" applyAlignment="1" applyProtection="1">
      <alignment vertical="center"/>
    </xf>
    <xf numFmtId="327" fontId="0" fillId="4" borderId="2" xfId="0" applyFill="1" applyBorder="1" applyAlignment="1">
      <alignment horizontal="left" vertical="center"/>
    </xf>
    <xf numFmtId="327" fontId="0" fillId="4" borderId="0" xfId="0" applyFill="1" applyAlignment="1">
      <alignment horizontal="left" vertical="center"/>
    </xf>
    <xf numFmtId="14" fontId="0" fillId="4" borderId="2" xfId="0" quotePrefix="1" applyNumberFormat="1" applyFill="1" applyBorder="1" applyAlignment="1">
      <alignment vertical="center"/>
    </xf>
    <xf numFmtId="1" fontId="0" fillId="0" borderId="0" xfId="0" applyNumberFormat="1" applyAlignment="1">
      <alignment vertical="center"/>
    </xf>
    <xf numFmtId="1" fontId="6" fillId="2" borderId="0" xfId="0" applyNumberFormat="1" applyFont="1" applyFill="1" applyAlignment="1">
      <alignment vertical="center"/>
    </xf>
    <xf numFmtId="1" fontId="16" fillId="0" borderId="7" xfId="0" applyNumberFormat="1" applyFont="1" applyBorder="1" applyAlignment="1">
      <alignment vertical="center"/>
    </xf>
    <xf numFmtId="327" fontId="0" fillId="0" borderId="0" xfId="4" applyFont="1" applyAlignment="1">
      <alignment vertical="center"/>
    </xf>
    <xf numFmtId="327" fontId="0" fillId="4" borderId="0" xfId="0" applyFill="1" applyAlignment="1">
      <alignment vertical="center"/>
    </xf>
    <xf numFmtId="9" fontId="0" fillId="0" borderId="0" xfId="0" applyNumberFormat="1" applyAlignment="1">
      <alignment vertical="center"/>
    </xf>
    <xf numFmtId="327" fontId="62" fillId="0" borderId="0" xfId="0" applyFont="1" applyAlignment="1">
      <alignment vertical="center" wrapText="1"/>
    </xf>
    <xf numFmtId="327" fontId="62" fillId="0" borderId="0" xfId="0" applyFont="1" applyAlignment="1">
      <alignment horizontal="left" vertical="center" wrapText="1"/>
    </xf>
    <xf numFmtId="327" fontId="70" fillId="0" borderId="0" xfId="0" applyFont="1" applyAlignment="1">
      <alignment horizontal="left" vertical="center" wrapText="1"/>
    </xf>
    <xf numFmtId="327" fontId="68" fillId="0" borderId="0" xfId="0" applyFont="1" applyAlignment="1">
      <alignment vertical="center" wrapText="1"/>
    </xf>
    <xf numFmtId="3" fontId="0" fillId="7" borderId="7" xfId="0" applyNumberFormat="1" applyFill="1" applyBorder="1" applyAlignment="1">
      <alignment vertical="center"/>
    </xf>
    <xf numFmtId="1" fontId="0" fillId="5" borderId="0" xfId="0" applyNumberFormat="1" applyFill="1" applyAlignment="1">
      <alignment vertical="center"/>
    </xf>
    <xf numFmtId="9" fontId="0" fillId="5" borderId="0" xfId="0" applyNumberFormat="1" applyFill="1" applyAlignment="1" applyProtection="1">
      <alignment vertical="center"/>
      <protection locked="0"/>
    </xf>
    <xf numFmtId="9" fontId="0" fillId="5" borderId="1" xfId="1" applyFont="1" applyFill="1" applyBorder="1" applyAlignment="1" applyProtection="1">
      <alignment vertical="center"/>
    </xf>
    <xf numFmtId="3" fontId="0" fillId="7" borderId="0" xfId="0" applyNumberFormat="1" applyFill="1" applyAlignment="1">
      <alignment vertical="center"/>
    </xf>
    <xf numFmtId="327" fontId="67" fillId="0" borderId="0" xfId="0" applyFont="1" applyAlignment="1">
      <alignment vertical="center" wrapText="1"/>
    </xf>
    <xf numFmtId="14" fontId="0" fillId="4" borderId="2" xfId="0" applyNumberFormat="1" applyFill="1" applyBorder="1" applyAlignment="1">
      <alignment horizontal="left" vertical="center"/>
    </xf>
    <xf numFmtId="174" fontId="64" fillId="5" borderId="34" xfId="2" applyNumberFormat="1" applyFont="1" applyFill="1" applyBorder="1" applyAlignment="1">
      <alignment horizontal="left" wrapText="1"/>
    </xf>
    <xf numFmtId="327" fontId="67" fillId="0" borderId="35" xfId="0" applyFont="1" applyBorder="1" applyAlignment="1">
      <alignment vertical="center" wrapText="1"/>
    </xf>
    <xf numFmtId="327" fontId="71" fillId="0" borderId="35" xfId="0" applyFont="1" applyBorder="1" applyAlignment="1">
      <alignment horizontal="left" vertical="center" wrapText="1"/>
    </xf>
    <xf numFmtId="3" fontId="0" fillId="7" borderId="2" xfId="0" applyNumberFormat="1" applyFill="1" applyBorder="1" applyAlignment="1">
      <alignment vertical="center"/>
    </xf>
    <xf numFmtId="10" fontId="0" fillId="0" borderId="0" xfId="1" applyNumberFormat="1" applyFont="1" applyBorder="1" applyAlignment="1" applyProtection="1">
      <alignment horizontal="center"/>
    </xf>
    <xf numFmtId="327" fontId="62" fillId="0" borderId="0" xfId="0" applyFont="1" applyAlignment="1" applyProtection="1">
      <alignment vertical="center"/>
      <protection locked="0"/>
    </xf>
    <xf numFmtId="10" fontId="62" fillId="0" borderId="0" xfId="1" applyNumberFormat="1" applyFont="1" applyBorder="1" applyAlignment="1" applyProtection="1">
      <alignment horizontal="center"/>
      <protection locked="0"/>
    </xf>
    <xf numFmtId="327" fontId="67" fillId="0" borderId="0" xfId="0" applyFont="1" applyAlignment="1" applyProtection="1">
      <alignment vertical="center"/>
      <protection locked="0"/>
    </xf>
    <xf numFmtId="9" fontId="0" fillId="0" borderId="0" xfId="1" applyFont="1" applyAlignment="1" applyProtection="1">
      <alignment vertical="center"/>
    </xf>
    <xf numFmtId="10" fontId="7" fillId="0" borderId="0" xfId="1" applyNumberFormat="1" applyFont="1" applyBorder="1" applyAlignment="1" applyProtection="1">
      <alignment horizontal="center"/>
    </xf>
    <xf numFmtId="327" fontId="80" fillId="0" borderId="0" xfId="0" applyFont="1" applyAlignment="1">
      <alignment vertical="center" wrapText="1"/>
    </xf>
    <xf numFmtId="174" fontId="68" fillId="0" borderId="0" xfId="0" applyNumberFormat="1" applyFont="1" applyAlignment="1">
      <alignment wrapText="1"/>
    </xf>
    <xf numFmtId="174" fontId="62" fillId="0" borderId="0" xfId="0" applyNumberFormat="1" applyFont="1" applyProtection="1">
      <protection locked="0"/>
    </xf>
    <xf numFmtId="186" fontId="65" fillId="5" borderId="7" xfId="2" applyNumberFormat="1" applyFont="1" applyFill="1" applyBorder="1" applyAlignment="1">
      <alignment horizontal="left" vertical="center" wrapText="1"/>
    </xf>
    <xf numFmtId="186" fontId="64" fillId="5" borderId="7" xfId="2" applyNumberFormat="1" applyFont="1" applyFill="1" applyBorder="1" applyAlignment="1">
      <alignment horizontal="left" vertical="center" wrapText="1"/>
    </xf>
    <xf numFmtId="186" fontId="65" fillId="5" borderId="0" xfId="2" applyNumberFormat="1" applyFont="1" applyFill="1" applyAlignment="1">
      <alignment horizontal="left" vertical="center" wrapText="1"/>
    </xf>
    <xf numFmtId="10" fontId="5" fillId="0" borderId="0" xfId="1" applyNumberFormat="1" applyFont="1" applyBorder="1" applyAlignment="1" applyProtection="1">
      <alignment horizontal="center"/>
    </xf>
    <xf numFmtId="3" fontId="0" fillId="7" borderId="1" xfId="0" applyNumberFormat="1" applyFill="1" applyBorder="1" applyAlignment="1">
      <alignment vertical="center"/>
    </xf>
    <xf numFmtId="327" fontId="0" fillId="4" borderId="1" xfId="0" applyFill="1" applyBorder="1" applyAlignment="1">
      <alignment vertical="center"/>
    </xf>
    <xf numFmtId="327" fontId="25" fillId="0" borderId="0" xfId="0" applyFont="1" applyAlignment="1">
      <alignment horizontal="center" vertical="center" wrapText="1"/>
    </xf>
    <xf numFmtId="172" fontId="76" fillId="5" borderId="0" xfId="2" applyNumberFormat="1" applyFont="1" applyFill="1" applyAlignment="1">
      <alignment horizontal="left" vertical="center" wrapText="1"/>
    </xf>
    <xf numFmtId="327" fontId="67" fillId="5" borderId="0" xfId="0" applyFont="1" applyFill="1" applyAlignment="1">
      <alignment vertical="center" wrapText="1"/>
    </xf>
    <xf numFmtId="327" fontId="62" fillId="0" borderId="0" xfId="0" applyFont="1" applyAlignment="1" applyProtection="1">
      <alignment vertical="center" wrapText="1"/>
      <protection locked="0"/>
    </xf>
    <xf numFmtId="174" fontId="68" fillId="0" borderId="0" xfId="0" applyNumberFormat="1" applyFont="1" applyAlignment="1">
      <alignment vertical="center" wrapText="1"/>
    </xf>
    <xf numFmtId="174" fontId="62" fillId="0" borderId="0" xfId="0" applyNumberFormat="1" applyFont="1" applyAlignment="1" applyProtection="1">
      <alignment vertical="center" wrapText="1"/>
      <protection locked="0"/>
    </xf>
    <xf numFmtId="10" fontId="0" fillId="0" borderId="0" xfId="1" applyNumberFormat="1" applyFont="1" applyBorder="1" applyAlignment="1" applyProtection="1">
      <alignment horizontal="center" wrapText="1"/>
    </xf>
    <xf numFmtId="10" fontId="62" fillId="0" borderId="0" xfId="1" applyNumberFormat="1" applyFont="1" applyBorder="1" applyAlignment="1" applyProtection="1">
      <alignment horizontal="center" wrapText="1"/>
      <protection locked="0"/>
    </xf>
    <xf numFmtId="186" fontId="63" fillId="5" borderId="2" xfId="2" applyNumberFormat="1" applyFont="1" applyFill="1" applyBorder="1" applyAlignment="1">
      <alignment horizontal="left" vertical="center" wrapText="1"/>
    </xf>
    <xf numFmtId="186" fontId="65" fillId="5" borderId="2" xfId="2" applyNumberFormat="1" applyFont="1" applyFill="1" applyBorder="1" applyAlignment="1">
      <alignment horizontal="left" vertical="center" wrapText="1"/>
    </xf>
    <xf numFmtId="186" fontId="64" fillId="5" borderId="2" xfId="2" applyNumberFormat="1" applyFont="1" applyFill="1" applyBorder="1" applyAlignment="1">
      <alignment horizontal="left" vertical="center" wrapText="1"/>
    </xf>
    <xf numFmtId="186" fontId="63" fillId="5" borderId="7" xfId="2" applyNumberFormat="1" applyFont="1" applyFill="1" applyBorder="1" applyAlignment="1">
      <alignment horizontal="left" vertical="center" wrapText="1"/>
    </xf>
    <xf numFmtId="186" fontId="63" fillId="5" borderId="32" xfId="2" applyNumberFormat="1" applyFont="1" applyFill="1" applyBorder="1" applyAlignment="1">
      <alignment horizontal="left" vertical="center" wrapText="1"/>
    </xf>
    <xf numFmtId="186" fontId="65" fillId="5" borderId="32" xfId="2" applyNumberFormat="1" applyFont="1" applyFill="1" applyBorder="1" applyAlignment="1">
      <alignment horizontal="left" vertical="center" wrapText="1"/>
    </xf>
    <xf numFmtId="327" fontId="67" fillId="0" borderId="0" xfId="0" applyFont="1" applyAlignment="1" applyProtection="1">
      <alignment vertical="center" wrapText="1"/>
      <protection locked="0"/>
    </xf>
    <xf numFmtId="172" fontId="76" fillId="5" borderId="0" xfId="2" applyNumberFormat="1" applyFont="1" applyFill="1" applyAlignment="1">
      <alignment vertical="top" wrapText="1"/>
    </xf>
    <xf numFmtId="3" fontId="86" fillId="0" borderId="0" xfId="0" applyNumberFormat="1" applyFont="1" applyAlignment="1" applyProtection="1">
      <alignment wrapText="1"/>
      <protection locked="0"/>
    </xf>
    <xf numFmtId="327" fontId="67" fillId="5" borderId="0" xfId="0" applyFont="1" applyFill="1" applyAlignment="1">
      <alignment horizontal="left" vertical="center" wrapText="1"/>
    </xf>
    <xf numFmtId="327" fontId="76" fillId="0" borderId="0" xfId="0" applyFont="1" applyAlignment="1">
      <alignment vertical="center" wrapText="1"/>
    </xf>
    <xf numFmtId="3" fontId="79" fillId="0" borderId="0" xfId="0" applyNumberFormat="1" applyFont="1" applyAlignment="1" applyProtection="1">
      <alignment horizontal="center" wrapText="1"/>
      <protection locked="0"/>
    </xf>
    <xf numFmtId="3" fontId="79" fillId="0" borderId="0" xfId="0" applyNumberFormat="1" applyFont="1" applyAlignment="1" applyProtection="1">
      <alignment wrapText="1"/>
      <protection locked="0"/>
    </xf>
    <xf numFmtId="327" fontId="87" fillId="0" borderId="0" xfId="0" applyFont="1" applyAlignment="1">
      <alignment horizontal="left" vertical="center" wrapText="1"/>
    </xf>
    <xf numFmtId="327" fontId="76" fillId="0" borderId="0" xfId="0" applyFont="1" applyAlignment="1">
      <alignment horizontal="left" vertical="center" wrapText="1"/>
    </xf>
    <xf numFmtId="10" fontId="76" fillId="0" borderId="0" xfId="1" applyNumberFormat="1" applyFont="1" applyBorder="1" applyAlignment="1" applyProtection="1">
      <alignment horizontal="left" wrapText="1"/>
      <protection locked="0"/>
    </xf>
    <xf numFmtId="327" fontId="76" fillId="0" borderId="0" xfId="0" applyFont="1" applyAlignment="1" applyProtection="1">
      <alignment horizontal="left" vertical="center" wrapText="1"/>
      <protection locked="0"/>
    </xf>
    <xf numFmtId="327" fontId="77" fillId="0" borderId="0" xfId="0" applyFont="1" applyAlignment="1">
      <alignment vertical="center" wrapText="1"/>
    </xf>
    <xf numFmtId="327" fontId="62" fillId="0" borderId="0" xfId="0" applyFont="1" applyAlignment="1">
      <alignment horizontal="center" vertical="center" wrapText="1"/>
    </xf>
    <xf numFmtId="327" fontId="67" fillId="0" borderId="0" xfId="0" applyFont="1" applyAlignment="1">
      <alignment horizontal="left" vertical="center" wrapText="1"/>
    </xf>
    <xf numFmtId="327" fontId="82" fillId="0" borderId="0" xfId="0" applyFont="1" applyAlignment="1">
      <alignment vertical="center" wrapText="1"/>
    </xf>
    <xf numFmtId="171" fontId="76" fillId="0" borderId="0" xfId="0" applyNumberFormat="1" applyFont="1" applyAlignment="1">
      <alignment horizontal="left" vertical="center" wrapText="1"/>
    </xf>
    <xf numFmtId="327" fontId="83" fillId="0" borderId="0" xfId="0" applyFont="1" applyAlignment="1">
      <alignment vertical="center" wrapText="1"/>
    </xf>
    <xf numFmtId="327" fontId="83" fillId="0" borderId="0" xfId="0" applyFont="1" applyAlignment="1">
      <alignment horizontal="left" vertical="center" wrapText="1"/>
    </xf>
    <xf numFmtId="327" fontId="84" fillId="5" borderId="0" xfId="0" applyFont="1" applyFill="1" applyAlignment="1">
      <alignment vertical="center" wrapText="1"/>
    </xf>
    <xf numFmtId="327" fontId="84" fillId="5" borderId="0" xfId="0" applyFont="1" applyFill="1" applyAlignment="1">
      <alignment horizontal="left" vertical="center" wrapText="1"/>
    </xf>
    <xf numFmtId="327" fontId="84" fillId="0" borderId="0" xfId="0" applyFont="1" applyAlignment="1">
      <alignment vertical="center" wrapText="1"/>
    </xf>
    <xf numFmtId="327" fontId="82" fillId="0" borderId="0" xfId="0" applyFont="1" applyAlignment="1">
      <alignment horizontal="left" vertical="center" wrapText="1"/>
    </xf>
    <xf numFmtId="186" fontId="64" fillId="5" borderId="2" xfId="2" applyNumberFormat="1" applyFont="1" applyFill="1" applyBorder="1" applyAlignment="1">
      <alignment horizontal="left" vertical="center" wrapText="1" indent="1"/>
    </xf>
    <xf numFmtId="9" fontId="0" fillId="4" borderId="1" xfId="0" applyNumberFormat="1" applyFill="1" applyBorder="1" applyAlignment="1" applyProtection="1">
      <alignment vertical="center"/>
      <protection locked="0"/>
    </xf>
    <xf numFmtId="3" fontId="0" fillId="4" borderId="7" xfId="0" applyNumberFormat="1" applyFill="1" applyBorder="1" applyAlignment="1" applyProtection="1">
      <alignment vertical="center"/>
      <protection locked="0"/>
    </xf>
    <xf numFmtId="186" fontId="65" fillId="5" borderId="34" xfId="2" applyNumberFormat="1" applyFont="1" applyFill="1" applyBorder="1" applyAlignment="1">
      <alignment horizontal="left" vertical="center" wrapText="1"/>
    </xf>
    <xf numFmtId="186" fontId="66" fillId="2" borderId="0" xfId="2" applyNumberFormat="1" applyFont="1" applyFill="1" applyAlignment="1">
      <alignment horizontal="center" vertical="center" wrapText="1"/>
    </xf>
    <xf numFmtId="186" fontId="66" fillId="6" borderId="0" xfId="2" applyNumberFormat="1" applyFont="1" applyFill="1" applyAlignment="1">
      <alignment horizontal="center" vertical="center" wrapText="1"/>
    </xf>
    <xf numFmtId="186" fontId="66" fillId="2" borderId="34" xfId="2" applyNumberFormat="1" applyFont="1" applyFill="1" applyBorder="1" applyAlignment="1">
      <alignment horizontal="center" vertical="center" wrapText="1"/>
    </xf>
    <xf numFmtId="186" fontId="66" fillId="6" borderId="34" xfId="2" applyNumberFormat="1" applyFont="1" applyFill="1" applyBorder="1" applyAlignment="1">
      <alignment horizontal="center" vertical="center" wrapText="1"/>
    </xf>
    <xf numFmtId="186" fontId="88" fillId="5" borderId="35" xfId="2" applyNumberFormat="1" applyFont="1" applyFill="1" applyBorder="1" applyAlignment="1">
      <alignment horizontal="left" vertical="center" wrapText="1"/>
    </xf>
    <xf numFmtId="10" fontId="89" fillId="0" borderId="0" xfId="1" applyNumberFormat="1" applyFont="1" applyBorder="1" applyAlignment="1" applyProtection="1">
      <alignment horizontal="center"/>
    </xf>
    <xf numFmtId="10" fontId="67" fillId="0" borderId="0" xfId="1" applyNumberFormat="1" applyFont="1" applyBorder="1" applyAlignment="1" applyProtection="1">
      <alignment horizontal="center"/>
      <protection locked="0"/>
    </xf>
    <xf numFmtId="186" fontId="63" fillId="5" borderId="0" xfId="2" applyNumberFormat="1" applyFont="1" applyFill="1" applyAlignment="1">
      <alignment horizontal="left" vertical="center" wrapText="1"/>
    </xf>
    <xf numFmtId="186" fontId="65" fillId="3" borderId="0" xfId="2" applyNumberFormat="1" applyFont="1" applyFill="1" applyAlignment="1">
      <alignment horizontal="right" vertical="center" wrapText="1"/>
    </xf>
    <xf numFmtId="186" fontId="65" fillId="5" borderId="0" xfId="2" applyNumberFormat="1" applyFont="1" applyFill="1" applyAlignment="1">
      <alignment horizontal="right" vertical="center" wrapText="1"/>
    </xf>
    <xf numFmtId="186" fontId="65" fillId="3" borderId="7" xfId="2" applyNumberFormat="1" applyFont="1" applyFill="1" applyBorder="1" applyAlignment="1">
      <alignment horizontal="right" vertical="center" wrapText="1"/>
    </xf>
    <xf numFmtId="186" fontId="65" fillId="5" borderId="7" xfId="2" applyNumberFormat="1" applyFont="1" applyFill="1" applyBorder="1" applyAlignment="1">
      <alignment horizontal="right" vertical="center" wrapText="1"/>
    </xf>
    <xf numFmtId="186" fontId="65" fillId="3" borderId="32" xfId="2" applyNumberFormat="1" applyFont="1" applyFill="1" applyBorder="1" applyAlignment="1">
      <alignment horizontal="right" vertical="center" wrapText="1"/>
    </xf>
    <xf numFmtId="186" fontId="65" fillId="5" borderId="32" xfId="2" applyNumberFormat="1" applyFont="1" applyFill="1" applyBorder="1" applyAlignment="1">
      <alignment horizontal="right" vertical="center" wrapText="1"/>
    </xf>
    <xf numFmtId="186" fontId="88" fillId="5" borderId="35" xfId="2" applyNumberFormat="1" applyFont="1" applyFill="1" applyBorder="1" applyAlignment="1">
      <alignment horizontal="right" vertical="center" wrapText="1"/>
    </xf>
    <xf numFmtId="186" fontId="64" fillId="3" borderId="7" xfId="2" applyNumberFormat="1" applyFont="1" applyFill="1" applyBorder="1" applyAlignment="1">
      <alignment horizontal="right" vertical="center" wrapText="1"/>
    </xf>
    <xf numFmtId="186" fontId="64" fillId="5" borderId="7" xfId="2" applyNumberFormat="1" applyFont="1" applyFill="1" applyBorder="1" applyAlignment="1">
      <alignment horizontal="right" vertical="center" wrapText="1"/>
    </xf>
    <xf numFmtId="10" fontId="10" fillId="0" borderId="0" xfId="1" applyNumberFormat="1" applyFont="1" applyBorder="1" applyAlignment="1" applyProtection="1">
      <alignment horizontal="center"/>
    </xf>
    <xf numFmtId="10" fontId="70" fillId="0" borderId="0" xfId="1" applyNumberFormat="1" applyFont="1" applyBorder="1" applyAlignment="1" applyProtection="1">
      <alignment horizontal="center"/>
      <protection locked="0"/>
    </xf>
    <xf numFmtId="186" fontId="64" fillId="5" borderId="32" xfId="2" applyNumberFormat="1" applyFont="1" applyFill="1" applyBorder="1" applyAlignment="1">
      <alignment horizontal="left" vertical="center" wrapText="1"/>
    </xf>
    <xf numFmtId="186" fontId="64" fillId="3" borderId="32" xfId="2" applyNumberFormat="1" applyFont="1" applyFill="1" applyBorder="1" applyAlignment="1">
      <alignment horizontal="right" vertical="center" wrapText="1"/>
    </xf>
    <xf numFmtId="186" fontId="64" fillId="5" borderId="32" xfId="2" applyNumberFormat="1" applyFont="1" applyFill="1" applyBorder="1" applyAlignment="1">
      <alignment horizontal="right" vertical="center" wrapText="1"/>
    </xf>
    <xf numFmtId="186" fontId="69" fillId="3" borderId="7" xfId="2" applyNumberFormat="1" applyFont="1" applyFill="1" applyBorder="1" applyAlignment="1">
      <alignment horizontal="right" vertical="center" wrapText="1"/>
    </xf>
    <xf numFmtId="186" fontId="69" fillId="5" borderId="7" xfId="2" applyNumberFormat="1" applyFont="1" applyFill="1" applyBorder="1" applyAlignment="1">
      <alignment horizontal="right" vertical="center" wrapText="1"/>
    </xf>
    <xf numFmtId="186" fontId="63" fillId="3" borderId="32" xfId="2" applyNumberFormat="1" applyFont="1" applyFill="1" applyBorder="1" applyAlignment="1">
      <alignment horizontal="right" vertical="center" wrapText="1"/>
    </xf>
    <xf numFmtId="186" fontId="63" fillId="5" borderId="32" xfId="2" applyNumberFormat="1" applyFont="1" applyFill="1" applyBorder="1" applyAlignment="1">
      <alignment horizontal="right" vertical="center" wrapText="1"/>
    </xf>
    <xf numFmtId="186" fontId="69" fillId="5" borderId="32" xfId="2" applyNumberFormat="1" applyFont="1" applyFill="1" applyBorder="1" applyAlignment="1">
      <alignment horizontal="left" vertical="center" wrapText="1"/>
    </xf>
    <xf numFmtId="186" fontId="63" fillId="5" borderId="34" xfId="2" applyNumberFormat="1" applyFont="1" applyFill="1" applyBorder="1" applyAlignment="1">
      <alignment horizontal="left" vertical="center" wrapText="1"/>
    </xf>
    <xf numFmtId="186" fontId="69" fillId="5" borderId="7" xfId="2" applyNumberFormat="1" applyFont="1" applyFill="1" applyBorder="1" applyAlignment="1">
      <alignment horizontal="left" vertical="center" wrapText="1"/>
    </xf>
    <xf numFmtId="186" fontId="91" fillId="5" borderId="35" xfId="2" applyNumberFormat="1" applyFont="1" applyFill="1" applyBorder="1" applyAlignment="1">
      <alignment horizontal="left" vertical="center" wrapText="1"/>
    </xf>
    <xf numFmtId="327" fontId="80" fillId="0" borderId="35" xfId="0" applyFont="1" applyBorder="1" applyAlignment="1">
      <alignment vertical="center" wrapText="1"/>
    </xf>
    <xf numFmtId="186" fontId="66" fillId="6" borderId="0" xfId="2" applyNumberFormat="1" applyFont="1" applyFill="1" applyAlignment="1">
      <alignment horizontal="center" wrapText="1"/>
    </xf>
    <xf numFmtId="186" fontId="66" fillId="6" borderId="34" xfId="2" applyNumberFormat="1" applyFont="1" applyFill="1" applyBorder="1" applyAlignment="1">
      <alignment horizontal="center" wrapText="1"/>
    </xf>
    <xf numFmtId="174" fontId="73" fillId="0" borderId="0" xfId="0" applyNumberFormat="1" applyFont="1" applyAlignment="1">
      <alignment horizontal="left" vertical="center" wrapText="1"/>
    </xf>
    <xf numFmtId="3" fontId="73" fillId="0" borderId="0" xfId="2" applyNumberFormat="1" applyFont="1" applyAlignment="1">
      <alignment horizontal="left" wrapText="1"/>
    </xf>
    <xf numFmtId="174" fontId="73" fillId="0" borderId="0" xfId="0" applyNumberFormat="1" applyFont="1" applyAlignment="1">
      <alignment horizontal="left" wrapText="1"/>
    </xf>
    <xf numFmtId="327" fontId="74" fillId="0" borderId="0" xfId="0" applyFont="1" applyAlignment="1">
      <alignment horizontal="left" vertical="center" wrapText="1"/>
    </xf>
    <xf numFmtId="327" fontId="73" fillId="0" borderId="0" xfId="0" applyFont="1" applyAlignment="1">
      <alignment horizontal="left" vertical="center" wrapText="1"/>
    </xf>
    <xf numFmtId="174" fontId="90" fillId="0" borderId="0" xfId="0" applyNumberFormat="1" applyFont="1" applyAlignment="1">
      <alignment horizontal="left" vertical="center" wrapText="1"/>
    </xf>
    <xf numFmtId="3" fontId="0" fillId="4" borderId="2" xfId="0" applyNumberFormat="1" applyFill="1" applyBorder="1" applyAlignment="1">
      <alignment vertical="center"/>
    </xf>
    <xf numFmtId="14" fontId="0" fillId="7" borderId="2" xfId="0" quotePrefix="1" applyNumberFormat="1" applyFill="1" applyBorder="1" applyAlignment="1">
      <alignment vertical="center"/>
    </xf>
    <xf numFmtId="327" fontId="0" fillId="0" borderId="0" xfId="0" quotePrefix="1" applyAlignment="1">
      <alignment vertical="center"/>
    </xf>
    <xf numFmtId="14" fontId="0" fillId="7" borderId="0" xfId="0" quotePrefix="1" applyNumberFormat="1" applyFill="1" applyAlignment="1">
      <alignment vertical="center"/>
    </xf>
    <xf numFmtId="4" fontId="0" fillId="7" borderId="2" xfId="0" applyNumberFormat="1" applyFill="1" applyBorder="1" applyAlignment="1">
      <alignment vertical="center"/>
    </xf>
    <xf numFmtId="4" fontId="0" fillId="4" borderId="2" xfId="0" applyNumberFormat="1" applyFill="1" applyBorder="1" applyAlignment="1">
      <alignment vertical="center"/>
    </xf>
    <xf numFmtId="4" fontId="0" fillId="7" borderId="0" xfId="0" applyNumberFormat="1" applyFill="1" applyAlignment="1">
      <alignment vertical="center"/>
    </xf>
    <xf numFmtId="4" fontId="0" fillId="4" borderId="0" xfId="0" applyNumberFormat="1" applyFill="1" applyAlignment="1">
      <alignment vertical="center"/>
    </xf>
    <xf numFmtId="1" fontId="0" fillId="4" borderId="0" xfId="0" applyNumberFormat="1" applyFill="1" applyAlignment="1">
      <alignment vertical="center"/>
    </xf>
    <xf numFmtId="1" fontId="0" fillId="0" borderId="0" xfId="0" applyNumberFormat="1" applyAlignment="1">
      <alignment vertical="center" wrapText="1"/>
    </xf>
    <xf numFmtId="1" fontId="7" fillId="0" borderId="0" xfId="0" applyNumberFormat="1" applyFont="1" applyAlignment="1">
      <alignment vertical="center"/>
    </xf>
    <xf numFmtId="1" fontId="0" fillId="0" borderId="0" xfId="4" applyNumberFormat="1" applyFont="1" applyAlignment="1">
      <alignment vertical="center"/>
    </xf>
    <xf numFmtId="1" fontId="0" fillId="0" borderId="0" xfId="1" applyNumberFormat="1" applyFont="1" applyAlignment="1" applyProtection="1">
      <alignment vertical="center"/>
    </xf>
    <xf numFmtId="0" fontId="25" fillId="0" borderId="0" xfId="0" applyNumberFormat="1" applyFont="1" applyAlignment="1">
      <alignment horizontal="center" vertical="center" wrapText="1"/>
    </xf>
    <xf numFmtId="0" fontId="25" fillId="0" borderId="0" xfId="0" applyNumberFormat="1" applyFont="1" applyAlignment="1">
      <alignment vertical="center" wrapText="1"/>
    </xf>
    <xf numFmtId="0" fontId="62" fillId="0" borderId="0" xfId="0" applyNumberFormat="1" applyFont="1" applyAlignment="1" applyProtection="1">
      <alignment vertical="center" wrapText="1"/>
      <protection locked="0"/>
    </xf>
    <xf numFmtId="0" fontId="25" fillId="0" borderId="0" xfId="0" applyNumberFormat="1" applyFont="1" applyAlignment="1">
      <alignment horizontal="left" vertical="center" wrapText="1"/>
    </xf>
    <xf numFmtId="0" fontId="24" fillId="0" borderId="0" xfId="0" applyNumberFormat="1" applyFont="1" applyAlignment="1">
      <alignment horizontal="center" vertical="center" wrapText="1"/>
    </xf>
    <xf numFmtId="0" fontId="81" fillId="0" borderId="0" xfId="0" applyNumberFormat="1" applyFont="1" applyAlignment="1">
      <alignment horizontal="center" vertical="center" wrapText="1"/>
    </xf>
    <xf numFmtId="2" fontId="73" fillId="0" borderId="0" xfId="0" applyNumberFormat="1" applyFont="1" applyAlignment="1">
      <alignment horizontal="left" vertical="center" wrapText="1"/>
    </xf>
    <xf numFmtId="1" fontId="13" fillId="0" borderId="0" xfId="0" applyNumberFormat="1" applyFont="1" applyAlignment="1">
      <alignment vertical="center"/>
    </xf>
    <xf numFmtId="1" fontId="0" fillId="4" borderId="1" xfId="0" applyNumberFormat="1" applyFill="1" applyBorder="1" applyAlignment="1">
      <alignment vertical="center"/>
    </xf>
    <xf numFmtId="327" fontId="0" fillId="0" borderId="0" xfId="0" quotePrefix="1" applyAlignment="1">
      <alignment horizontal="center" vertical="center"/>
    </xf>
    <xf numFmtId="174" fontId="260" fillId="5" borderId="0" xfId="2" applyNumberFormat="1" applyFont="1" applyFill="1" applyAlignment="1">
      <alignment horizontal="left" wrapText="1"/>
    </xf>
    <xf numFmtId="186" fontId="65" fillId="5" borderId="0" xfId="2" applyNumberFormat="1" applyFont="1" applyFill="1" applyAlignment="1">
      <alignment horizontal="left" wrapText="1"/>
    </xf>
    <xf numFmtId="186" fontId="65" fillId="5" borderId="34" xfId="2" applyNumberFormat="1" applyFont="1" applyFill="1" applyBorder="1" applyAlignment="1">
      <alignment horizontal="left" wrapText="1"/>
    </xf>
    <xf numFmtId="327" fontId="0" fillId="0" borderId="0" xfId="0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3" fontId="4" fillId="0" borderId="0" xfId="0" applyNumberFormat="1" applyFont="1" applyAlignment="1">
      <alignment vertical="center"/>
    </xf>
    <xf numFmtId="186" fontId="64" fillId="5" borderId="7" xfId="2" applyNumberFormat="1" applyFont="1" applyFill="1" applyBorder="1" applyAlignment="1">
      <alignment horizontal="left" vertical="center" wrapText="1" indent="1"/>
    </xf>
    <xf numFmtId="186" fontId="63" fillId="5" borderId="35" xfId="2" applyNumberFormat="1" applyFont="1" applyFill="1" applyBorder="1" applyAlignment="1">
      <alignment horizontal="left" vertical="center" wrapText="1"/>
    </xf>
    <xf numFmtId="186" fontId="66" fillId="2" borderId="0" xfId="2" applyNumberFormat="1" applyFont="1" applyFill="1" applyAlignment="1">
      <alignment horizontal="center" wrapText="1"/>
    </xf>
    <xf numFmtId="186" fontId="65" fillId="5" borderId="35" xfId="2" applyNumberFormat="1" applyFont="1" applyFill="1" applyBorder="1" applyAlignment="1">
      <alignment horizontal="left" vertical="center" wrapText="1"/>
    </xf>
    <xf numFmtId="186" fontId="65" fillId="3" borderId="35" xfId="2" applyNumberFormat="1" applyFont="1" applyFill="1" applyBorder="1" applyAlignment="1">
      <alignment horizontal="right" vertical="center" wrapText="1"/>
    </xf>
    <xf numFmtId="186" fontId="65" fillId="5" borderId="35" xfId="2" applyNumberFormat="1" applyFont="1" applyFill="1" applyBorder="1" applyAlignment="1">
      <alignment horizontal="right" vertical="center" wrapText="1"/>
    </xf>
    <xf numFmtId="186" fontId="69" fillId="5" borderId="2" xfId="2" applyNumberFormat="1" applyFont="1" applyFill="1" applyBorder="1" applyAlignment="1">
      <alignment horizontal="left" vertical="center" wrapText="1"/>
    </xf>
    <xf numFmtId="186" fontId="65" fillId="3" borderId="2" xfId="2" applyNumberFormat="1" applyFont="1" applyFill="1" applyBorder="1" applyAlignment="1">
      <alignment horizontal="right" vertical="center" wrapText="1"/>
    </xf>
    <xf numFmtId="186" fontId="65" fillId="5" borderId="2" xfId="2" applyNumberFormat="1" applyFont="1" applyFill="1" applyBorder="1" applyAlignment="1">
      <alignment horizontal="right" vertical="center" wrapText="1"/>
    </xf>
    <xf numFmtId="186" fontId="64" fillId="5" borderId="33" xfId="2" applyNumberFormat="1" applyFont="1" applyFill="1" applyBorder="1" applyAlignment="1">
      <alignment horizontal="left" vertical="center" wrapText="1"/>
    </xf>
    <xf numFmtId="186" fontId="69" fillId="5" borderId="33" xfId="2" applyNumberFormat="1" applyFont="1" applyFill="1" applyBorder="1" applyAlignment="1">
      <alignment horizontal="left" vertical="center" wrapText="1"/>
    </xf>
    <xf numFmtId="186" fontId="64" fillId="3" borderId="33" xfId="2" applyNumberFormat="1" applyFont="1" applyFill="1" applyBorder="1" applyAlignment="1">
      <alignment horizontal="right" vertical="center" wrapText="1"/>
    </xf>
    <xf numFmtId="186" fontId="64" fillId="5" borderId="33" xfId="2" applyNumberFormat="1" applyFont="1" applyFill="1" applyBorder="1" applyAlignment="1">
      <alignment horizontal="right" vertical="center" wrapText="1"/>
    </xf>
    <xf numFmtId="186" fontId="64" fillId="3" borderId="2" xfId="2" applyNumberFormat="1" applyFont="1" applyFill="1" applyBorder="1" applyAlignment="1">
      <alignment horizontal="right" vertical="center" wrapText="1"/>
    </xf>
    <xf numFmtId="186" fontId="64" fillId="5" borderId="2" xfId="2" applyNumberFormat="1" applyFont="1" applyFill="1" applyBorder="1" applyAlignment="1">
      <alignment horizontal="right" vertical="center" wrapText="1"/>
    </xf>
    <xf numFmtId="186" fontId="69" fillId="3" borderId="32" xfId="2" applyNumberFormat="1" applyFont="1" applyFill="1" applyBorder="1" applyAlignment="1">
      <alignment horizontal="right" vertical="center" wrapText="1"/>
    </xf>
    <xf numFmtId="186" fontId="64" fillId="5" borderId="34" xfId="2" applyNumberFormat="1" applyFont="1" applyFill="1" applyBorder="1" applyAlignment="1">
      <alignment horizontal="left" vertical="center" wrapText="1" indent="1"/>
    </xf>
    <xf numFmtId="186" fontId="69" fillId="3" borderId="33" xfId="2" applyNumberFormat="1" applyFont="1" applyFill="1" applyBorder="1" applyAlignment="1">
      <alignment horizontal="right" vertical="center" wrapText="1"/>
    </xf>
    <xf numFmtId="186" fontId="69" fillId="5" borderId="33" xfId="2" applyNumberFormat="1" applyFont="1" applyFill="1" applyBorder="1" applyAlignment="1">
      <alignment horizontal="right" vertical="center" wrapText="1"/>
    </xf>
    <xf numFmtId="186" fontId="64" fillId="5" borderId="33" xfId="2" applyNumberFormat="1" applyFont="1" applyFill="1" applyBorder="1" applyAlignment="1">
      <alignment horizontal="left" vertical="center" wrapText="1" indent="1"/>
    </xf>
    <xf numFmtId="186" fontId="69" fillId="3" borderId="2" xfId="2" applyNumberFormat="1" applyFont="1" applyFill="1" applyBorder="1" applyAlignment="1">
      <alignment horizontal="right" vertical="center" wrapText="1"/>
    </xf>
    <xf numFmtId="186" fontId="69" fillId="5" borderId="2" xfId="2" applyNumberFormat="1" applyFont="1" applyFill="1" applyBorder="1" applyAlignment="1">
      <alignment horizontal="right" vertical="center" wrapText="1"/>
    </xf>
    <xf numFmtId="186" fontId="66" fillId="6" borderId="35" xfId="2" applyNumberFormat="1" applyFont="1" applyFill="1" applyBorder="1" applyAlignment="1">
      <alignment horizontal="center" wrapText="1"/>
    </xf>
    <xf numFmtId="174" fontId="260" fillId="5" borderId="34" xfId="2" applyNumberFormat="1" applyFont="1" applyFill="1" applyBorder="1" applyAlignment="1">
      <alignment horizontal="left" wrapText="1"/>
    </xf>
    <xf numFmtId="0" fontId="25" fillId="0" borderId="0" xfId="0" applyNumberFormat="1" applyFont="1" applyAlignment="1">
      <alignment horizontal="center" vertical="top" wrapText="1"/>
    </xf>
    <xf numFmtId="186" fontId="261" fillId="5" borderId="0" xfId="2" applyNumberFormat="1" applyFont="1" applyFill="1" applyAlignment="1">
      <alignment horizontal="center" vertical="top" wrapText="1"/>
    </xf>
    <xf numFmtId="186" fontId="262" fillId="5" borderId="0" xfId="2" applyNumberFormat="1" applyFont="1" applyFill="1" applyAlignment="1">
      <alignment horizontal="center" vertical="top" wrapText="1"/>
    </xf>
    <xf numFmtId="327" fontId="67" fillId="0" borderId="35" xfId="0" applyFont="1" applyBorder="1" applyAlignment="1">
      <alignment horizontal="center" vertical="top" wrapText="1"/>
    </xf>
    <xf numFmtId="327" fontId="62" fillId="0" borderId="0" xfId="0" applyFont="1" applyAlignment="1">
      <alignment horizontal="center" vertical="top" wrapText="1"/>
    </xf>
    <xf numFmtId="174" fontId="260" fillId="5" borderId="0" xfId="2" applyNumberFormat="1" applyFont="1" applyFill="1" applyAlignment="1">
      <alignment wrapText="1"/>
    </xf>
    <xf numFmtId="186" fontId="66" fillId="2" borderId="34" xfId="2" applyNumberFormat="1" applyFont="1" applyFill="1" applyBorder="1" applyAlignment="1">
      <alignment horizontal="center" wrapText="1"/>
    </xf>
    <xf numFmtId="186" fontId="263" fillId="5" borderId="35" xfId="2" applyNumberFormat="1" applyFont="1" applyFill="1" applyBorder="1" applyAlignment="1">
      <alignment horizontal="center" vertical="center" wrapText="1"/>
    </xf>
    <xf numFmtId="186" fontId="263" fillId="5" borderId="7" xfId="2" applyNumberFormat="1" applyFont="1" applyFill="1" applyBorder="1" applyAlignment="1">
      <alignment horizontal="center" vertical="center" wrapText="1"/>
    </xf>
    <xf numFmtId="186" fontId="263" fillId="5" borderId="2" xfId="2" applyNumberFormat="1" applyFont="1" applyFill="1" applyBorder="1" applyAlignment="1">
      <alignment horizontal="center" vertical="center" wrapText="1"/>
    </xf>
    <xf numFmtId="186" fontId="63" fillId="3" borderId="35" xfId="2" applyNumberFormat="1" applyFont="1" applyFill="1" applyBorder="1" applyAlignment="1">
      <alignment horizontal="right" vertical="center" wrapText="1"/>
    </xf>
    <xf numFmtId="186" fontId="63" fillId="3" borderId="7" xfId="2" applyNumberFormat="1" applyFont="1" applyFill="1" applyBorder="1" applyAlignment="1">
      <alignment horizontal="right" vertical="center" wrapText="1"/>
    </xf>
    <xf numFmtId="186" fontId="63" fillId="3" borderId="2" xfId="2" applyNumberFormat="1" applyFont="1" applyFill="1" applyBorder="1" applyAlignment="1">
      <alignment horizontal="right" vertical="center" wrapText="1"/>
    </xf>
    <xf numFmtId="186" fontId="263" fillId="5" borderId="0" xfId="2" applyNumberFormat="1" applyFont="1" applyFill="1" applyAlignment="1">
      <alignment horizontal="center" vertical="center" wrapText="1"/>
    </xf>
    <xf numFmtId="327" fontId="62" fillId="0" borderId="7" xfId="0" applyFont="1" applyBorder="1" applyAlignment="1">
      <alignment vertical="center" wrapText="1"/>
    </xf>
    <xf numFmtId="327" fontId="62" fillId="0" borderId="7" xfId="0" applyFont="1" applyBorder="1" applyAlignment="1" applyProtection="1">
      <alignment vertical="center"/>
      <protection locked="0"/>
    </xf>
    <xf numFmtId="10" fontId="5" fillId="0" borderId="7" xfId="1" applyNumberFormat="1" applyFont="1" applyBorder="1" applyAlignment="1" applyProtection="1">
      <alignment horizontal="center"/>
    </xf>
    <xf numFmtId="10" fontId="62" fillId="0" borderId="7" xfId="1" applyNumberFormat="1" applyFont="1" applyBorder="1" applyAlignment="1" applyProtection="1">
      <alignment horizontal="center"/>
      <protection locked="0"/>
    </xf>
    <xf numFmtId="3" fontId="15" fillId="106" borderId="7" xfId="0" applyNumberFormat="1" applyFont="1" applyFill="1" applyBorder="1" applyAlignment="1">
      <alignment vertical="center"/>
    </xf>
    <xf numFmtId="3" fontId="15" fillId="106" borderId="0" xfId="0" applyNumberFormat="1" applyFont="1" applyFill="1" applyAlignment="1">
      <alignment vertical="center"/>
    </xf>
    <xf numFmtId="186" fontId="85" fillId="5" borderId="7" xfId="2" applyNumberFormat="1" applyFont="1" applyFill="1" applyBorder="1" applyAlignment="1">
      <alignment horizontal="left" vertical="center" wrapText="1"/>
    </xf>
    <xf numFmtId="186" fontId="85" fillId="5" borderId="33" xfId="2" applyNumberFormat="1" applyFont="1" applyFill="1" applyBorder="1" applyAlignment="1">
      <alignment horizontal="left" vertical="center" wrapText="1"/>
    </xf>
    <xf numFmtId="186" fontId="85" fillId="5" borderId="32" xfId="2" applyNumberFormat="1" applyFont="1" applyFill="1" applyBorder="1" applyAlignment="1">
      <alignment horizontal="left" vertical="center" wrapText="1"/>
    </xf>
    <xf numFmtId="186" fontId="85" fillId="5" borderId="2" xfId="2" applyNumberFormat="1" applyFont="1" applyFill="1" applyBorder="1" applyAlignment="1">
      <alignment horizontal="left" vertical="center" wrapText="1"/>
    </xf>
    <xf numFmtId="186" fontId="85" fillId="5" borderId="35" xfId="2" applyNumberFormat="1" applyFont="1" applyFill="1" applyBorder="1" applyAlignment="1">
      <alignment horizontal="left" vertical="center" wrapText="1"/>
    </xf>
    <xf numFmtId="186" fontId="85" fillId="5" borderId="0" xfId="2" applyNumberFormat="1" applyFont="1" applyFill="1" applyAlignment="1">
      <alignment horizontal="left" vertical="center" wrapText="1"/>
    </xf>
    <xf numFmtId="186" fontId="85" fillId="5" borderId="34" xfId="2" applyNumberFormat="1" applyFont="1" applyFill="1" applyBorder="1" applyAlignment="1">
      <alignment horizontal="left" vertical="center" wrapText="1"/>
    </xf>
    <xf numFmtId="186" fontId="85" fillId="5" borderId="1" xfId="2" applyNumberFormat="1" applyFont="1" applyFill="1" applyBorder="1" applyAlignment="1">
      <alignment horizontal="left" vertical="center" wrapText="1"/>
    </xf>
    <xf numFmtId="186" fontId="69" fillId="5" borderId="1" xfId="2" applyNumberFormat="1" applyFont="1" applyFill="1" applyBorder="1" applyAlignment="1">
      <alignment horizontal="left" vertical="center" wrapText="1"/>
    </xf>
    <xf numFmtId="186" fontId="64" fillId="5" borderId="1" xfId="2" applyNumberFormat="1" applyFont="1" applyFill="1" applyBorder="1" applyAlignment="1">
      <alignment horizontal="left" vertical="center" wrapText="1"/>
    </xf>
    <xf numFmtId="186" fontId="69" fillId="3" borderId="1" xfId="2" applyNumberFormat="1" applyFont="1" applyFill="1" applyBorder="1" applyAlignment="1">
      <alignment horizontal="right" vertical="center" wrapText="1"/>
    </xf>
    <xf numFmtId="186" fontId="69" fillId="5" borderId="1" xfId="2" applyNumberFormat="1" applyFont="1" applyFill="1" applyBorder="1" applyAlignment="1">
      <alignment horizontal="right" vertical="center" wrapText="1"/>
    </xf>
    <xf numFmtId="186" fontId="64" fillId="5" borderId="1" xfId="2" applyNumberFormat="1" applyFont="1" applyFill="1" applyBorder="1" applyAlignment="1">
      <alignment horizontal="right" vertical="center" wrapText="1"/>
    </xf>
    <xf numFmtId="174" fontId="87" fillId="0" borderId="0" xfId="0" applyNumberFormat="1" applyFont="1" applyAlignment="1">
      <alignment vertical="center" wrapText="1"/>
    </xf>
    <xf numFmtId="3" fontId="6" fillId="2" borderId="0" xfId="0" quotePrefix="1" applyNumberFormat="1" applyFont="1" applyFill="1" applyAlignment="1">
      <alignment vertical="center"/>
    </xf>
    <xf numFmtId="0" fontId="0" fillId="0" borderId="0" xfId="0" applyNumberFormat="1" applyAlignment="1">
      <alignment vertical="center"/>
    </xf>
    <xf numFmtId="3" fontId="0" fillId="4" borderId="2" xfId="0" applyNumberFormat="1" applyFill="1" applyBorder="1" applyAlignment="1">
      <alignment horizontal="left" vertical="center"/>
    </xf>
    <xf numFmtId="3" fontId="0" fillId="4" borderId="0" xfId="0" applyNumberFormat="1" applyFill="1" applyAlignment="1">
      <alignment horizontal="left" vertical="center"/>
    </xf>
    <xf numFmtId="327" fontId="6" fillId="2" borderId="0" xfId="0" applyFont="1" applyFill="1" applyAlignment="1">
      <alignment horizontal="center" vertical="center" wrapText="1"/>
    </xf>
    <xf numFmtId="14" fontId="0" fillId="7" borderId="7" xfId="0" quotePrefix="1" applyNumberFormat="1" applyFill="1" applyBorder="1" applyAlignment="1">
      <alignment vertical="center"/>
    </xf>
    <xf numFmtId="4" fontId="0" fillId="7" borderId="7" xfId="0" applyNumberFormat="1" applyFill="1" applyBorder="1" applyAlignment="1">
      <alignment vertical="center"/>
    </xf>
    <xf numFmtId="4" fontId="0" fillId="4" borderId="7" xfId="0" applyNumberFormat="1" applyFill="1" applyBorder="1" applyAlignment="1">
      <alignment vertical="center"/>
    </xf>
    <xf numFmtId="14" fontId="0" fillId="7" borderId="1" xfId="0" quotePrefix="1" applyNumberFormat="1" applyFill="1" applyBorder="1" applyAlignment="1">
      <alignment vertical="center"/>
    </xf>
    <xf numFmtId="4" fontId="0" fillId="7" borderId="1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1" fontId="15" fillId="4" borderId="1" xfId="0" applyNumberFormat="1" applyFont="1" applyFill="1" applyBorder="1" applyAlignment="1">
      <alignment horizontal="right" vertical="center"/>
    </xf>
    <xf numFmtId="1" fontId="4" fillId="7" borderId="2" xfId="0" applyNumberFormat="1" applyFont="1" applyFill="1" applyBorder="1" applyAlignment="1">
      <alignment vertical="center"/>
    </xf>
    <xf numFmtId="1" fontId="4" fillId="7" borderId="2" xfId="0" applyNumberFormat="1" applyFont="1" applyFill="1" applyBorder="1" applyAlignment="1">
      <alignment horizontal="right" vertical="center"/>
    </xf>
    <xf numFmtId="1" fontId="4" fillId="7" borderId="0" xfId="0" applyNumberFormat="1" applyFont="1" applyFill="1" applyAlignment="1">
      <alignment vertical="center"/>
    </xf>
    <xf numFmtId="1" fontId="4" fillId="7" borderId="0" xfId="0" applyNumberFormat="1" applyFont="1" applyFill="1" applyAlignment="1">
      <alignment horizontal="right" vertical="center"/>
    </xf>
    <xf numFmtId="1" fontId="4" fillId="7" borderId="7" xfId="0" applyNumberFormat="1" applyFont="1" applyFill="1" applyBorder="1" applyAlignment="1">
      <alignment horizontal="right" vertical="center"/>
    </xf>
    <xf numFmtId="1" fontId="6" fillId="2" borderId="0" xfId="0" applyNumberFormat="1" applyFont="1" applyFill="1" applyAlignment="1">
      <alignment horizontal="center" vertical="center" wrapText="1"/>
    </xf>
    <xf numFmtId="1" fontId="13" fillId="7" borderId="0" xfId="0" applyNumberFormat="1" applyFont="1" applyFill="1" applyAlignment="1">
      <alignment vertical="center"/>
    </xf>
    <xf numFmtId="1" fontId="13" fillId="7" borderId="0" xfId="0" applyNumberFormat="1" applyFont="1" applyFill="1" applyAlignment="1">
      <alignment horizontal="right" vertical="center"/>
    </xf>
    <xf numFmtId="1" fontId="13" fillId="7" borderId="1" xfId="0" applyNumberFormat="1" applyFont="1" applyFill="1" applyBorder="1" applyAlignment="1">
      <alignment vertical="center"/>
    </xf>
    <xf numFmtId="1" fontId="13" fillId="7" borderId="1" xfId="0" applyNumberFormat="1" applyFont="1" applyFill="1" applyBorder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1" fontId="0" fillId="0" borderId="0" xfId="4" applyNumberFormat="1" applyFont="1" applyAlignment="1">
      <alignment horizontal="center" vertical="center"/>
    </xf>
    <xf numFmtId="1" fontId="15" fillId="4" borderId="0" xfId="0" applyNumberFormat="1" applyFont="1" applyFill="1" applyAlignment="1">
      <alignment horizontal="right" vertical="center"/>
    </xf>
    <xf numFmtId="1" fontId="15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vertical="center"/>
    </xf>
    <xf numFmtId="1" fontId="0" fillId="0" borderId="7" xfId="0" applyNumberFormat="1" applyBorder="1" applyAlignment="1">
      <alignment vertical="center"/>
    </xf>
    <xf numFmtId="1" fontId="0" fillId="0" borderId="7" xfId="0" applyNumberFormat="1" applyBorder="1" applyAlignment="1">
      <alignment vertical="center" wrapText="1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3" fontId="4" fillId="7" borderId="2" xfId="0" applyNumberFormat="1" applyFont="1" applyFill="1" applyBorder="1" applyAlignment="1">
      <alignment horizontal="right" vertical="center"/>
    </xf>
    <xf numFmtId="3" fontId="4" fillId="7" borderId="0" xfId="0" applyNumberFormat="1" applyFont="1" applyFill="1" applyAlignment="1">
      <alignment horizontal="right" vertical="center"/>
    </xf>
    <xf numFmtId="3" fontId="13" fillId="7" borderId="0" xfId="0" applyNumberFormat="1" applyFont="1" applyFill="1" applyAlignment="1">
      <alignment horizontal="right" vertical="center"/>
    </xf>
    <xf numFmtId="3" fontId="13" fillId="7" borderId="0" xfId="0" applyNumberFormat="1" applyFont="1" applyFill="1" applyAlignment="1">
      <alignment vertical="center"/>
    </xf>
    <xf numFmtId="3" fontId="13" fillId="4" borderId="0" xfId="0" applyNumberFormat="1" applyFont="1" applyFill="1" applyAlignment="1">
      <alignment vertical="center"/>
    </xf>
    <xf numFmtId="3" fontId="4" fillId="7" borderId="0" xfId="0" applyNumberFormat="1" applyFont="1" applyFill="1" applyAlignment="1">
      <alignment vertical="center"/>
    </xf>
    <xf numFmtId="3" fontId="4" fillId="4" borderId="0" xfId="0" applyNumberFormat="1" applyFont="1" applyFill="1" applyAlignment="1">
      <alignment vertical="center"/>
    </xf>
    <xf numFmtId="3" fontId="15" fillId="4" borderId="0" xfId="0" applyNumberFormat="1" applyFont="1" applyFill="1" applyAlignment="1">
      <alignment horizontal="right" vertical="center"/>
    </xf>
    <xf numFmtId="3" fontId="15" fillId="4" borderId="1" xfId="0" applyNumberFormat="1" applyFont="1" applyFill="1" applyBorder="1" applyAlignment="1">
      <alignment horizontal="right" vertical="center"/>
    </xf>
    <xf numFmtId="3" fontId="0" fillId="4" borderId="1" xfId="0" applyNumberFormat="1" applyFill="1" applyBorder="1" applyAlignment="1">
      <alignment vertical="center"/>
    </xf>
    <xf numFmtId="3" fontId="0" fillId="0" borderId="7" xfId="0" applyNumberFormat="1" applyBorder="1" applyAlignment="1">
      <alignment vertical="center"/>
    </xf>
    <xf numFmtId="3" fontId="4" fillId="7" borderId="2" xfId="0" applyNumberFormat="1" applyFont="1" applyFill="1" applyBorder="1" applyAlignment="1">
      <alignment vertical="center"/>
    </xf>
    <xf numFmtId="3" fontId="4" fillId="7" borderId="7" xfId="0" applyNumberFormat="1" applyFont="1" applyFill="1" applyBorder="1" applyAlignment="1">
      <alignment horizontal="right" vertical="center"/>
    </xf>
    <xf numFmtId="3" fontId="4" fillId="7" borderId="7" xfId="0" applyNumberFormat="1" applyFont="1" applyFill="1" applyBorder="1" applyAlignment="1">
      <alignment vertical="center"/>
    </xf>
    <xf numFmtId="1" fontId="0" fillId="0" borderId="0" xfId="0" applyNumberFormat="1" applyAlignment="1">
      <alignment horizontal="right" vertical="center"/>
    </xf>
    <xf numFmtId="3" fontId="13" fillId="7" borderId="1" xfId="0" applyNumberFormat="1" applyFont="1" applyFill="1" applyBorder="1" applyAlignment="1">
      <alignment horizontal="right" vertical="center"/>
    </xf>
    <xf numFmtId="1" fontId="4" fillId="7" borderId="7" xfId="0" applyNumberFormat="1" applyFont="1" applyFill="1" applyBorder="1" applyAlignment="1">
      <alignment vertical="center"/>
    </xf>
    <xf numFmtId="3" fontId="4" fillId="4" borderId="7" xfId="0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3" fontId="4" fillId="4" borderId="2" xfId="0" applyNumberFormat="1" applyFont="1" applyFill="1" applyBorder="1" applyAlignment="1">
      <alignment vertical="center"/>
    </xf>
    <xf numFmtId="1" fontId="13" fillId="0" borderId="0" xfId="0" applyNumberFormat="1" applyFont="1" applyAlignment="1">
      <alignment horizontal="center" vertical="center"/>
    </xf>
    <xf numFmtId="3" fontId="13" fillId="7" borderId="1" xfId="0" applyNumberFormat="1" applyFont="1" applyFill="1" applyBorder="1" applyAlignment="1">
      <alignment vertical="center"/>
    </xf>
    <xf numFmtId="3" fontId="13" fillId="4" borderId="1" xfId="0" applyNumberFormat="1" applyFont="1" applyFill="1" applyBorder="1" applyAlignment="1">
      <alignment vertical="center"/>
    </xf>
    <xf numFmtId="3" fontId="25" fillId="0" borderId="0" xfId="0" applyNumberFormat="1" applyFont="1" applyAlignment="1">
      <alignment horizontal="center" vertical="center" wrapText="1"/>
    </xf>
    <xf numFmtId="327" fontId="264" fillId="0" borderId="0" xfId="0" applyFont="1" applyAlignment="1">
      <alignment vertical="center" wrapText="1"/>
    </xf>
    <xf numFmtId="174" fontId="267" fillId="0" borderId="0" xfId="0" applyNumberFormat="1" applyFont="1" applyAlignment="1">
      <alignment vertical="center" wrapText="1"/>
    </xf>
    <xf numFmtId="10" fontId="268" fillId="0" borderId="0" xfId="1" applyNumberFormat="1" applyFont="1" applyBorder="1" applyAlignment="1" applyProtection="1">
      <alignment horizontal="center" wrapText="1"/>
    </xf>
    <xf numFmtId="327" fontId="265" fillId="0" borderId="0" xfId="0" applyFont="1" applyAlignment="1">
      <alignment vertical="center" wrapText="1"/>
    </xf>
    <xf numFmtId="327" fontId="266" fillId="0" borderId="0" xfId="0" applyFont="1" applyAlignment="1">
      <alignment vertical="center" wrapText="1"/>
    </xf>
    <xf numFmtId="327" fontId="269" fillId="0" borderId="0" xfId="0" applyFont="1" applyAlignment="1">
      <alignment vertical="center" wrapText="1"/>
    </xf>
    <xf numFmtId="327" fontId="270" fillId="0" borderId="0" xfId="0" applyFont="1" applyAlignment="1">
      <alignment vertical="center" wrapText="1"/>
    </xf>
    <xf numFmtId="3" fontId="272" fillId="0" borderId="0" xfId="0" applyNumberFormat="1" applyFont="1" applyAlignment="1">
      <alignment wrapText="1"/>
    </xf>
    <xf numFmtId="327" fontId="265" fillId="0" borderId="0" xfId="0" applyFont="1" applyAlignment="1">
      <alignment horizontal="left" vertical="center" wrapText="1"/>
    </xf>
    <xf numFmtId="327" fontId="266" fillId="0" borderId="0" xfId="0" applyFont="1" applyAlignment="1">
      <alignment horizontal="left" vertical="center" wrapText="1"/>
    </xf>
    <xf numFmtId="327" fontId="270" fillId="5" borderId="0" xfId="0" applyFont="1" applyFill="1" applyAlignment="1">
      <alignment vertical="center" wrapText="1"/>
    </xf>
    <xf numFmtId="327" fontId="270" fillId="5" borderId="0" xfId="0" applyFont="1" applyFill="1" applyAlignment="1">
      <alignment horizontal="left" vertical="center" wrapText="1"/>
    </xf>
    <xf numFmtId="327" fontId="271" fillId="5" borderId="0" xfId="0" applyFont="1" applyFill="1" applyAlignment="1">
      <alignment horizontal="left" vertical="center" wrapText="1"/>
    </xf>
    <xf numFmtId="174" fontId="22" fillId="5" borderId="0" xfId="2" applyNumberFormat="1" applyFont="1" applyFill="1" applyAlignment="1">
      <alignment horizontal="left" vertical="center" wrapText="1"/>
    </xf>
    <xf numFmtId="174" fontId="22" fillId="5" borderId="0" xfId="2" applyNumberFormat="1" applyFont="1" applyFill="1" applyAlignment="1">
      <alignment horizontal="center" wrapText="1"/>
    </xf>
    <xf numFmtId="174" fontId="273" fillId="5" borderId="34" xfId="2" applyNumberFormat="1" applyFont="1" applyFill="1" applyBorder="1" applyAlignment="1">
      <alignment horizontal="left" wrapText="1"/>
    </xf>
    <xf numFmtId="174" fontId="274" fillId="6" borderId="34" xfId="2" applyNumberFormat="1" applyFont="1" applyFill="1" applyBorder="1" applyAlignment="1">
      <alignment horizontal="center" wrapText="1"/>
    </xf>
    <xf numFmtId="186" fontId="21" fillId="5" borderId="31" xfId="2" applyNumberFormat="1" applyFont="1" applyFill="1" applyBorder="1" applyAlignment="1">
      <alignment horizontal="left" vertical="center" wrapText="1"/>
    </xf>
    <xf numFmtId="186" fontId="22" fillId="5" borderId="31" xfId="2" applyNumberFormat="1" applyFont="1" applyFill="1" applyBorder="1" applyAlignment="1">
      <alignment horizontal="left" vertical="center" wrapText="1"/>
    </xf>
    <xf numFmtId="172" fontId="21" fillId="3" borderId="31" xfId="2" applyNumberFormat="1" applyFont="1" applyFill="1" applyBorder="1" applyAlignment="1">
      <alignment horizontal="right" vertical="center" wrapText="1"/>
    </xf>
    <xf numFmtId="172" fontId="21" fillId="5" borderId="31" xfId="2" applyNumberFormat="1" applyFont="1" applyFill="1" applyBorder="1" applyAlignment="1">
      <alignment horizontal="right" vertical="center" wrapText="1"/>
    </xf>
    <xf numFmtId="172" fontId="22" fillId="5" borderId="2" xfId="2" applyNumberFormat="1" applyFont="1" applyFill="1" applyBorder="1" applyAlignment="1">
      <alignment horizontal="left" vertical="center" wrapText="1"/>
    </xf>
    <xf numFmtId="172" fontId="22" fillId="3" borderId="2" xfId="2" applyNumberFormat="1" applyFont="1" applyFill="1" applyBorder="1" applyAlignment="1">
      <alignment horizontal="right" vertical="center" wrapText="1"/>
    </xf>
    <xf numFmtId="172" fontId="22" fillId="5" borderId="2" xfId="2" applyNumberFormat="1" applyFont="1" applyFill="1" applyBorder="1" applyAlignment="1">
      <alignment horizontal="right" vertical="center" wrapText="1"/>
    </xf>
    <xf numFmtId="327" fontId="89" fillId="5" borderId="35" xfId="0" applyFont="1" applyFill="1" applyBorder="1" applyAlignment="1">
      <alignment vertical="center" wrapText="1"/>
    </xf>
    <xf numFmtId="327" fontId="89" fillId="5" borderId="35" xfId="0" applyFont="1" applyFill="1" applyBorder="1" applyAlignment="1">
      <alignment horizontal="left" vertical="center" wrapText="1"/>
    </xf>
    <xf numFmtId="327" fontId="275" fillId="5" borderId="35" xfId="0" applyFont="1" applyFill="1" applyBorder="1" applyAlignment="1">
      <alignment vertical="center" wrapText="1"/>
    </xf>
    <xf numFmtId="327" fontId="275" fillId="5" borderId="35" xfId="0" applyFont="1" applyFill="1" applyBorder="1" applyAlignment="1">
      <alignment horizontal="left" vertical="center" wrapText="1"/>
    </xf>
    <xf numFmtId="172" fontId="21" fillId="5" borderId="2" xfId="2" applyNumberFormat="1" applyFont="1" applyFill="1" applyBorder="1" applyAlignment="1">
      <alignment horizontal="left" vertical="center" wrapText="1"/>
    </xf>
    <xf numFmtId="174" fontId="4" fillId="5" borderId="0" xfId="2" applyNumberFormat="1" applyFont="1" applyFill="1" applyAlignment="1">
      <alignment horizontal="left" vertical="center" wrapText="1"/>
    </xf>
    <xf numFmtId="174" fontId="22" fillId="5" borderId="34" xfId="2" applyNumberFormat="1" applyFont="1" applyFill="1" applyBorder="1" applyAlignment="1">
      <alignment horizontal="center" wrapText="1"/>
    </xf>
    <xf numFmtId="172" fontId="22" fillId="5" borderId="0" xfId="2" applyNumberFormat="1" applyFont="1" applyFill="1" applyAlignment="1">
      <alignment horizontal="left" vertical="center" wrapText="1"/>
    </xf>
    <xf numFmtId="172" fontId="22" fillId="3" borderId="0" xfId="2" applyNumberFormat="1" applyFont="1" applyFill="1" applyAlignment="1">
      <alignment horizontal="right" vertical="center" wrapText="1"/>
    </xf>
    <xf numFmtId="172" fontId="22" fillId="5" borderId="0" xfId="2" applyNumberFormat="1" applyFont="1" applyFill="1" applyAlignment="1">
      <alignment horizontal="right" vertical="center" wrapText="1"/>
    </xf>
    <xf numFmtId="174" fontId="274" fillId="6" borderId="0" xfId="2" applyNumberFormat="1" applyFont="1" applyFill="1" applyAlignment="1">
      <alignment horizontal="center" vertical="center" wrapText="1"/>
    </xf>
    <xf numFmtId="174" fontId="274" fillId="2" borderId="0" xfId="2" applyNumberFormat="1" applyFont="1" applyFill="1" applyAlignment="1">
      <alignment horizontal="center" vertical="center" wrapText="1"/>
    </xf>
    <xf numFmtId="174" fontId="273" fillId="5" borderId="34" xfId="2" applyNumberFormat="1" applyFont="1" applyFill="1" applyBorder="1" applyAlignment="1">
      <alignment horizontal="left" vertical="center" wrapText="1"/>
    </xf>
    <xf numFmtId="174" fontId="22" fillId="5" borderId="34" xfId="2" applyNumberFormat="1" applyFont="1" applyFill="1" applyBorder="1" applyAlignment="1">
      <alignment horizontal="left" vertical="center" wrapText="1"/>
    </xf>
    <xf numFmtId="174" fontId="274" fillId="6" borderId="34" xfId="2" applyNumberFormat="1" applyFont="1" applyFill="1" applyBorder="1" applyAlignment="1">
      <alignment horizontal="center" vertical="center" wrapText="1"/>
    </xf>
    <xf numFmtId="174" fontId="274" fillId="2" borderId="34" xfId="2" applyNumberFormat="1" applyFont="1" applyFill="1" applyBorder="1" applyAlignment="1">
      <alignment horizontal="center" vertical="center" wrapText="1"/>
    </xf>
    <xf numFmtId="171" fontId="54" fillId="0" borderId="1" xfId="0" applyNumberFormat="1" applyFont="1" applyBorder="1" applyAlignment="1">
      <alignment horizontal="left" vertical="center" wrapText="1"/>
    </xf>
    <xf numFmtId="171" fontId="277" fillId="0" borderId="1" xfId="0" applyNumberFormat="1" applyFont="1" applyBorder="1" applyAlignment="1">
      <alignment horizontal="left" vertical="center" wrapText="1"/>
    </xf>
    <xf numFmtId="171" fontId="54" fillId="5" borderId="1" xfId="0" applyNumberFormat="1" applyFont="1" applyFill="1" applyBorder="1" applyAlignment="1">
      <alignment horizontal="right" vertical="center" wrapText="1"/>
    </xf>
    <xf numFmtId="171" fontId="54" fillId="3" borderId="1" xfId="0" applyNumberFormat="1" applyFont="1" applyFill="1" applyBorder="1" applyAlignment="1">
      <alignment horizontal="right" vertical="center" wrapText="1"/>
    </xf>
    <xf numFmtId="171" fontId="277" fillId="0" borderId="2" xfId="0" applyNumberFormat="1" applyFont="1" applyBorder="1" applyAlignment="1">
      <alignment horizontal="left" vertical="center" wrapText="1" indent="1"/>
    </xf>
    <xf numFmtId="171" fontId="277" fillId="0" borderId="2" xfId="0" applyNumberFormat="1" applyFont="1" applyBorder="1" applyAlignment="1">
      <alignment horizontal="left" vertical="center" wrapText="1"/>
    </xf>
    <xf numFmtId="189" fontId="277" fillId="5" borderId="2" xfId="0" applyNumberFormat="1" applyFont="1" applyFill="1" applyBorder="1" applyAlignment="1">
      <alignment horizontal="right" vertical="center" wrapText="1"/>
    </xf>
    <xf numFmtId="189" fontId="277" fillId="3" borderId="2" xfId="0" applyNumberFormat="1" applyFont="1" applyFill="1" applyBorder="1" applyAlignment="1">
      <alignment horizontal="right" vertical="center" wrapText="1"/>
    </xf>
    <xf numFmtId="171" fontId="54" fillId="0" borderId="2" xfId="0" applyNumberFormat="1" applyFont="1" applyBorder="1" applyAlignment="1">
      <alignment horizontal="left" vertical="center" wrapText="1"/>
    </xf>
    <xf numFmtId="171" fontId="54" fillId="5" borderId="2" xfId="0" applyNumberFormat="1" applyFont="1" applyFill="1" applyBorder="1" applyAlignment="1">
      <alignment horizontal="right" vertical="center" wrapText="1"/>
    </xf>
    <xf numFmtId="171" fontId="54" fillId="3" borderId="2" xfId="0" applyNumberFormat="1" applyFont="1" applyFill="1" applyBorder="1" applyAlignment="1">
      <alignment horizontal="right" vertical="center" wrapText="1"/>
    </xf>
    <xf numFmtId="171" fontId="277" fillId="5" borderId="2" xfId="0" applyNumberFormat="1" applyFont="1" applyFill="1" applyBorder="1" applyAlignment="1">
      <alignment horizontal="right" vertical="center" wrapText="1"/>
    </xf>
    <xf numFmtId="171" fontId="277" fillId="3" borderId="2" xfId="0" applyNumberFormat="1" applyFont="1" applyFill="1" applyBorder="1" applyAlignment="1">
      <alignment horizontal="right" vertical="center" wrapText="1"/>
    </xf>
    <xf numFmtId="190" fontId="54" fillId="5" borderId="2" xfId="0" applyNumberFormat="1" applyFont="1" applyFill="1" applyBorder="1" applyAlignment="1">
      <alignment horizontal="right" vertical="center" wrapText="1"/>
    </xf>
    <xf numFmtId="190" fontId="54" fillId="3" borderId="2" xfId="0" applyNumberFormat="1" applyFont="1" applyFill="1" applyBorder="1" applyAlignment="1">
      <alignment horizontal="right" vertical="center" wrapText="1"/>
    </xf>
    <xf numFmtId="174" fontId="21" fillId="2" borderId="0" xfId="2" applyNumberFormat="1" applyFont="1" applyFill="1" applyAlignment="1">
      <alignment horizontal="center" vertical="center" wrapText="1"/>
    </xf>
    <xf numFmtId="174" fontId="278" fillId="2" borderId="0" xfId="2" applyNumberFormat="1" applyFont="1" applyFill="1" applyAlignment="1">
      <alignment horizontal="center" vertical="center" wrapText="1"/>
    </xf>
    <xf numFmtId="174" fontId="278" fillId="2" borderId="34" xfId="2" applyNumberFormat="1" applyFont="1" applyFill="1" applyBorder="1" applyAlignment="1">
      <alignment horizontal="center" vertical="center" wrapText="1"/>
    </xf>
    <xf numFmtId="171" fontId="277" fillId="0" borderId="1" xfId="0" applyNumberFormat="1" applyFont="1" applyBorder="1" applyAlignment="1">
      <alignment horizontal="left" vertical="center" wrapText="1" indent="1"/>
    </xf>
    <xf numFmtId="171" fontId="277" fillId="3" borderId="1" xfId="0" applyNumberFormat="1" applyFont="1" applyFill="1" applyBorder="1" applyAlignment="1">
      <alignment horizontal="right" vertical="center" wrapText="1"/>
    </xf>
    <xf numFmtId="171" fontId="277" fillId="5" borderId="1" xfId="0" applyNumberFormat="1" applyFont="1" applyFill="1" applyBorder="1" applyAlignment="1">
      <alignment horizontal="right" vertical="center" wrapText="1"/>
    </xf>
    <xf numFmtId="9" fontId="21" fillId="5" borderId="0" xfId="1" applyFont="1" applyFill="1" applyBorder="1" applyAlignment="1" applyProtection="1">
      <alignment vertical="center" wrapText="1"/>
    </xf>
    <xf numFmtId="327" fontId="89" fillId="0" borderId="35" xfId="0" applyFont="1" applyBorder="1" applyAlignment="1">
      <alignment vertical="center" wrapText="1"/>
    </xf>
    <xf numFmtId="327" fontId="89" fillId="0" borderId="35" xfId="0" applyFont="1" applyBorder="1" applyAlignment="1">
      <alignment horizontal="left" vertical="center" wrapText="1"/>
    </xf>
    <xf numFmtId="172" fontId="76" fillId="5" borderId="0" xfId="2" applyNumberFormat="1" applyFont="1" applyFill="1" applyAlignment="1">
      <alignment horizontal="left" vertical="top" wrapText="1"/>
    </xf>
    <xf numFmtId="1" fontId="0" fillId="0" borderId="0" xfId="0" applyNumberFormat="1" applyAlignment="1">
      <alignment horizontal="center" vertical="top"/>
    </xf>
    <xf numFmtId="1" fontId="0" fillId="0" borderId="0" xfId="0" applyNumberFormat="1" applyAlignment="1">
      <alignment vertical="top"/>
    </xf>
    <xf numFmtId="1" fontId="0" fillId="0" borderId="0" xfId="0" applyNumberFormat="1" applyAlignment="1">
      <alignment vertical="top" wrapText="1"/>
    </xf>
    <xf numFmtId="1" fontId="7" fillId="0" borderId="0" xfId="0" applyNumberFormat="1" applyFont="1" applyAlignment="1">
      <alignment vertical="top"/>
    </xf>
    <xf numFmtId="1" fontId="0" fillId="0" borderId="0" xfId="4" applyNumberFormat="1" applyFont="1" applyAlignment="1">
      <alignment vertical="top"/>
    </xf>
    <xf numFmtId="1" fontId="0" fillId="0" borderId="0" xfId="0" applyNumberFormat="1" applyAlignment="1">
      <alignment horizontal="right" vertical="top"/>
    </xf>
    <xf numFmtId="1" fontId="0" fillId="0" borderId="0" xfId="4" applyNumberFormat="1" applyFont="1" applyAlignment="1">
      <alignment horizontal="center" vertical="top"/>
    </xf>
    <xf numFmtId="1" fontId="6" fillId="2" borderId="0" xfId="0" applyNumberFormat="1" applyFont="1" applyFill="1" applyAlignment="1">
      <alignment horizontal="center" vertical="top" wrapText="1"/>
    </xf>
    <xf numFmtId="327" fontId="6" fillId="2" borderId="0" xfId="0" applyFont="1" applyFill="1" applyAlignment="1">
      <alignment horizontal="center" vertical="top" wrapText="1"/>
    </xf>
    <xf numFmtId="3" fontId="4" fillId="5" borderId="7" xfId="0" applyNumberFormat="1" applyFont="1" applyFill="1" applyBorder="1" applyAlignment="1">
      <alignment vertical="top"/>
    </xf>
    <xf numFmtId="1" fontId="4" fillId="7" borderId="7" xfId="0" applyNumberFormat="1" applyFont="1" applyFill="1" applyBorder="1" applyAlignment="1">
      <alignment vertical="top"/>
    </xf>
    <xf numFmtId="1" fontId="4" fillId="7" borderId="7" xfId="0" applyNumberFormat="1" applyFont="1" applyFill="1" applyBorder="1" applyAlignment="1">
      <alignment horizontal="right" vertical="top"/>
    </xf>
    <xf numFmtId="3" fontId="4" fillId="7" borderId="7" xfId="0" applyNumberFormat="1" applyFont="1" applyFill="1" applyBorder="1" applyAlignment="1">
      <alignment horizontal="right" vertical="top"/>
    </xf>
    <xf numFmtId="3" fontId="4" fillId="4" borderId="7" xfId="0" applyNumberFormat="1" applyFont="1" applyFill="1" applyBorder="1" applyAlignment="1">
      <alignment horizontal="right" vertical="top"/>
    </xf>
    <xf numFmtId="3" fontId="15" fillId="4" borderId="7" xfId="0" applyNumberFormat="1" applyFont="1" applyFill="1" applyBorder="1" applyAlignment="1">
      <alignment horizontal="right" vertical="top"/>
    </xf>
    <xf numFmtId="1" fontId="13" fillId="7" borderId="0" xfId="0" applyNumberFormat="1" applyFont="1" applyFill="1" applyAlignment="1">
      <alignment vertical="top"/>
    </xf>
    <xf numFmtId="1" fontId="13" fillId="7" borderId="0" xfId="0" applyNumberFormat="1" applyFont="1" applyFill="1" applyAlignment="1">
      <alignment horizontal="right" vertical="top"/>
    </xf>
    <xf numFmtId="3" fontId="13" fillId="7" borderId="0" xfId="0" applyNumberFormat="1" applyFont="1" applyFill="1" applyAlignment="1">
      <alignment horizontal="right" vertical="top"/>
    </xf>
    <xf numFmtId="3" fontId="13" fillId="4" borderId="0" xfId="0" applyNumberFormat="1" applyFont="1" applyFill="1" applyAlignment="1">
      <alignment horizontal="right" vertical="top"/>
    </xf>
    <xf numFmtId="1" fontId="4" fillId="7" borderId="2" xfId="0" applyNumberFormat="1" applyFont="1" applyFill="1" applyBorder="1" applyAlignment="1">
      <alignment vertical="top"/>
    </xf>
    <xf numFmtId="3" fontId="4" fillId="7" borderId="2" xfId="0" applyNumberFormat="1" applyFont="1" applyFill="1" applyBorder="1" applyAlignment="1">
      <alignment horizontal="right" vertical="top"/>
    </xf>
    <xf numFmtId="3" fontId="4" fillId="4" borderId="2" xfId="0" applyNumberFormat="1" applyFont="1" applyFill="1" applyBorder="1" applyAlignment="1">
      <alignment horizontal="right" vertical="top"/>
    </xf>
    <xf numFmtId="1" fontId="13" fillId="0" borderId="0" xfId="0" applyNumberFormat="1" applyFont="1" applyAlignment="1">
      <alignment vertical="top"/>
    </xf>
    <xf numFmtId="1" fontId="13" fillId="7" borderId="1" xfId="0" applyNumberFormat="1" applyFont="1" applyFill="1" applyBorder="1" applyAlignment="1">
      <alignment vertical="top"/>
    </xf>
    <xf numFmtId="1" fontId="13" fillId="7" borderId="1" xfId="0" applyNumberFormat="1" applyFont="1" applyFill="1" applyBorder="1" applyAlignment="1">
      <alignment horizontal="right" vertical="top"/>
    </xf>
    <xf numFmtId="3" fontId="13" fillId="7" borderId="1" xfId="0" applyNumberFormat="1" applyFont="1" applyFill="1" applyBorder="1" applyAlignment="1">
      <alignment horizontal="right" vertical="top"/>
    </xf>
    <xf numFmtId="3" fontId="13" fillId="4" borderId="1" xfId="0" applyNumberFormat="1" applyFont="1" applyFill="1" applyBorder="1" applyAlignment="1">
      <alignment horizontal="right" vertical="top"/>
    </xf>
    <xf numFmtId="1" fontId="4" fillId="7" borderId="0" xfId="0" applyNumberFormat="1" applyFont="1" applyFill="1" applyAlignment="1">
      <alignment vertical="top"/>
    </xf>
    <xf numFmtId="1" fontId="4" fillId="7" borderId="0" xfId="0" applyNumberFormat="1" applyFont="1" applyFill="1" applyAlignment="1">
      <alignment horizontal="right" vertical="top"/>
    </xf>
    <xf numFmtId="3" fontId="4" fillId="7" borderId="0" xfId="0" applyNumberFormat="1" applyFont="1" applyFill="1" applyAlignment="1">
      <alignment horizontal="right" vertical="top"/>
    </xf>
    <xf numFmtId="3" fontId="4" fillId="4" borderId="0" xfId="0" applyNumberFormat="1" applyFont="1" applyFill="1" applyAlignment="1">
      <alignment vertical="top"/>
    </xf>
    <xf numFmtId="1" fontId="4" fillId="4" borderId="0" xfId="0" applyNumberFormat="1" applyFont="1" applyFill="1" applyAlignment="1">
      <alignment vertical="top"/>
    </xf>
    <xf numFmtId="1" fontId="15" fillId="4" borderId="0" xfId="0" applyNumberFormat="1" applyFont="1" applyFill="1" applyAlignment="1">
      <alignment horizontal="right" vertical="top"/>
    </xf>
    <xf numFmtId="1" fontId="4" fillId="4" borderId="0" xfId="0" applyNumberFormat="1" applyFont="1" applyFill="1" applyAlignment="1">
      <alignment horizontal="right" vertical="top"/>
    </xf>
    <xf numFmtId="1" fontId="15" fillId="4" borderId="0" xfId="0" applyNumberFormat="1" applyFont="1" applyFill="1" applyAlignment="1">
      <alignment vertical="top"/>
    </xf>
    <xf numFmtId="1" fontId="0" fillId="0" borderId="7" xfId="0" applyNumberFormat="1" applyBorder="1" applyAlignment="1">
      <alignment vertical="top"/>
    </xf>
    <xf numFmtId="1" fontId="0" fillId="0" borderId="7" xfId="0" applyNumberFormat="1" applyBorder="1" applyAlignment="1">
      <alignment vertical="top" wrapText="1"/>
    </xf>
    <xf numFmtId="1" fontId="0" fillId="5" borderId="0" xfId="0" applyNumberFormat="1" applyFill="1" applyAlignment="1">
      <alignment vertical="top"/>
    </xf>
    <xf numFmtId="1" fontId="4" fillId="7" borderId="2" xfId="0" applyNumberFormat="1" applyFont="1" applyFill="1" applyBorder="1" applyAlignment="1">
      <alignment horizontal="right" vertical="top"/>
    </xf>
    <xf numFmtId="3" fontId="4" fillId="7" borderId="2" xfId="0" applyNumberFormat="1" applyFont="1" applyFill="1" applyBorder="1" applyAlignment="1">
      <alignment vertical="top"/>
    </xf>
    <xf numFmtId="3" fontId="4" fillId="4" borderId="2" xfId="0" applyNumberFormat="1" applyFont="1" applyFill="1" applyBorder="1" applyAlignment="1">
      <alignment vertical="top"/>
    </xf>
    <xf numFmtId="3" fontId="4" fillId="7" borderId="0" xfId="0" applyNumberFormat="1" applyFont="1" applyFill="1" applyAlignment="1">
      <alignment vertical="top"/>
    </xf>
    <xf numFmtId="3" fontId="4" fillId="4" borderId="7" xfId="0" applyNumberFormat="1" applyFont="1" applyFill="1" applyBorder="1" applyAlignment="1">
      <alignment vertical="top"/>
    </xf>
    <xf numFmtId="3" fontId="15" fillId="4" borderId="7" xfId="0" applyNumberFormat="1" applyFont="1" applyFill="1" applyBorder="1" applyAlignment="1">
      <alignment vertical="top"/>
    </xf>
    <xf numFmtId="1" fontId="13" fillId="0" borderId="0" xfId="0" applyNumberFormat="1" applyFont="1" applyAlignment="1">
      <alignment horizontal="center" vertical="top"/>
    </xf>
    <xf numFmtId="3" fontId="13" fillId="7" borderId="0" xfId="0" applyNumberFormat="1" applyFont="1" applyFill="1" applyAlignment="1">
      <alignment vertical="top"/>
    </xf>
    <xf numFmtId="3" fontId="13" fillId="4" borderId="0" xfId="0" applyNumberFormat="1" applyFont="1" applyFill="1" applyAlignment="1">
      <alignment vertical="top"/>
    </xf>
    <xf numFmtId="3" fontId="13" fillId="7" borderId="1" xfId="0" applyNumberFormat="1" applyFont="1" applyFill="1" applyBorder="1" applyAlignment="1">
      <alignment vertical="top"/>
    </xf>
    <xf numFmtId="3" fontId="13" fillId="4" borderId="1" xfId="0" applyNumberFormat="1" applyFont="1" applyFill="1" applyBorder="1" applyAlignment="1">
      <alignment vertical="top"/>
    </xf>
    <xf numFmtId="3" fontId="4" fillId="7" borderId="7" xfId="0" applyNumberFormat="1" applyFont="1" applyFill="1" applyBorder="1" applyAlignment="1">
      <alignment vertical="top"/>
    </xf>
    <xf numFmtId="3" fontId="4" fillId="4" borderId="1" xfId="0" applyNumberFormat="1" applyFont="1" applyFill="1" applyBorder="1" applyAlignment="1">
      <alignment vertical="top"/>
    </xf>
    <xf numFmtId="1" fontId="4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vertical="top"/>
    </xf>
    <xf numFmtId="1" fontId="15" fillId="0" borderId="0" xfId="0" applyNumberFormat="1" applyFont="1" applyAlignment="1">
      <alignment horizontal="center" vertical="top"/>
    </xf>
    <xf numFmtId="1" fontId="0" fillId="4" borderId="0" xfId="0" applyNumberFormat="1" applyFill="1" applyAlignment="1">
      <alignment vertical="top"/>
    </xf>
    <xf numFmtId="3" fontId="15" fillId="4" borderId="0" xfId="0" applyNumberFormat="1" applyFont="1" applyFill="1" applyAlignment="1">
      <alignment horizontal="right" vertical="top"/>
    </xf>
    <xf numFmtId="3" fontId="0" fillId="4" borderId="0" xfId="0" applyNumberFormat="1" applyFill="1" applyAlignment="1">
      <alignment vertical="top"/>
    </xf>
    <xf numFmtId="1" fontId="15" fillId="0" borderId="0" xfId="0" applyNumberFormat="1" applyFont="1" applyAlignment="1">
      <alignment vertical="top"/>
    </xf>
    <xf numFmtId="1" fontId="0" fillId="4" borderId="1" xfId="0" applyNumberFormat="1" applyFill="1" applyBorder="1" applyAlignment="1">
      <alignment vertical="top"/>
    </xf>
    <xf numFmtId="1" fontId="15" fillId="4" borderId="1" xfId="0" applyNumberFormat="1" applyFont="1" applyFill="1" applyBorder="1" applyAlignment="1">
      <alignment horizontal="right" vertical="top"/>
    </xf>
    <xf numFmtId="3" fontId="15" fillId="4" borderId="1" xfId="0" applyNumberFormat="1" applyFont="1" applyFill="1" applyBorder="1" applyAlignment="1">
      <alignment horizontal="right" vertical="top"/>
    </xf>
    <xf numFmtId="3" fontId="0" fillId="4" borderId="1" xfId="0" applyNumberFormat="1" applyFill="1" applyBorder="1" applyAlignment="1">
      <alignment vertical="top"/>
    </xf>
    <xf numFmtId="3" fontId="0" fillId="0" borderId="7" xfId="0" applyNumberFormat="1" applyBorder="1" applyAlignment="1">
      <alignment vertical="top"/>
    </xf>
    <xf numFmtId="3" fontId="0" fillId="0" borderId="0" xfId="0" applyNumberFormat="1" applyAlignment="1">
      <alignment vertical="top"/>
    </xf>
    <xf numFmtId="3" fontId="4" fillId="4" borderId="0" xfId="0" applyNumberFormat="1" applyFont="1" applyFill="1" applyAlignment="1">
      <alignment horizontal="right" vertical="top"/>
    </xf>
    <xf numFmtId="1" fontId="0" fillId="7" borderId="2" xfId="0" applyNumberFormat="1" applyFill="1" applyBorder="1" applyAlignment="1">
      <alignment vertical="top"/>
    </xf>
    <xf numFmtId="3" fontId="0" fillId="7" borderId="2" xfId="0" applyNumberFormat="1" applyFill="1" applyBorder="1" applyAlignment="1">
      <alignment horizontal="right" vertical="top"/>
    </xf>
    <xf numFmtId="3" fontId="4" fillId="4" borderId="2" xfId="0" applyNumberFormat="1" applyFont="1" applyFill="1" applyBorder="1" applyAlignment="1">
      <alignment horizontal="left" vertical="top"/>
    </xf>
    <xf numFmtId="3" fontId="15" fillId="4" borderId="7" xfId="0" applyNumberFormat="1" applyFont="1" applyFill="1" applyBorder="1" applyAlignment="1">
      <alignment horizontal="left" vertical="top"/>
    </xf>
    <xf numFmtId="3" fontId="13" fillId="4" borderId="0" xfId="0" applyNumberFormat="1" applyFont="1" applyFill="1" applyAlignment="1">
      <alignment horizontal="left" vertical="top"/>
    </xf>
    <xf numFmtId="3" fontId="13" fillId="4" borderId="1" xfId="0" applyNumberFormat="1" applyFont="1" applyFill="1" applyBorder="1" applyAlignment="1">
      <alignment horizontal="left" vertical="top"/>
    </xf>
    <xf numFmtId="1" fontId="15" fillId="4" borderId="0" xfId="0" applyNumberFormat="1" applyFont="1" applyFill="1" applyAlignment="1">
      <alignment horizontal="left" vertical="top"/>
    </xf>
    <xf numFmtId="1" fontId="4" fillId="4" borderId="0" xfId="0" applyNumberFormat="1" applyFont="1" applyFill="1" applyAlignment="1">
      <alignment horizontal="left" vertical="top"/>
    </xf>
    <xf numFmtId="1" fontId="0" fillId="7" borderId="0" xfId="0" applyNumberFormat="1" applyFill="1" applyAlignment="1">
      <alignment vertical="top"/>
    </xf>
    <xf numFmtId="3" fontId="0" fillId="7" borderId="0" xfId="0" applyNumberFormat="1" applyFill="1" applyAlignment="1">
      <alignment horizontal="right" vertical="top"/>
    </xf>
    <xf numFmtId="3" fontId="0" fillId="4" borderId="0" xfId="0" applyNumberFormat="1" applyFill="1" applyAlignment="1">
      <alignment horizontal="right" vertical="top"/>
    </xf>
    <xf numFmtId="3" fontId="0" fillId="4" borderId="1" xfId="0" applyNumberFormat="1" applyFill="1" applyBorder="1" applyAlignment="1">
      <alignment horizontal="left" vertical="top"/>
    </xf>
    <xf numFmtId="3" fontId="0" fillId="4" borderId="2" xfId="0" applyNumberFormat="1" applyFill="1" applyBorder="1" applyAlignment="1">
      <alignment horizontal="right" vertical="top"/>
    </xf>
    <xf numFmtId="3" fontId="0" fillId="4" borderId="2" xfId="0" applyNumberFormat="1" applyFill="1" applyBorder="1" applyAlignment="1">
      <alignment horizontal="left" vertical="top"/>
    </xf>
    <xf numFmtId="3" fontId="15" fillId="4" borderId="2" xfId="0" applyNumberFormat="1" applyFont="1" applyFill="1" applyBorder="1" applyAlignment="1">
      <alignment horizontal="left" vertical="top"/>
    </xf>
    <xf numFmtId="3" fontId="13" fillId="4" borderId="2" xfId="0" applyNumberFormat="1" applyFont="1" applyFill="1" applyBorder="1" applyAlignment="1">
      <alignment horizontal="left" vertical="top"/>
    </xf>
    <xf numFmtId="3" fontId="15" fillId="7" borderId="7" xfId="0" applyNumberFormat="1" applyFont="1" applyFill="1" applyBorder="1" applyAlignment="1">
      <alignment horizontal="right" vertical="top"/>
    </xf>
    <xf numFmtId="1" fontId="15" fillId="7" borderId="2" xfId="0" quotePrefix="1" applyNumberFormat="1" applyFont="1" applyFill="1" applyBorder="1" applyAlignment="1">
      <alignment horizontal="right" vertical="top"/>
    </xf>
    <xf numFmtId="1" fontId="15" fillId="7" borderId="0" xfId="0" quotePrefix="1" applyNumberFormat="1" applyFont="1" applyFill="1" applyAlignment="1">
      <alignment horizontal="right" vertical="top"/>
    </xf>
    <xf numFmtId="3" fontId="4" fillId="4" borderId="7" xfId="0" applyNumberFormat="1" applyFont="1" applyFill="1" applyBorder="1" applyAlignment="1">
      <alignment horizontal="left" vertical="top"/>
    </xf>
    <xf numFmtId="9" fontId="21" fillId="5" borderId="35" xfId="1" applyFont="1" applyFill="1" applyBorder="1" applyAlignment="1" applyProtection="1">
      <alignment vertical="center" wrapText="1"/>
    </xf>
    <xf numFmtId="174" fontId="274" fillId="6" borderId="34" xfId="2" applyNumberFormat="1" applyFont="1" applyFill="1" applyBorder="1" applyAlignment="1">
      <alignment horizontal="right" wrapText="1"/>
    </xf>
    <xf numFmtId="174" fontId="274" fillId="2" borderId="34" xfId="2" applyNumberFormat="1" applyFont="1" applyFill="1" applyBorder="1" applyAlignment="1">
      <alignment horizontal="right" wrapText="1"/>
    </xf>
    <xf numFmtId="9" fontId="21" fillId="5" borderId="31" xfId="1" applyFont="1" applyFill="1" applyBorder="1" applyAlignment="1" applyProtection="1">
      <alignment horizontal="right" vertical="center" wrapText="1"/>
    </xf>
    <xf numFmtId="327" fontId="0" fillId="107" borderId="0" xfId="0" applyFill="1" applyAlignment="1">
      <alignment vertical="center"/>
    </xf>
    <xf numFmtId="327" fontId="279" fillId="0" borderId="0" xfId="0" applyFont="1" applyAlignment="1">
      <alignment vertical="center"/>
    </xf>
    <xf numFmtId="176" fontId="0" fillId="0" borderId="0" xfId="1" applyNumberFormat="1" applyFont="1" applyFill="1" applyAlignment="1" applyProtection="1">
      <alignment vertical="center"/>
    </xf>
    <xf numFmtId="3" fontId="0" fillId="107" borderId="0" xfId="0" applyNumberFormat="1" applyFill="1" applyAlignment="1">
      <alignment vertical="center"/>
    </xf>
    <xf numFmtId="3" fontId="0" fillId="108" borderId="2" xfId="0" applyNumberFormat="1" applyFill="1" applyBorder="1" applyAlignment="1">
      <alignment vertical="center"/>
    </xf>
    <xf numFmtId="327" fontId="67" fillId="0" borderId="0" xfId="0" applyFont="1" applyAlignment="1">
      <alignment horizontal="left" vertical="center"/>
    </xf>
    <xf numFmtId="327" fontId="62" fillId="0" borderId="0" xfId="0" applyFont="1" applyAlignment="1">
      <alignment horizontal="left" vertical="center"/>
    </xf>
    <xf numFmtId="174" fontId="280" fillId="5" borderId="0" xfId="209" applyNumberFormat="1" applyFont="1" applyFill="1" applyAlignment="1">
      <alignment horizontal="left" wrapText="1"/>
    </xf>
    <xf numFmtId="174" fontId="282" fillId="109" borderId="0" xfId="209" applyNumberFormat="1" applyFont="1" applyFill="1" applyAlignment="1">
      <alignment horizontal="center" wrapText="1"/>
    </xf>
    <xf numFmtId="186" fontId="283" fillId="5" borderId="66" xfId="209" applyNumberFormat="1" applyFont="1" applyFill="1" applyBorder="1" applyAlignment="1">
      <alignment horizontal="left" vertical="center" wrapText="1"/>
    </xf>
    <xf numFmtId="186" fontId="281" fillId="5" borderId="66" xfId="209" applyNumberFormat="1" applyFont="1" applyFill="1" applyBorder="1" applyAlignment="1">
      <alignment horizontal="left" vertical="center" wrapText="1"/>
    </xf>
    <xf numFmtId="172" fontId="283" fillId="110" borderId="66" xfId="209" applyNumberFormat="1" applyFont="1" applyFill="1" applyBorder="1" applyAlignment="1">
      <alignment horizontal="right" vertical="center" wrapText="1"/>
    </xf>
    <xf numFmtId="172" fontId="283" fillId="5" borderId="66" xfId="209" applyNumberFormat="1" applyFont="1" applyFill="1" applyBorder="1" applyAlignment="1">
      <alignment horizontal="right" vertical="center" wrapText="1"/>
    </xf>
    <xf numFmtId="173" fontId="283" fillId="5" borderId="66" xfId="210" applyNumberFormat="1" applyFont="1" applyFill="1" applyBorder="1" applyAlignment="1" applyProtection="1">
      <alignment horizontal="right" vertical="center" wrapText="1"/>
    </xf>
    <xf numFmtId="172" fontId="281" fillId="110" borderId="66" xfId="209" applyNumberFormat="1" applyFont="1" applyFill="1" applyBorder="1" applyAlignment="1">
      <alignment horizontal="right" vertical="center" wrapText="1"/>
    </xf>
    <xf numFmtId="172" fontId="281" fillId="5" borderId="66" xfId="209" applyNumberFormat="1" applyFont="1" applyFill="1" applyBorder="1" applyAlignment="1">
      <alignment horizontal="right" vertical="center" wrapText="1"/>
    </xf>
    <xf numFmtId="173" fontId="281" fillId="5" borderId="66" xfId="210" applyNumberFormat="1" applyFont="1" applyFill="1" applyBorder="1" applyAlignment="1" applyProtection="1">
      <alignment horizontal="right" vertical="center" wrapText="1"/>
    </xf>
    <xf numFmtId="186" fontId="280" fillId="5" borderId="66" xfId="209" applyNumberFormat="1" applyFont="1" applyFill="1" applyBorder="1" applyAlignment="1">
      <alignment horizontal="left" vertical="center" wrapText="1"/>
    </xf>
    <xf numFmtId="172" fontId="280" fillId="110" borderId="66" xfId="209" applyNumberFormat="1" applyFont="1" applyFill="1" applyBorder="1" applyAlignment="1">
      <alignment horizontal="right" vertical="center" wrapText="1"/>
    </xf>
    <xf numFmtId="172" fontId="280" fillId="5" borderId="66" xfId="209" applyNumberFormat="1" applyFont="1" applyFill="1" applyBorder="1" applyAlignment="1">
      <alignment horizontal="right" vertical="center" wrapText="1"/>
    </xf>
    <xf numFmtId="176" fontId="280" fillId="110" borderId="66" xfId="1" applyNumberFormat="1" applyFont="1" applyFill="1" applyBorder="1" applyAlignment="1" applyProtection="1">
      <alignment horizontal="right" vertical="center" wrapText="1"/>
    </xf>
    <xf numFmtId="186" fontId="283" fillId="5" borderId="66" xfId="209" applyNumberFormat="1" applyFont="1" applyFill="1" applyBorder="1" applyAlignment="1">
      <alignment horizontal="left" vertical="center" wrapText="1" indent="1"/>
    </xf>
    <xf numFmtId="174" fontId="284" fillId="5" borderId="0" xfId="209" applyNumberFormat="1" applyFont="1" applyFill="1" applyAlignment="1">
      <alignment horizontal="left" vertical="center" wrapText="1"/>
    </xf>
    <xf numFmtId="174" fontId="281" fillId="5" borderId="0" xfId="209" applyNumberFormat="1" applyFont="1" applyFill="1" applyAlignment="1">
      <alignment horizontal="center" wrapText="1"/>
    </xf>
    <xf numFmtId="173" fontId="280" fillId="5" borderId="66" xfId="210" applyNumberFormat="1" applyFont="1" applyFill="1" applyBorder="1" applyAlignment="1" applyProtection="1">
      <alignment horizontal="right" vertical="center" wrapText="1"/>
    </xf>
    <xf numFmtId="173" fontId="285" fillId="5" borderId="66" xfId="210" applyNumberFormat="1" applyFont="1" applyFill="1" applyBorder="1" applyAlignment="1" applyProtection="1">
      <alignment horizontal="right" vertical="center" wrapText="1"/>
    </xf>
    <xf numFmtId="172" fontId="283" fillId="5" borderId="66" xfId="209" applyNumberFormat="1" applyFont="1" applyFill="1" applyBorder="1" applyAlignment="1">
      <alignment horizontal="left" vertical="center" wrapText="1"/>
    </xf>
    <xf numFmtId="171" fontId="281" fillId="5" borderId="66" xfId="0" applyNumberFormat="1" applyFont="1" applyFill="1" applyBorder="1" applyAlignment="1">
      <alignment horizontal="left" vertical="center" wrapText="1" indent="1"/>
    </xf>
    <xf numFmtId="171" fontId="286" fillId="110" borderId="66" xfId="0" applyNumberFormat="1" applyFont="1" applyFill="1" applyBorder="1" applyAlignment="1">
      <alignment horizontal="right" vertical="center" wrapText="1"/>
    </xf>
    <xf numFmtId="171" fontId="286" fillId="5" borderId="66" xfId="0" applyNumberFormat="1" applyFont="1" applyFill="1" applyBorder="1" applyAlignment="1">
      <alignment horizontal="right" vertical="center" wrapText="1"/>
    </xf>
    <xf numFmtId="174" fontId="281" fillId="5" borderId="0" xfId="209" applyNumberFormat="1" applyFont="1" applyFill="1" applyAlignment="1">
      <alignment horizontal="left" vertical="center" wrapText="1"/>
    </xf>
    <xf numFmtId="171" fontId="281" fillId="5" borderId="66" xfId="0" applyNumberFormat="1" applyFont="1" applyFill="1" applyBorder="1" applyAlignment="1">
      <alignment horizontal="left" vertical="center" wrapText="1"/>
    </xf>
    <xf numFmtId="174" fontId="283" fillId="5" borderId="0" xfId="209" applyNumberFormat="1" applyFont="1" applyFill="1" applyAlignment="1">
      <alignment horizontal="center" vertical="center" wrapText="1"/>
    </xf>
    <xf numFmtId="174" fontId="281" fillId="5" borderId="0" xfId="209" applyNumberFormat="1" applyFont="1" applyFill="1" applyAlignment="1">
      <alignment horizontal="left" wrapText="1"/>
    </xf>
    <xf numFmtId="171" fontId="281" fillId="5" borderId="66" xfId="0" applyNumberFormat="1" applyFont="1" applyFill="1" applyBorder="1" applyAlignment="1">
      <alignment horizontal="left" vertical="center" wrapText="1" indent="2"/>
    </xf>
    <xf numFmtId="171" fontId="287" fillId="110" borderId="66" xfId="0" applyNumberFormat="1" applyFont="1" applyFill="1" applyBorder="1" applyAlignment="1">
      <alignment horizontal="right" vertical="center" wrapText="1"/>
    </xf>
    <xf numFmtId="171" fontId="288" fillId="110" borderId="66" xfId="0" applyNumberFormat="1" applyFont="1" applyFill="1" applyBorder="1" applyAlignment="1">
      <alignment horizontal="right" vertical="center" wrapText="1"/>
    </xf>
    <xf numFmtId="171" fontId="280" fillId="5" borderId="66" xfId="0" applyNumberFormat="1" applyFont="1" applyFill="1" applyBorder="1" applyAlignment="1">
      <alignment horizontal="left" vertical="center" wrapText="1" indent="1"/>
    </xf>
    <xf numFmtId="171" fontId="289" fillId="110" borderId="66" xfId="0" applyNumberFormat="1" applyFont="1" applyFill="1" applyBorder="1" applyAlignment="1">
      <alignment horizontal="right" vertical="center" wrapText="1"/>
    </xf>
    <xf numFmtId="171" fontId="289" fillId="5" borderId="66" xfId="0" applyNumberFormat="1" applyFont="1" applyFill="1" applyBorder="1" applyAlignment="1">
      <alignment horizontal="right" vertical="center" wrapText="1"/>
    </xf>
    <xf numFmtId="172" fontId="281" fillId="0" borderId="66" xfId="209" applyNumberFormat="1" applyFont="1" applyBorder="1" applyAlignment="1">
      <alignment horizontal="left" vertical="center" wrapText="1" indent="1"/>
    </xf>
    <xf numFmtId="172" fontId="281" fillId="0" borderId="66" xfId="209" applyNumberFormat="1" applyFont="1" applyBorder="1" applyAlignment="1">
      <alignment horizontal="left" vertical="center" wrapText="1"/>
    </xf>
    <xf numFmtId="172" fontId="283" fillId="0" borderId="66" xfId="209" applyNumberFormat="1" applyFont="1" applyBorder="1" applyAlignment="1">
      <alignment horizontal="left" vertical="center" wrapText="1"/>
    </xf>
    <xf numFmtId="176" fontId="283" fillId="110" borderId="66" xfId="1" applyNumberFormat="1" applyFont="1" applyFill="1" applyBorder="1" applyAlignment="1" applyProtection="1">
      <alignment horizontal="right" vertical="center" wrapText="1"/>
    </xf>
    <xf numFmtId="174" fontId="282" fillId="0" borderId="0" xfId="209" applyNumberFormat="1" applyFont="1" applyAlignment="1">
      <alignment horizontal="center" wrapText="1"/>
    </xf>
    <xf numFmtId="174" fontId="286" fillId="0" borderId="66" xfId="0" applyNumberFormat="1" applyFont="1" applyBorder="1" applyAlignment="1">
      <alignment horizontal="left" vertical="center" wrapText="1" indent="1"/>
    </xf>
    <xf numFmtId="174" fontId="281" fillId="5" borderId="66" xfId="0" applyNumberFormat="1" applyFont="1" applyFill="1" applyBorder="1" applyAlignment="1">
      <alignment horizontal="left" vertical="center" wrapText="1"/>
    </xf>
    <xf numFmtId="174" fontId="286" fillId="110" borderId="66" xfId="0" applyNumberFormat="1" applyFont="1" applyFill="1" applyBorder="1" applyAlignment="1">
      <alignment horizontal="right" vertical="center" wrapText="1"/>
    </xf>
    <xf numFmtId="174" fontId="286" fillId="0" borderId="66" xfId="0" applyNumberFormat="1" applyFont="1" applyBorder="1" applyAlignment="1">
      <alignment horizontal="right" vertical="center" wrapText="1"/>
    </xf>
    <xf numFmtId="174" fontId="287" fillId="0" borderId="66" xfId="0" applyNumberFormat="1" applyFont="1" applyBorder="1" applyAlignment="1">
      <alignment horizontal="left" vertical="center" wrapText="1"/>
    </xf>
    <xf numFmtId="174" fontId="287" fillId="110" borderId="66" xfId="0" applyNumberFormat="1" applyFont="1" applyFill="1" applyBorder="1" applyAlignment="1">
      <alignment horizontal="right" vertical="center" wrapText="1"/>
    </xf>
    <xf numFmtId="174" fontId="287" fillId="0" borderId="66" xfId="0" applyNumberFormat="1" applyFont="1" applyBorder="1" applyAlignment="1">
      <alignment horizontal="right" vertical="center" wrapText="1"/>
    </xf>
    <xf numFmtId="171" fontId="287" fillId="0" borderId="66" xfId="0" applyNumberFormat="1" applyFont="1" applyBorder="1" applyAlignment="1">
      <alignment vertical="center" wrapText="1"/>
    </xf>
    <xf numFmtId="171" fontId="287" fillId="0" borderId="66" xfId="0" applyNumberFormat="1" applyFont="1" applyBorder="1" applyAlignment="1">
      <alignment horizontal="right" vertical="center" wrapText="1"/>
    </xf>
    <xf numFmtId="171" fontId="286" fillId="0" borderId="66" xfId="0" applyNumberFormat="1" applyFont="1" applyBorder="1" applyAlignment="1">
      <alignment horizontal="left" vertical="center" wrapText="1" indent="1"/>
    </xf>
    <xf numFmtId="171" fontId="286" fillId="0" borderId="66" xfId="0" applyNumberFormat="1" applyFont="1" applyBorder="1" applyAlignment="1">
      <alignment horizontal="right" vertical="center" wrapText="1"/>
    </xf>
    <xf numFmtId="174" fontId="286" fillId="0" borderId="66" xfId="0" applyNumberFormat="1" applyFont="1" applyBorder="1" applyAlignment="1">
      <alignment horizontal="left" vertical="center" wrapText="1" indent="2"/>
    </xf>
    <xf numFmtId="171" fontId="287" fillId="0" borderId="66" xfId="0" applyNumberFormat="1" applyFont="1" applyBorder="1" applyAlignment="1">
      <alignment horizontal="left" vertical="center" wrapText="1"/>
    </xf>
    <xf numFmtId="174" fontId="286" fillId="0" borderId="66" xfId="0" applyNumberFormat="1" applyFont="1" applyBorder="1" applyAlignment="1">
      <alignment horizontal="left" vertical="center" wrapText="1"/>
    </xf>
    <xf numFmtId="9" fontId="287" fillId="110" borderId="66" xfId="0" applyNumberFormat="1" applyFont="1" applyFill="1" applyBorder="1" applyAlignment="1">
      <alignment horizontal="right" vertical="center" wrapText="1"/>
    </xf>
    <xf numFmtId="9" fontId="287" fillId="0" borderId="66" xfId="0" applyNumberFormat="1" applyFont="1" applyBorder="1" applyAlignment="1">
      <alignment horizontal="right" vertical="center" wrapText="1"/>
    </xf>
    <xf numFmtId="174" fontId="284" fillId="0" borderId="0" xfId="209" applyNumberFormat="1" applyFont="1" applyAlignment="1">
      <alignment horizontal="left" wrapText="1"/>
    </xf>
    <xf numFmtId="174" fontId="281" fillId="0" borderId="0" xfId="209" applyNumberFormat="1" applyFont="1" applyAlignment="1">
      <alignment horizontal="center" wrapText="1"/>
    </xf>
    <xf numFmtId="174" fontId="283" fillId="0" borderId="0" xfId="209" applyNumberFormat="1" applyFont="1" applyAlignment="1">
      <alignment horizontal="center" wrapText="1"/>
    </xf>
    <xf numFmtId="171" fontId="286" fillId="0" borderId="66" xfId="0" applyNumberFormat="1" applyFont="1" applyBorder="1" applyAlignment="1">
      <alignment horizontal="left" vertical="center" wrapText="1" indent="2"/>
    </xf>
    <xf numFmtId="171" fontId="286" fillId="0" borderId="66" xfId="0" applyNumberFormat="1" applyFont="1" applyBorder="1" applyAlignment="1">
      <alignment horizontal="left" vertical="center" wrapText="1"/>
    </xf>
    <xf numFmtId="172" fontId="281" fillId="0" borderId="66" xfId="209" applyNumberFormat="1" applyFont="1" applyBorder="1" applyAlignment="1">
      <alignment horizontal="left" vertical="center" wrapText="1" indent="2"/>
    </xf>
    <xf numFmtId="172" fontId="283" fillId="0" borderId="66" xfId="209" applyNumberFormat="1" applyFont="1" applyBorder="1" applyAlignment="1">
      <alignment horizontal="right" vertical="center" wrapText="1"/>
    </xf>
    <xf numFmtId="172" fontId="281" fillId="0" borderId="66" xfId="209" applyNumberFormat="1" applyFont="1" applyBorder="1" applyAlignment="1">
      <alignment horizontal="right" vertical="center" wrapText="1"/>
    </xf>
    <xf numFmtId="327" fontId="286" fillId="0" borderId="0" xfId="0" applyFont="1" applyAlignment="1">
      <alignment vertical="center" wrapText="1"/>
    </xf>
    <xf numFmtId="327" fontId="286" fillId="0" borderId="0" xfId="0" applyFont="1" applyAlignment="1">
      <alignment horizontal="left" vertical="center" wrapText="1"/>
    </xf>
    <xf numFmtId="174" fontId="290" fillId="5" borderId="0" xfId="2" applyNumberFormat="1" applyFont="1" applyFill="1" applyAlignment="1">
      <alignment horizontal="left" vertical="center" wrapText="1"/>
    </xf>
    <xf numFmtId="174" fontId="284" fillId="5" borderId="0" xfId="2" applyNumberFormat="1" applyFont="1" applyFill="1" applyAlignment="1">
      <alignment horizontal="left" vertical="center" wrapText="1"/>
    </xf>
    <xf numFmtId="171" fontId="287" fillId="0" borderId="66" xfId="0" applyNumberFormat="1" applyFont="1" applyBorder="1" applyAlignment="1">
      <alignment horizontal="left" vertical="center" wrapText="1" indent="1"/>
    </xf>
    <xf numFmtId="172" fontId="283" fillId="0" borderId="66" xfId="209" applyNumberFormat="1" applyFont="1" applyBorder="1" applyAlignment="1">
      <alignment horizontal="left" vertical="center" wrapText="1" indent="1"/>
    </xf>
    <xf numFmtId="185" fontId="286" fillId="0" borderId="66" xfId="0" applyNumberFormat="1" applyFont="1" applyBorder="1" applyAlignment="1">
      <alignment horizontal="right" vertical="center" wrapText="1"/>
    </xf>
    <xf numFmtId="174" fontId="283" fillId="5" borderId="0" xfId="2" applyNumberFormat="1" applyFont="1" applyFill="1" applyAlignment="1">
      <alignment horizontal="center" vertical="center" wrapText="1"/>
    </xf>
    <xf numFmtId="171" fontId="281" fillId="0" borderId="66" xfId="0" applyNumberFormat="1" applyFont="1" applyBorder="1" applyAlignment="1">
      <alignment horizontal="left" vertical="center" wrapText="1" indent="1"/>
    </xf>
    <xf numFmtId="171" fontId="281" fillId="0" borderId="66" xfId="0" applyNumberFormat="1" applyFont="1" applyBorder="1" applyAlignment="1">
      <alignment horizontal="left" vertical="center" wrapText="1" indent="2"/>
    </xf>
    <xf numFmtId="171" fontId="281" fillId="110" borderId="66" xfId="0" applyNumberFormat="1" applyFont="1" applyFill="1" applyBorder="1" applyAlignment="1">
      <alignment horizontal="right" vertical="center" wrapText="1"/>
    </xf>
    <xf numFmtId="171" fontId="281" fillId="0" borderId="66" xfId="0" applyNumberFormat="1" applyFont="1" applyBorder="1" applyAlignment="1">
      <alignment horizontal="right" vertical="center" wrapText="1"/>
    </xf>
    <xf numFmtId="171" fontId="286" fillId="0" borderId="66" xfId="0" applyNumberFormat="1" applyFont="1" applyBorder="1" applyAlignment="1">
      <alignment horizontal="left" vertical="center" wrapText="1" indent="3"/>
    </xf>
    <xf numFmtId="171" fontId="286" fillId="0" borderId="66" xfId="0" applyNumberFormat="1" applyFont="1" applyBorder="1" applyAlignment="1">
      <alignment vertical="center" wrapText="1"/>
    </xf>
    <xf numFmtId="10" fontId="289" fillId="0" borderId="0" xfId="1" applyNumberFormat="1" applyFont="1" applyBorder="1" applyAlignment="1" applyProtection="1">
      <alignment horizontal="left" wrapText="1"/>
    </xf>
    <xf numFmtId="174" fontId="283" fillId="5" borderId="0" xfId="2" applyNumberFormat="1" applyFont="1" applyFill="1" applyAlignment="1">
      <alignment horizontal="center" vertical="center"/>
    </xf>
    <xf numFmtId="352" fontId="283" fillId="5" borderId="66" xfId="210" applyNumberFormat="1" applyFont="1" applyFill="1" applyBorder="1" applyAlignment="1" applyProtection="1">
      <alignment horizontal="right" vertical="center" wrapText="1"/>
    </xf>
    <xf numFmtId="171" fontId="287" fillId="0" borderId="67" xfId="0" applyNumberFormat="1" applyFont="1" applyBorder="1" applyAlignment="1">
      <alignment horizontal="left" vertical="center" wrapText="1"/>
    </xf>
    <xf numFmtId="327" fontId="89" fillId="5" borderId="0" xfId="0" applyFont="1" applyFill="1" applyAlignment="1">
      <alignment vertical="center" wrapText="1"/>
    </xf>
    <xf numFmtId="327" fontId="89" fillId="5" borderId="0" xfId="0" applyFont="1" applyFill="1" applyAlignment="1">
      <alignment horizontal="left" vertical="center" wrapText="1"/>
    </xf>
    <xf numFmtId="171" fontId="286" fillId="0" borderId="67" xfId="0" applyNumberFormat="1" applyFont="1" applyBorder="1" applyAlignment="1">
      <alignment horizontal="left" vertical="center" wrapText="1"/>
    </xf>
    <xf numFmtId="171" fontId="287" fillId="0" borderId="67" xfId="0" applyNumberFormat="1" applyFont="1" applyBorder="1" applyAlignment="1">
      <alignment horizontal="right" vertical="center" wrapText="1"/>
    </xf>
    <xf numFmtId="186" fontId="285" fillId="5" borderId="66" xfId="209" applyNumberFormat="1" applyFont="1" applyFill="1" applyBorder="1" applyAlignment="1">
      <alignment horizontal="left" vertical="center" wrapText="1"/>
    </xf>
    <xf numFmtId="172" fontId="285" fillId="110" borderId="66" xfId="209" applyNumberFormat="1" applyFont="1" applyFill="1" applyBorder="1" applyAlignment="1">
      <alignment horizontal="right" vertical="center" wrapText="1"/>
    </xf>
    <xf numFmtId="172" fontId="285" fillId="5" borderId="66" xfId="209" applyNumberFormat="1" applyFont="1" applyFill="1" applyBorder="1" applyAlignment="1">
      <alignment horizontal="right" vertical="center" wrapText="1"/>
    </xf>
    <xf numFmtId="174" fontId="281" fillId="0" borderId="66" xfId="0" applyNumberFormat="1" applyFont="1" applyBorder="1" applyAlignment="1">
      <alignment horizontal="left" vertical="center" wrapText="1"/>
    </xf>
    <xf numFmtId="171" fontId="281" fillId="0" borderId="66" xfId="0" applyNumberFormat="1" applyFont="1" applyBorder="1" applyAlignment="1">
      <alignment horizontal="left" vertical="center" wrapText="1"/>
    </xf>
    <xf numFmtId="174" fontId="292" fillId="5" borderId="0" xfId="209" applyNumberFormat="1" applyFont="1" applyFill="1" applyAlignment="1">
      <alignment horizontal="left" vertical="center" wrapText="1"/>
    </xf>
    <xf numFmtId="174" fontId="22" fillId="5" borderId="0" xfId="209" applyNumberFormat="1" applyFont="1" applyFill="1" applyAlignment="1">
      <alignment vertical="center" wrapText="1"/>
    </xf>
    <xf numFmtId="171" fontId="288" fillId="0" borderId="66" xfId="0" applyNumberFormat="1" applyFont="1" applyBorder="1" applyAlignment="1">
      <alignment horizontal="left" vertical="center" wrapText="1"/>
    </xf>
    <xf numFmtId="171" fontId="288" fillId="0" borderId="66" xfId="0" applyNumberFormat="1" applyFont="1" applyBorder="1" applyAlignment="1">
      <alignment horizontal="right" vertical="center" wrapText="1"/>
    </xf>
    <xf numFmtId="9" fontId="283" fillId="5" borderId="0" xfId="1" applyFont="1" applyFill="1" applyBorder="1" applyAlignment="1" applyProtection="1">
      <alignment horizontal="center" vertical="center" wrapText="1"/>
    </xf>
    <xf numFmtId="172" fontId="76" fillId="5" borderId="0" xfId="2" applyNumberFormat="1" applyFont="1" applyFill="1" applyAlignment="1">
      <alignment horizontal="left" vertical="top" wrapText="1"/>
    </xf>
    <xf numFmtId="174" fontId="21" fillId="5" borderId="0" xfId="2" applyNumberFormat="1" applyFont="1" applyFill="1" applyAlignment="1">
      <alignment horizontal="center" vertical="center" wrapText="1"/>
    </xf>
    <xf numFmtId="174" fontId="283" fillId="5" borderId="0" xfId="209" applyNumberFormat="1" applyFont="1" applyFill="1" applyAlignment="1">
      <alignment horizontal="center" vertical="center" wrapText="1"/>
    </xf>
    <xf numFmtId="172" fontId="76" fillId="0" borderId="0" xfId="2" applyNumberFormat="1" applyFont="1" applyAlignment="1">
      <alignment horizontal="left" vertical="center" wrapText="1"/>
    </xf>
    <xf numFmtId="327" fontId="276" fillId="0" borderId="0" xfId="1" applyNumberFormat="1" applyFont="1" applyBorder="1" applyAlignment="1" applyProtection="1">
      <alignment horizontal="center" vertical="center" wrapText="1"/>
    </xf>
    <xf numFmtId="171" fontId="76" fillId="0" borderId="0" xfId="0" applyNumberFormat="1" applyFont="1" applyAlignment="1">
      <alignment horizontal="left" vertical="center" wrapText="1"/>
    </xf>
    <xf numFmtId="172" fontId="76" fillId="5" borderId="0" xfId="2" applyNumberFormat="1" applyFont="1" applyFill="1" applyAlignment="1">
      <alignment horizontal="left" vertical="center" wrapText="1"/>
    </xf>
    <xf numFmtId="174" fontId="291" fillId="5" borderId="0" xfId="2" applyNumberFormat="1" applyFont="1" applyFill="1" applyAlignment="1">
      <alignment horizontal="center" vertical="center"/>
    </xf>
    <xf numFmtId="174" fontId="283" fillId="5" borderId="0" xfId="2" applyNumberFormat="1" applyFont="1" applyFill="1" applyAlignment="1">
      <alignment horizontal="center" vertical="center"/>
    </xf>
    <xf numFmtId="172" fontId="76" fillId="5" borderId="0" xfId="2" applyNumberFormat="1" applyFont="1" applyFill="1" applyAlignment="1">
      <alignment vertical="top" wrapText="1"/>
    </xf>
    <xf numFmtId="174" fontId="260" fillId="5" borderId="35" xfId="2" applyNumberFormat="1" applyFont="1" applyFill="1" applyBorder="1" applyAlignment="1">
      <alignment horizontal="left" wrapText="1"/>
    </xf>
    <xf numFmtId="174" fontId="260" fillId="5" borderId="34" xfId="2" applyNumberFormat="1" applyFont="1" applyFill="1" applyBorder="1" applyAlignment="1">
      <alignment horizontal="left" wrapText="1"/>
    </xf>
    <xf numFmtId="174" fontId="260" fillId="5" borderId="0" xfId="2" applyNumberFormat="1" applyFont="1" applyFill="1" applyAlignment="1">
      <alignment horizontal="center" wrapText="1"/>
    </xf>
    <xf numFmtId="186" fontId="66" fillId="6" borderId="35" xfId="2" applyNumberFormat="1" applyFont="1" applyFill="1" applyBorder="1" applyAlignment="1">
      <alignment horizontal="center" wrapText="1"/>
    </xf>
    <xf numFmtId="186" fontId="66" fillId="6" borderId="34" xfId="2" applyNumberFormat="1" applyFont="1" applyFill="1" applyBorder="1" applyAlignment="1">
      <alignment horizontal="center" wrapText="1"/>
    </xf>
    <xf numFmtId="186" fontId="66" fillId="6" borderId="0" xfId="2" applyNumberFormat="1" applyFont="1" applyFill="1" applyAlignment="1">
      <alignment horizontal="center" wrapText="1"/>
    </xf>
    <xf numFmtId="186" fontId="85" fillId="5" borderId="7" xfId="2" applyNumberFormat="1" applyFont="1" applyFill="1" applyBorder="1" applyAlignment="1">
      <alignment horizontal="left" vertical="center" wrapText="1"/>
    </xf>
    <xf numFmtId="186" fontId="85" fillId="5" borderId="0" xfId="2" applyNumberFormat="1" applyFont="1" applyFill="1" applyAlignment="1">
      <alignment horizontal="left" vertical="center" wrapText="1"/>
    </xf>
    <xf numFmtId="186" fontId="85" fillId="5" borderId="34" xfId="2" applyNumberFormat="1" applyFont="1" applyFill="1" applyBorder="1" applyAlignment="1">
      <alignment horizontal="left" vertical="center" wrapText="1"/>
    </xf>
    <xf numFmtId="186" fontId="64" fillId="5" borderId="7" xfId="2" applyNumberFormat="1" applyFont="1" applyFill="1" applyBorder="1" applyAlignment="1">
      <alignment horizontal="left" vertical="center" wrapText="1" indent="1"/>
    </xf>
    <xf numFmtId="186" fontId="64" fillId="5" borderId="0" xfId="2" applyNumberFormat="1" applyFont="1" applyFill="1" applyAlignment="1">
      <alignment horizontal="left" vertical="center" wrapText="1" indent="1"/>
    </xf>
    <xf numFmtId="186" fontId="64" fillId="5" borderId="34" xfId="2" applyNumberFormat="1" applyFont="1" applyFill="1" applyBorder="1" applyAlignment="1">
      <alignment horizontal="left" vertical="center" wrapText="1" indent="1"/>
    </xf>
    <xf numFmtId="186" fontId="63" fillId="5" borderId="35" xfId="2" applyNumberFormat="1" applyFont="1" applyFill="1" applyBorder="1" applyAlignment="1">
      <alignment horizontal="left" vertical="center" wrapText="1"/>
    </xf>
    <xf numFmtId="186" fontId="63" fillId="5" borderId="0" xfId="2" applyNumberFormat="1" applyFont="1" applyFill="1" applyAlignment="1">
      <alignment horizontal="left" vertical="center" wrapText="1"/>
    </xf>
    <xf numFmtId="186" fontId="63" fillId="5" borderId="1" xfId="2" applyNumberFormat="1" applyFont="1" applyFill="1" applyBorder="1" applyAlignment="1">
      <alignment horizontal="left" vertical="center" wrapText="1"/>
    </xf>
    <xf numFmtId="186" fontId="85" fillId="5" borderId="1" xfId="2" applyNumberFormat="1" applyFont="1" applyFill="1" applyBorder="1" applyAlignment="1">
      <alignment horizontal="left" vertical="center" wrapText="1"/>
    </xf>
    <xf numFmtId="186" fontId="85" fillId="5" borderId="7" xfId="2" applyNumberFormat="1" applyFont="1" applyFill="1" applyBorder="1" applyAlignment="1">
      <alignment horizontal="center" vertical="center" wrapText="1"/>
    </xf>
    <xf numFmtId="186" fontId="85" fillId="5" borderId="1" xfId="2" applyNumberFormat="1" applyFont="1" applyFill="1" applyBorder="1" applyAlignment="1">
      <alignment horizontal="center" vertical="center" wrapText="1"/>
    </xf>
    <xf numFmtId="186" fontId="65" fillId="5" borderId="7" xfId="2" applyNumberFormat="1" applyFont="1" applyFill="1" applyBorder="1" applyAlignment="1">
      <alignment horizontal="left" vertical="center" wrapText="1"/>
    </xf>
    <xf numFmtId="186" fontId="65" fillId="5" borderId="1" xfId="2" applyNumberFormat="1" applyFont="1" applyFill="1" applyBorder="1" applyAlignment="1">
      <alignment horizontal="left" vertical="center" wrapText="1"/>
    </xf>
    <xf numFmtId="176" fontId="280" fillId="5" borderId="66" xfId="1" applyNumberFormat="1" applyFont="1" applyFill="1" applyBorder="1" applyAlignment="1" applyProtection="1">
      <alignment horizontal="right" vertical="center" wrapText="1"/>
    </xf>
    <xf numFmtId="172" fontId="285" fillId="5" borderId="66" xfId="209" applyNumberFormat="1" applyFont="1" applyFill="1" applyBorder="1" applyAlignment="1">
      <alignment horizontal="left" vertical="center" wrapText="1"/>
    </xf>
  </cellXfs>
  <cellStyles count="18017">
    <cellStyle name=" Task]_x000d__x000a_TaskName=Scan Network_x000d__x000a_TaskID=5_x000d__x000a_WorkstationName=MIT2208_x000d__x000a_LastExecuted=0_x000d__x000a_La" xfId="284" xr:uid="{00000000-0005-0000-0000-000000000000}"/>
    <cellStyle name=" Task]_x000d__x000a_TaskName=Scan Network_x000d__x000a_TaskID=5_x000d__x000a_WorkstationName=MIT2208_x000d__x000a_LastExecuted=0_x000d__x000a_La 2" xfId="285" xr:uid="{00000000-0005-0000-0000-000001000000}"/>
    <cellStyle name=" Task]_x000d__x000a_TaskName=Scan Network_x000d__x000a_TaskID=5_x000d__x000a_WorkstationName=MIT2208_x000d__x000a_LastExecuted=0_x000d__x000a_La 3" xfId="286" xr:uid="{00000000-0005-0000-0000-000002000000}"/>
    <cellStyle name="$" xfId="287" xr:uid="{00000000-0005-0000-0000-000003000000}"/>
    <cellStyle name="$_2009 CTN FCST (4Q)" xfId="288" xr:uid="{00000000-0005-0000-0000-000004000000}"/>
    <cellStyle name="$_2009 CTN FCST (4Q)_1" xfId="289" xr:uid="{00000000-0005-0000-0000-000005000000}"/>
    <cellStyle name="$_2009 CTN FCST (Q1+Q2)" xfId="290" xr:uid="{00000000-0005-0000-0000-000006000000}"/>
    <cellStyle name="$_2009 CTN FCST (Q1+Q2)_2009 CTN FCST (4Q)" xfId="291" xr:uid="{00000000-0005-0000-0000-000007000000}"/>
    <cellStyle name="$_2009 CTN FCST (Q1+Q2)_AFDT manque Inhibiteurs a la conso 21102010" xfId="292" xr:uid="{00000000-0005-0000-0000-000008000000}"/>
    <cellStyle name="$_2009 CTN FCST (Q1+Q2)_BAFF_WW" xfId="293" xr:uid="{00000000-0005-0000-0000-000009000000}"/>
    <cellStyle name="$_2009 CTN FCST (Q1+Q2)_Cash Unit Review 2011.06 Aroma v4" xfId="294" xr:uid="{00000000-0005-0000-0000-00000A000000}"/>
    <cellStyle name="$_2009 CTN FCST (Q1+Q2)_Cash Unit Review 2011.06 Aroma v4 2" xfId="295" xr:uid="{00000000-0005-0000-0000-00000B000000}"/>
    <cellStyle name="$_2009 CTN FCST (Q1+Q2)_Cash Unit Review 2011.06 Aroma v4 3" xfId="296" xr:uid="{00000000-0005-0000-0000-00000C000000}"/>
    <cellStyle name="$_2009 CTN FCST (Q1+Q2)_Cash Unit Review 2011.06 Aroma v4_Risques  opportunités_AP v2" xfId="297" xr:uid="{00000000-0005-0000-0000-00000D000000}"/>
    <cellStyle name="$_2009 CTN FCST (Q1+Q2)_Cash Unit Review 2011.06 Aroma v4_Risques  opportunités_AP v2 2" xfId="298" xr:uid="{00000000-0005-0000-0000-00000E000000}"/>
    <cellStyle name="$_2009 CTN FCST (Q1+Q2)_Cash Unit Review 2011.06 Aroma v4_Risques  opportunités_AP v2 3" xfId="299" xr:uid="{00000000-0005-0000-0000-00000F000000}"/>
    <cellStyle name="$_2009 CTN FCST (Q1+Q2)_DATABASE" xfId="300" xr:uid="{00000000-0005-0000-0000-000010000000}"/>
    <cellStyle name="$_2009 CTN FCST (Q1+Q2)_DATABASE 2" xfId="301" xr:uid="{00000000-0005-0000-0000-000011000000}"/>
    <cellStyle name="$_2009 CTN FCST (Q1+Q2)_DATABASE 3" xfId="302" xr:uid="{00000000-0005-0000-0000-000012000000}"/>
    <cellStyle name="$_2009 CTN FCST (Q1+Q2)_Database CNP" xfId="303" xr:uid="{00000000-0005-0000-0000-000013000000}"/>
    <cellStyle name="$_2009 CTN FCST (Q1+Q2)_FLUO" xfId="304" xr:uid="{00000000-0005-0000-0000-000014000000}"/>
    <cellStyle name="$_2009 CTN FCST (Q1+Q2)_FLUO 2" xfId="305" xr:uid="{00000000-0005-0000-0000-000015000000}"/>
    <cellStyle name="$_2009 CTN FCST (Q1+Q2)_FLUO 3" xfId="306" xr:uid="{00000000-0005-0000-0000-000016000000}"/>
    <cellStyle name="$_2009 CTN FCST (Q1+Q2)_FLUO_Risques  opportunités_AP v2" xfId="307" xr:uid="{00000000-0005-0000-0000-000017000000}"/>
    <cellStyle name="$_2009 CTN FCST (Q1+Q2+Q3)" xfId="308" xr:uid="{00000000-0005-0000-0000-000018000000}"/>
    <cellStyle name="$_2009 CTN FCST (Q1+Q2+Q3)_2" xfId="309" xr:uid="{00000000-0005-0000-0000-000019000000}"/>
    <cellStyle name="$_2009 CTN FCST (Q1+Q2+Q3)_AFDT manque Inhibiteurs a la conso 21102010" xfId="310" xr:uid="{00000000-0005-0000-0000-00001A000000}"/>
    <cellStyle name="$_2009 CTN FCST (Q1+Q2+Q3)_BAFF_WW" xfId="311" xr:uid="{00000000-0005-0000-0000-00001B000000}"/>
    <cellStyle name="$_2009 CTN FCST (Q1+Q2+Q3)_Cash Unit Review 2011.06 Aroma v4" xfId="312" xr:uid="{00000000-0005-0000-0000-00001C000000}"/>
    <cellStyle name="$_2009 CTN FCST (Q1+Q2+Q3)_Cash Unit Review 2011.06 Aroma v4 2" xfId="313" xr:uid="{00000000-0005-0000-0000-00001D000000}"/>
    <cellStyle name="$_2009 CTN FCST (Q1+Q2+Q3)_Cash Unit Review 2011.06 Aroma v4 3" xfId="314" xr:uid="{00000000-0005-0000-0000-00001E000000}"/>
    <cellStyle name="$_2009 CTN FCST (Q1+Q2+Q3)_Cash Unit Review 2011.06 Aroma v4_Risques  opportunités_AP v2" xfId="315" xr:uid="{00000000-0005-0000-0000-00001F000000}"/>
    <cellStyle name="$_2009 CTN FCST (Q1+Q2+Q3)_Cash Unit Review 2011.06 Aroma v4_Risques  opportunités_AP v2 2" xfId="316" xr:uid="{00000000-0005-0000-0000-000020000000}"/>
    <cellStyle name="$_2009 CTN FCST (Q1+Q2+Q3)_Cash Unit Review 2011.06 Aroma v4_Risques  opportunités_AP v2 3" xfId="317" xr:uid="{00000000-0005-0000-0000-000021000000}"/>
    <cellStyle name="$_2009 CTN FCST (Q1+Q2+Q3)_DATABASE" xfId="318" xr:uid="{00000000-0005-0000-0000-000022000000}"/>
    <cellStyle name="$_2009 CTN FCST (Q1+Q2+Q3)_DATABASE 2" xfId="319" xr:uid="{00000000-0005-0000-0000-000023000000}"/>
    <cellStyle name="$_2009 CTN FCST (Q1+Q2+Q3)_DATABASE 3" xfId="320" xr:uid="{00000000-0005-0000-0000-000024000000}"/>
    <cellStyle name="$_2009 CTN FCST (Q1+Q2+Q3)_Database CNP" xfId="321" xr:uid="{00000000-0005-0000-0000-000025000000}"/>
    <cellStyle name="$_2009 CTN FCST (Q1+Q2+Q3)_FLUO" xfId="322" xr:uid="{00000000-0005-0000-0000-000026000000}"/>
    <cellStyle name="$_2009 CTN FCST (Q1+Q2+Q3)_FLUO 2" xfId="323" xr:uid="{00000000-0005-0000-0000-000027000000}"/>
    <cellStyle name="$_2009 CTN FCST (Q1+Q2+Q3)_FLUO 3" xfId="324" xr:uid="{00000000-0005-0000-0000-000028000000}"/>
    <cellStyle name="$_2009 CTN FCST (Q1+Q2+Q3)_FLUO_Risques  opportunités_AP v2" xfId="325" xr:uid="{00000000-0005-0000-0000-000029000000}"/>
    <cellStyle name="$_RG 2009.12 Silcea_E&amp;C_v6" xfId="326" xr:uid="{00000000-0005-0000-0000-00002A000000}"/>
    <cellStyle name="$K" xfId="327" xr:uid="{00000000-0005-0000-0000-00002B000000}"/>
    <cellStyle name="%" xfId="328" xr:uid="{00000000-0005-0000-0000-00002C000000}"/>
    <cellStyle name="% 2" xfId="329" xr:uid="{00000000-0005-0000-0000-00002D000000}"/>
    <cellStyle name="% 2 2" xfId="330" xr:uid="{00000000-0005-0000-0000-00002E000000}"/>
    <cellStyle name="% 3" xfId="331" xr:uid="{00000000-0005-0000-0000-00002F000000}"/>
    <cellStyle name="% 3 2" xfId="332" xr:uid="{00000000-0005-0000-0000-000030000000}"/>
    <cellStyle name="% 3 2 2" xfId="333" xr:uid="{00000000-0005-0000-0000-000031000000}"/>
    <cellStyle name="% 3 3" xfId="334" xr:uid="{00000000-0005-0000-0000-000032000000}"/>
    <cellStyle name="% 4" xfId="335" xr:uid="{00000000-0005-0000-0000-000033000000}"/>
    <cellStyle name="% 4 2" xfId="336" xr:uid="{00000000-0005-0000-0000-000034000000}"/>
    <cellStyle name="% 4 2 2" xfId="337" xr:uid="{00000000-0005-0000-0000-000035000000}"/>
    <cellStyle name="% 4 3" xfId="338" xr:uid="{00000000-0005-0000-0000-000036000000}"/>
    <cellStyle name="% 5" xfId="339" xr:uid="{00000000-0005-0000-0000-000037000000}"/>
    <cellStyle name="% 5 2" xfId="340" xr:uid="{00000000-0005-0000-0000-000038000000}"/>
    <cellStyle name="% 6" xfId="341" xr:uid="{00000000-0005-0000-0000-000039000000}"/>
    <cellStyle name="% 6 2" xfId="342" xr:uid="{00000000-0005-0000-0000-00003A000000}"/>
    <cellStyle name="% 7" xfId="343" xr:uid="{00000000-0005-0000-0000-00003B000000}"/>
    <cellStyle name="%_2009 CTN FCST (Q1+Q2+Q3)" xfId="344" xr:uid="{00000000-0005-0000-0000-00003C000000}"/>
    <cellStyle name="%_2010 by Q" xfId="345" xr:uid="{00000000-0005-0000-0000-00003D000000}"/>
    <cellStyle name="%_2010 by Q 2" xfId="346" xr:uid="{00000000-0005-0000-0000-00003E000000}"/>
    <cellStyle name="%_2010 by Q 2 2" xfId="347" xr:uid="{00000000-0005-0000-0000-00003F000000}"/>
    <cellStyle name="%_2010 by Q 3" xfId="348" xr:uid="{00000000-0005-0000-0000-000040000000}"/>
    <cellStyle name="%_AFDT manque Inhibiteurs a la conso 21102010" xfId="349" xr:uid="{00000000-0005-0000-0000-000041000000}"/>
    <cellStyle name="%_AFDT manque Inhibiteurs a la conso 21102010 2" xfId="350" xr:uid="{00000000-0005-0000-0000-000042000000}"/>
    <cellStyle name="%_AFDT manque Inhibiteurs a la conso 21102010 2 2" xfId="351" xr:uid="{00000000-0005-0000-0000-000043000000}"/>
    <cellStyle name="%_AFDT manque Inhibiteurs a la conso 21102010 3" xfId="352" xr:uid="{00000000-0005-0000-0000-000044000000}"/>
    <cellStyle name="%_Ajust PPA corp" xfId="353" xr:uid="{00000000-0005-0000-0000-000045000000}"/>
    <cellStyle name="%_AP - Fluorés" xfId="354" xr:uid="{00000000-0005-0000-0000-000046000000}"/>
    <cellStyle name="%_AP - Fluorés 2" xfId="355" xr:uid="{00000000-0005-0000-0000-000047000000}"/>
    <cellStyle name="%_AP - Fluorés 2 2" xfId="356" xr:uid="{00000000-0005-0000-0000-000048000000}"/>
    <cellStyle name="%_AP - Fluorés 3" xfId="357" xr:uid="{00000000-0005-0000-0000-000049000000}"/>
    <cellStyle name="%_BFR 2013 Q1 Q2" xfId="358" xr:uid="{00000000-0005-0000-0000-00004A000000}"/>
    <cellStyle name="%_BFR 2013 Q1 Q2 2" xfId="359" xr:uid="{00000000-0005-0000-0000-00004B000000}"/>
    <cellStyle name="%_Cash Unit Review 2012.06 Acetow" xfId="360" xr:uid="{00000000-0005-0000-0000-00004C000000}"/>
    <cellStyle name="%_Cash unit review Spring 2011-2012 AROMA avec Q4 2011 réel (avec formules FC) FINAL SPRING" xfId="361" xr:uid="{00000000-0005-0000-0000-00004D000000}"/>
    <cellStyle name="%_DATABASECNPGLOBAL v11 22062009 (CR Juin)" xfId="362" xr:uid="{00000000-0005-0000-0000-00004E000000}"/>
    <cellStyle name="%_DATABASECNPGLOBAL v22 09092009" xfId="363" xr:uid="{00000000-0005-0000-0000-00004F000000}"/>
    <cellStyle name="%_DATABASECNPGLOBAL v22 09092009 2" xfId="364" xr:uid="{00000000-0005-0000-0000-000050000000}"/>
    <cellStyle name="%_DATABASECNPGLOBAL v22 09092009 2 2" xfId="365" xr:uid="{00000000-0005-0000-0000-000051000000}"/>
    <cellStyle name="%_DATABASECNPGLOBAL v22 09092009_AFDT manque Inhibiteurs a la conso 21102010" xfId="366" xr:uid="{00000000-0005-0000-0000-000052000000}"/>
    <cellStyle name="%_DATABASECNPGLOBAL v22 09092009_AFDT manque Inhibiteurs a la conso 21102010 2" xfId="367" xr:uid="{00000000-0005-0000-0000-000053000000}"/>
    <cellStyle name="%_DATABASECNPGLOBAL v22 09092009_AFDT manque Inhibiteurs a la conso 21102010 2 2" xfId="368" xr:uid="{00000000-0005-0000-0000-000054000000}"/>
    <cellStyle name="%_DATABASECNPGLOBAL v22 09092009_BAFF_WW" xfId="369" xr:uid="{00000000-0005-0000-0000-000055000000}"/>
    <cellStyle name="%_DATABASECNPGLOBAL v22 09092009_BAFF_WW 2" xfId="370" xr:uid="{00000000-0005-0000-0000-000056000000}"/>
    <cellStyle name="%_DATABASECNPGLOBAL v22 09092009_BAFF_WW 3" xfId="371" xr:uid="{00000000-0005-0000-0000-000057000000}"/>
    <cellStyle name="%_DATABASECNPGLOBAL v22 09092009_Database CNP" xfId="372" xr:uid="{00000000-0005-0000-0000-000058000000}"/>
    <cellStyle name="%_DATABASECNPGLOBAL v22 09092009_Database CNP 2" xfId="373" xr:uid="{00000000-0005-0000-0000-000059000000}"/>
    <cellStyle name="%_DATABASECNPGLOBAL v22 09092009_Database CNP 2 2" xfId="374" xr:uid="{00000000-0005-0000-0000-00005A000000}"/>
    <cellStyle name="%_DATABASECNPGLOBAL v22 09092009_EVP 2015 Roadmap May12 vs Roadmap validated in July11 FY avec modifs FlVv5" xfId="375" xr:uid="{00000000-0005-0000-0000-00005B000000}"/>
    <cellStyle name="%_DATABASECNPGLOBAL v22 09092009_EVP 2015 Roadmap May12 vs Roadmap validated in July11 FY avec modifs FlVv5 2" xfId="376" xr:uid="{00000000-0005-0000-0000-00005C000000}"/>
    <cellStyle name="%_DATABASECNPGLOBAL v22 09092009_EVP 2015 Roadmap May12 vs Roadmap validated in July11 FY avec modifs FlVv5 3" xfId="377" xr:uid="{00000000-0005-0000-0000-00005D000000}"/>
    <cellStyle name="%_DATABASECNPGLOBAL v5" xfId="378" xr:uid="{00000000-0005-0000-0000-00005E000000}"/>
    <cellStyle name="%_DATABASECNPGLOBAL v5 2" xfId="379" xr:uid="{00000000-0005-0000-0000-00005F000000}"/>
    <cellStyle name="%_DATABASECNPGLOBAL v5 2 2" xfId="380" xr:uid="{00000000-0005-0000-0000-000060000000}"/>
    <cellStyle name="%_Détail EBITDA" xfId="381" xr:uid="{00000000-0005-0000-0000-000061000000}"/>
    <cellStyle name="%_Détail EBITDA 2" xfId="382" xr:uid="{00000000-0005-0000-0000-000062000000}"/>
    <cellStyle name="%_Détail EBITDA 2 2" xfId="383" xr:uid="{00000000-0005-0000-0000-000063000000}"/>
    <cellStyle name="%_Ecriture - Evaluation Amort Corporels PPA" xfId="384" xr:uid="{00000000-0005-0000-0000-000064000000}"/>
    <cellStyle name="%_EUR 2010" xfId="385" xr:uid="{00000000-0005-0000-0000-000065000000}"/>
    <cellStyle name="%_EVP 2015 Roadmap May12 vs Roadmap validated in July11 FY avec modifs FlVv5" xfId="386" xr:uid="{00000000-0005-0000-0000-000066000000}"/>
    <cellStyle name="%_EVP 2015 Roadmap May12 vs Roadmap validated in July11 FY avec modifs FlVv5 2" xfId="387" xr:uid="{00000000-0005-0000-0000-000067000000}"/>
    <cellStyle name="%_EVP 2015 Roadmap May12 vs Roadmap validated in July11 FY avec modifs FlVv5 3" xfId="388" xr:uid="{00000000-0005-0000-0000-000068000000}"/>
    <cellStyle name="%_EVP 2015 Roadmap May12 vs Roadmap validated in July11 FY avec modifs FlVv5 3 2" xfId="389" xr:uid="{00000000-0005-0000-0000-000069000000}"/>
    <cellStyle name="%_FCF" xfId="390" xr:uid="{00000000-0005-0000-0000-00006A000000}"/>
    <cellStyle name="%_Fixed costs DashBoard" xfId="391" xr:uid="{00000000-0005-0000-0000-00006B000000}"/>
    <cellStyle name="%_Fixed costs DashBoard_2009 CTN FCST (Q1+Q2+Q3)" xfId="392" xr:uid="{00000000-0005-0000-0000-00006C000000}"/>
    <cellStyle name="%_GL-MB-M" xfId="393" xr:uid="{00000000-0005-0000-0000-00006D000000}"/>
    <cellStyle name="%_GL-MB-M 2" xfId="394" xr:uid="{00000000-0005-0000-0000-00006E000000}"/>
    <cellStyle name="%_GL-MB-M 2 2" xfId="395" xr:uid="{00000000-0005-0000-0000-00006F000000}"/>
    <cellStyle name="%_HY 2018" xfId="396" xr:uid="{00000000-0005-0000-0000-000070000000}"/>
    <cellStyle name="%_HY 2018 2" xfId="397" xr:uid="{00000000-0005-0000-0000-000071000000}"/>
    <cellStyle name="%_HY 2020" xfId="398" xr:uid="{00000000-0005-0000-0000-000072000000}"/>
    <cellStyle name="%_HY 2020 2" xfId="399" xr:uid="{00000000-0005-0000-0000-000073000000}"/>
    <cellStyle name="%_Intercos financier Rhodia dans Solvay_2012.03" xfId="400" xr:uid="{00000000-0005-0000-0000-000074000000}"/>
    <cellStyle name="%_Intercos financier Rhodia dans Solvay_2012.03 2" xfId="401" xr:uid="{00000000-0005-0000-0000-000075000000}"/>
    <cellStyle name="%_P&amp;L_2012.06" xfId="402" xr:uid="{00000000-0005-0000-0000-000076000000}"/>
    <cellStyle name="%_PPA Corporelles" xfId="403" xr:uid="{00000000-0005-0000-0000-000077000000}"/>
    <cellStyle name="%_PPA Corporelles_Synthèse%20IS%20Palier%20Rhodia_Mars%202013v2(1)" xfId="404" xr:uid="{00000000-0005-0000-0000-000078000000}"/>
    <cellStyle name="%_QUS" xfId="405" xr:uid="{00000000-0005-0000-0000-000079000000}"/>
    <cellStyle name="%_QUS 2" xfId="406" xr:uid="{00000000-0005-0000-0000-00007A000000}"/>
    <cellStyle name="%_REBITDA by GBU" xfId="407" xr:uid="{00000000-0005-0000-0000-00007B000000}"/>
    <cellStyle name="%_Sales WW per business" xfId="408" xr:uid="{00000000-0005-0000-0000-00007C000000}"/>
    <cellStyle name="%_Sales WW per business 2" xfId="409" xr:uid="{00000000-0005-0000-0000-00007D000000}"/>
    <cellStyle name="%_SC" xfId="410" xr:uid="{00000000-0005-0000-0000-00007E000000}"/>
    <cellStyle name="%_SC 2" xfId="411" xr:uid="{00000000-0005-0000-0000-00007F000000}"/>
    <cellStyle name="%_SC_FCF" xfId="412" xr:uid="{00000000-0005-0000-0000-000080000000}"/>
    <cellStyle name="%_SPLIT Volumes" xfId="413" xr:uid="{00000000-0005-0000-0000-000081000000}"/>
    <cellStyle name="%_SPLIT Volumes 2" xfId="414" xr:uid="{00000000-0005-0000-0000-000082000000}"/>
    <cellStyle name="%_Synthèse 2011.12 - Vprovisoire" xfId="415" xr:uid="{00000000-0005-0000-0000-000083000000}"/>
    <cellStyle name="%_Synthèse 2011.12 - Vprovisoire_Synthèse%20IS%20Palier%20Rhodia_Mars%202013v2(1)" xfId="416" xr:uid="{00000000-0005-0000-0000-000084000000}"/>
    <cellStyle name="%_Synthèse FF" xfId="417" xr:uid="{00000000-0005-0000-0000-000085000000}"/>
    <cellStyle name="%_Synthèse impôt 2011.10" xfId="418" xr:uid="{00000000-0005-0000-0000-000086000000}"/>
    <cellStyle name="%_Synthèse%20IS%20Palier%20Rhodia_Mars%202013v2(1)" xfId="419" xr:uid="{00000000-0005-0000-0000-000087000000}"/>
    <cellStyle name="%_Tableaux préparation views &amp; Tax Proof - 2011.11" xfId="420" xr:uid="{00000000-0005-0000-0000-000088000000}"/>
    <cellStyle name="%0" xfId="421" xr:uid="{00000000-0005-0000-0000-000089000000}"/>
    <cellStyle name="%1" xfId="422" xr:uid="{00000000-0005-0000-0000-00008A000000}"/>
    <cellStyle name="%2" xfId="423" xr:uid="{00000000-0005-0000-0000-00008B000000}"/>
    <cellStyle name=",000" xfId="424" xr:uid="{00000000-0005-0000-0000-00008C000000}"/>
    <cellStyle name="?? [0]_Book2" xfId="425" xr:uid="{00000000-0005-0000-0000-00008D000000}"/>
    <cellStyle name="??? 1" xfId="426" xr:uid="{00000000-0005-0000-0000-00008E000000}"/>
    <cellStyle name="??_Book2" xfId="427" xr:uid="{00000000-0005-0000-0000-00008F000000}"/>
    <cellStyle name="?árky [0]_laroux" xfId="428" xr:uid="{00000000-0005-0000-0000-000090000000}"/>
    <cellStyle name="?árky_laroux" xfId="429" xr:uid="{00000000-0005-0000-0000-000091000000}"/>
    <cellStyle name="@NOW" xfId="430" xr:uid="{00000000-0005-0000-0000-000092000000}"/>
    <cellStyle name="@NOW 2" xfId="431" xr:uid="{00000000-0005-0000-0000-000093000000}"/>
    <cellStyle name="@NOW 2 2" xfId="432" xr:uid="{00000000-0005-0000-0000-000094000000}"/>
    <cellStyle name="@NOW 2 2 2" xfId="433" xr:uid="{00000000-0005-0000-0000-000095000000}"/>
    <cellStyle name="@NOW 3" xfId="434" xr:uid="{00000000-0005-0000-0000-000096000000}"/>
    <cellStyle name="@NOW 3 2" xfId="435" xr:uid="{00000000-0005-0000-0000-000097000000}"/>
    <cellStyle name="@NOW_SPLIT Volumes" xfId="436" xr:uid="{00000000-0005-0000-0000-000098000000}"/>
    <cellStyle name="\" xfId="437" xr:uid="{00000000-0005-0000-0000-000099000000}"/>
    <cellStyle name="\ 2" xfId="438" xr:uid="{00000000-0005-0000-0000-00009A000000}"/>
    <cellStyle name="\_2009 CTN FCST (4Q)" xfId="439" xr:uid="{00000000-0005-0000-0000-00009B000000}"/>
    <cellStyle name="\_2009 CTN FCST (4Q)_EVP 2015 Roadmap May12 vs Roadmap validated in July11 FY avec modifs FlVv5" xfId="440" xr:uid="{00000000-0005-0000-0000-00009C000000}"/>
    <cellStyle name="\_2009 CTN FCST (4Q)_EVP 2015 Roadmap May12 vs Roadmap validated in July11 FY avec modifs FlVv5 2" xfId="441" xr:uid="{00000000-0005-0000-0000-00009D000000}"/>
    <cellStyle name="\_2009 CTN FCST (4Q)_EVP 2015 Roadmap May12 vs Roadmap validated in July11 FY avec modifs FlVv5 2 2" xfId="442" xr:uid="{00000000-0005-0000-0000-00009E000000}"/>
    <cellStyle name="\_2009 CTN FCST (4Q)_FLUO" xfId="443" xr:uid="{00000000-0005-0000-0000-00009F000000}"/>
    <cellStyle name="\_2009 CTN FCST (4Q)_FLUO_Risques  opportunités_AP v2" xfId="444" xr:uid="{00000000-0005-0000-0000-0000A0000000}"/>
    <cellStyle name="\_2009 CTN FCST (Q1+Q2)" xfId="445" xr:uid="{00000000-0005-0000-0000-0000A1000000}"/>
    <cellStyle name="\_2009 CTN FCST (Q1+Q2)_2009 CTN FCST (4Q)" xfId="446" xr:uid="{00000000-0005-0000-0000-0000A2000000}"/>
    <cellStyle name="\_2009 CTN FCST (Q1+Q2)_2009 CTN FCST (4Q) 2" xfId="447" xr:uid="{00000000-0005-0000-0000-0000A3000000}"/>
    <cellStyle name="\_2009 CTN FCST (Q1+Q2)_2009 CTN FCST (4Q) 3" xfId="448" xr:uid="{00000000-0005-0000-0000-0000A4000000}"/>
    <cellStyle name="\_2009 CTN FCST (Q1+Q2)_2009 CTN FCST (4Q)_Cash Unit Review 2011.06 Aroma v4" xfId="449" xr:uid="{00000000-0005-0000-0000-0000A5000000}"/>
    <cellStyle name="\_2009 CTN FCST (Q1+Q2)_2009 CTN FCST (4Q)_Cash Unit Review 2011.06 Aroma v4_Risques  opportunités_AP v2" xfId="450" xr:uid="{00000000-0005-0000-0000-0000A6000000}"/>
    <cellStyle name="\_2009 CTN FCST (Q1+Q2)_2009 CTN FCST (4Q)_EVP 2015 Roadmap May12 vs Roadmap validated in July11 FY avec modifs FlVv5" xfId="451" xr:uid="{00000000-0005-0000-0000-0000A7000000}"/>
    <cellStyle name="\_2009 CTN FCST (Q1+Q2)_2009 CTN FCST (4Q)_Risques  opportunités_AP v2" xfId="452" xr:uid="{00000000-0005-0000-0000-0000A8000000}"/>
    <cellStyle name="\_2009 CTN FCST (Q1+Q2)_PLUG" xfId="453" xr:uid="{00000000-0005-0000-0000-0000A9000000}"/>
    <cellStyle name="\_2009 CTN FCST (Q1+Q2)_PLUG_EVP 2015 Roadmap May12 vs Roadmap validated in July11 FY avec modifs FlVv5" xfId="454" xr:uid="{00000000-0005-0000-0000-0000AA000000}"/>
    <cellStyle name="\_2009 CTN FCST (Q1+Q2)_PLUG_Risques  opportunités_AP v2" xfId="455" xr:uid="{00000000-0005-0000-0000-0000AB000000}"/>
    <cellStyle name="\_2009 CTN FCST (Q1+Q2+Q3)" xfId="456" xr:uid="{00000000-0005-0000-0000-0000AC000000}"/>
    <cellStyle name="\_2009 CTN FCST (Q1+Q2+Q3) 2" xfId="457" xr:uid="{00000000-0005-0000-0000-0000AD000000}"/>
    <cellStyle name="\_2009 CTN FCST (Q1+Q2+Q3) 2 2" xfId="458" xr:uid="{00000000-0005-0000-0000-0000AE000000}"/>
    <cellStyle name="\_2009 CTN FCST (Q1+Q2+Q3)_2" xfId="459" xr:uid="{00000000-0005-0000-0000-0000AF000000}"/>
    <cellStyle name="\_2009 CTN FCST (Q1+Q2+Q3)_2_EVP 2015 Roadmap May12 vs Roadmap validated in July11 FY avec modifs FlVv5" xfId="460" xr:uid="{00000000-0005-0000-0000-0000B0000000}"/>
    <cellStyle name="\_2009 CTN FCST (Q1+Q2+Q3)_2_EVP 2015 Roadmap May12 vs Roadmap validated in July11 FY avec modifs FlVv5 2" xfId="461" xr:uid="{00000000-0005-0000-0000-0000B1000000}"/>
    <cellStyle name="\_2009 CTN FCST (Q1+Q2+Q3)_2_EVP 2015 Roadmap May12 vs Roadmap validated in July11 FY avec modifs FlVv5 2 2" xfId="462" xr:uid="{00000000-0005-0000-0000-0000B2000000}"/>
    <cellStyle name="\_2009 CTN FCST (Q1+Q2+Q3)_2_FLUO" xfId="463" xr:uid="{00000000-0005-0000-0000-0000B3000000}"/>
    <cellStyle name="\_2009 CTN FCST (Q1+Q2+Q3)_2_FLUO_Risques  opportunités_AP v2" xfId="464" xr:uid="{00000000-0005-0000-0000-0000B4000000}"/>
    <cellStyle name="\_2009 CTN FCST (Q1+Q2+Q3)_2_Risques  opportunités_AP v2" xfId="465" xr:uid="{00000000-0005-0000-0000-0000B5000000}"/>
    <cellStyle name="\_2009 CTN FCST (Q1+Q2+Q3)_2009 CTN FCST (4Q)" xfId="466" xr:uid="{00000000-0005-0000-0000-0000B6000000}"/>
    <cellStyle name="\_2009 CTN FCST (Q1+Q2+Q3)_2009 CTN FCST (4Q) 2" xfId="467" xr:uid="{00000000-0005-0000-0000-0000B7000000}"/>
    <cellStyle name="\_2009 CTN FCST (Q1+Q2+Q3)_2009 CTN FCST (4Q) 3" xfId="468" xr:uid="{00000000-0005-0000-0000-0000B8000000}"/>
    <cellStyle name="\_2009 CTN FCST (Q1+Q2+Q3)_2009 CTN FCST (4Q)_Cash Unit Review 2011.06 Aroma v4" xfId="469" xr:uid="{00000000-0005-0000-0000-0000B9000000}"/>
    <cellStyle name="\_2009 CTN FCST (Q1+Q2+Q3)_2009 CTN FCST (4Q)_Cash Unit Review 2011.06 Aroma v4_Risques  opportunités_AP v2" xfId="470" xr:uid="{00000000-0005-0000-0000-0000BA000000}"/>
    <cellStyle name="\_2009 CTN FCST (Q1+Q2+Q3)_2009 CTN FCST (4Q)_Database CNP" xfId="471" xr:uid="{00000000-0005-0000-0000-0000BB000000}"/>
    <cellStyle name="\_2009 CTN FCST (Q1+Q2+Q3)_2009 CTN FCST (4Q)_Database CNP 2" xfId="472" xr:uid="{00000000-0005-0000-0000-0000BC000000}"/>
    <cellStyle name="\_2009 CTN FCST (Q1+Q2+Q3)_2009 CTN FCST (4Q)_Database CNP 2 2" xfId="473" xr:uid="{00000000-0005-0000-0000-0000BD000000}"/>
    <cellStyle name="\_2009 CTN FCST (Q1+Q2+Q3)_2009 CTN FCST (4Q)_Database CNP_Cash Unit Review 2011.06 Aroma v4" xfId="474" xr:uid="{00000000-0005-0000-0000-0000BE000000}"/>
    <cellStyle name="\_2009 CTN FCST (Q1+Q2+Q3)_2009 CTN FCST (4Q)_Database CNP_Cash Unit Review 2011.06 Aroma v4_Risques  opportunités_AP v2" xfId="475" xr:uid="{00000000-0005-0000-0000-0000BF000000}"/>
    <cellStyle name="\_2009 CTN FCST (Q1+Q2+Q3)_2009 CTN FCST (4Q)_Database CNP_Cash Unit Review 2011.06 Aroma v4_Risques  opportunités_AP v2 2" xfId="476" xr:uid="{00000000-0005-0000-0000-0000C0000000}"/>
    <cellStyle name="\_2009 CTN FCST (Q1+Q2+Q3)_2009 CTN FCST (4Q)_Database CNP_Cash Unit Review 2011.06 Aroma v4_Risques  opportunités_AP v2 2 2" xfId="477" xr:uid="{00000000-0005-0000-0000-0000C1000000}"/>
    <cellStyle name="\_2009 CTN FCST (Q1+Q2+Q3)_2009 CTN FCST (4Q)_Database CNP_Risques  opportunités_AP v2" xfId="478" xr:uid="{00000000-0005-0000-0000-0000C2000000}"/>
    <cellStyle name="\_2009 CTN FCST (Q1+Q2+Q3)_2009 CTN FCST (4Q)_EVP 2015 Roadmap May12 vs Roadmap validated in July11 FY avec modifs FlVv5" xfId="479" xr:uid="{00000000-0005-0000-0000-0000C3000000}"/>
    <cellStyle name="\_2009 CTN FCST (Q1+Q2+Q3)_2009 CTN FCST (4Q)_EVP 2015 Roadmap May12 vs Roadmap validated in July11 FY avec modifs FlVv5 2" xfId="480" xr:uid="{00000000-0005-0000-0000-0000C4000000}"/>
    <cellStyle name="\_2009 CTN FCST (Q1+Q2+Q3)_2009 CTN FCST (4Q)_EVP 2015 Roadmap May12 vs Roadmap validated in July11 FY avec modifs FlVv5 2 2" xfId="481" xr:uid="{00000000-0005-0000-0000-0000C5000000}"/>
    <cellStyle name="\_2009 CTN FCST (Q1+Q2+Q3)_2009 CTN FCST (4Q)_FLUO" xfId="482" xr:uid="{00000000-0005-0000-0000-0000C6000000}"/>
    <cellStyle name="\_2009 CTN FCST (Q1+Q2+Q3)_2009 CTN FCST (4Q)_FLUO_Risques  opportunités_AP v2" xfId="483" xr:uid="{00000000-0005-0000-0000-0000C7000000}"/>
    <cellStyle name="\_2009 CTN FCST (Q1+Q2+Q3)_2009 CTN FCST (4Q)_Risques  opportunités_AP v2" xfId="484" xr:uid="{00000000-0005-0000-0000-0000C8000000}"/>
    <cellStyle name="\_2009 CTN FCST (Q1+Q2+Q3)_AFDT manque Inhibiteurs a la conso 21102010" xfId="485" xr:uid="{00000000-0005-0000-0000-0000C9000000}"/>
    <cellStyle name="\_2009 CTN FCST (Q1+Q2+Q3)_AFDT manque Inhibiteurs a la conso 21102010_Risques  opportunités_AP v2" xfId="486" xr:uid="{00000000-0005-0000-0000-0000CA000000}"/>
    <cellStyle name="\_2009 CTN FCST (Q1+Q2+Q3)_AFDT manque Inhibiteurs a la conso 21102010_Risques  opportunités_AP v2 2" xfId="487" xr:uid="{00000000-0005-0000-0000-0000CB000000}"/>
    <cellStyle name="\_2009 CTN FCST (Q1+Q2+Q3)_AFDT manque Inhibiteurs a la conso 21102010_Risques  opportunités_AP v2 2 2" xfId="488" xr:uid="{00000000-0005-0000-0000-0000CC000000}"/>
    <cellStyle name="\_2009 CTN FCST (Q1+Q2+Q3)_BAFF_WW" xfId="489" xr:uid="{00000000-0005-0000-0000-0000CD000000}"/>
    <cellStyle name="\_2009 CTN FCST (Q1+Q2+Q3)_BAFF_WW 2" xfId="490" xr:uid="{00000000-0005-0000-0000-0000CE000000}"/>
    <cellStyle name="\_2009 CTN FCST (Q1+Q2+Q3)_BAFF_WW 3" xfId="491" xr:uid="{00000000-0005-0000-0000-0000CF000000}"/>
    <cellStyle name="\_2009 CTN FCST (Q1+Q2+Q3)_Cash Unit Review 2011.06 Aroma v4" xfId="492" xr:uid="{00000000-0005-0000-0000-0000D0000000}"/>
    <cellStyle name="\_2009 CTN FCST (Q1+Q2+Q3)_Cash Unit Review 2011.06 Aroma v4 2" xfId="493" xr:uid="{00000000-0005-0000-0000-0000D1000000}"/>
    <cellStyle name="\_2009 CTN FCST (Q1+Q2+Q3)_Cash Unit Review 2011.06 Aroma v4 3" xfId="494" xr:uid="{00000000-0005-0000-0000-0000D2000000}"/>
    <cellStyle name="\_2009 CTN FCST (Q1+Q2+Q3)_DATABASE" xfId="495" xr:uid="{00000000-0005-0000-0000-0000D3000000}"/>
    <cellStyle name="\_2009 CTN FCST (Q1+Q2+Q3)_DATABASE 2" xfId="496" xr:uid="{00000000-0005-0000-0000-0000D4000000}"/>
    <cellStyle name="\_2009 CTN FCST (Q1+Q2+Q3)_DATABASE 3" xfId="497" xr:uid="{00000000-0005-0000-0000-0000D5000000}"/>
    <cellStyle name="\_2009 CTN FCST (Q1+Q2+Q3)_Database CNP" xfId="498" xr:uid="{00000000-0005-0000-0000-0000D6000000}"/>
    <cellStyle name="\_2009 CTN FCST (Q1+Q2+Q3)_Database CNP 2" xfId="499" xr:uid="{00000000-0005-0000-0000-0000D7000000}"/>
    <cellStyle name="\_2009 CTN FCST (Q1+Q2+Q3)_Database CNP 2 2" xfId="500" xr:uid="{00000000-0005-0000-0000-0000D8000000}"/>
    <cellStyle name="\_2009 CTN FCST (Q1+Q2+Q3)_Database CNP_EVP 2015 Roadmap May12 vs Roadmap validated in July11 FY avec modifs FlVv5" xfId="501" xr:uid="{00000000-0005-0000-0000-0000D9000000}"/>
    <cellStyle name="\_2009 CTN FCST (Q1+Q2+Q3)_EVP 2015 Roadmap May12 vs Roadmap validated in July11 FY avec modifs FlVv5" xfId="502" xr:uid="{00000000-0005-0000-0000-0000DA000000}"/>
    <cellStyle name="\_2009 CTN FCST (Q1+Q2+Q3)_PLUG" xfId="503" xr:uid="{00000000-0005-0000-0000-0000DB000000}"/>
    <cellStyle name="\_2009 CTN FCST (Q1+Q2+Q3)_PLUG_AFDT manque Inhibiteurs a la conso 21102010" xfId="504" xr:uid="{00000000-0005-0000-0000-0000DC000000}"/>
    <cellStyle name="\_2009 CTN FCST (Q1+Q2+Q3)_PLUG_EVP 2015 Roadmap May12 vs Roadmap validated in July11 FY avec modifs FlVv5" xfId="505" xr:uid="{00000000-0005-0000-0000-0000DD000000}"/>
    <cellStyle name="\_2009 CTN FCST (Q1+Q2+Q3)_PLUG_Risques  opportunités_AP v2" xfId="506" xr:uid="{00000000-0005-0000-0000-0000DE000000}"/>
    <cellStyle name="\_2009 CTN FCST (Q1+Q2+Q3)_Risques  opportunités_AP v2" xfId="507" xr:uid="{00000000-0005-0000-0000-0000DF000000}"/>
    <cellStyle name="\_2009 CTN FCST (Q1+Q2+Q3)_Risques  opportunités_AP v2 2" xfId="508" xr:uid="{00000000-0005-0000-0000-0000E0000000}"/>
    <cellStyle name="\_2009 CTN FCST (Q1+Q2+Q3)_Risques  opportunités_AP v2 2 2" xfId="509" xr:uid="{00000000-0005-0000-0000-0000E1000000}"/>
    <cellStyle name="\_2009 CTN FCST (Q1+Q2+Q3)_Synthese EUR" xfId="510" xr:uid="{00000000-0005-0000-0000-0000E2000000}"/>
    <cellStyle name="\_2010 by Q" xfId="511" xr:uid="{00000000-0005-0000-0000-0000E3000000}"/>
    <cellStyle name="\_AFDT manque Inhibiteurs a la conso 21102010" xfId="512" xr:uid="{00000000-0005-0000-0000-0000E4000000}"/>
    <cellStyle name="\_AFDT manque Inhibiteurs a la conso 21102010_Risques  opportunités_AP v2" xfId="513" xr:uid="{00000000-0005-0000-0000-0000E5000000}"/>
    <cellStyle name="\_AP - Fluorés" xfId="514" xr:uid="{00000000-0005-0000-0000-0000E6000000}"/>
    <cellStyle name="\_AP - Fluorés_Cash Unit Review 2011.06 Aroma v4" xfId="515" xr:uid="{00000000-0005-0000-0000-0000E7000000}"/>
    <cellStyle name="\_AP - Fluorés_Cash Unit Review 2011.06 Aroma v4 2" xfId="516" xr:uid="{00000000-0005-0000-0000-0000E8000000}"/>
    <cellStyle name="\_AP - Fluorés_Cash Unit Review 2011.06 Aroma v4 3" xfId="517" xr:uid="{00000000-0005-0000-0000-0000E9000000}"/>
    <cellStyle name="\_AP - Fluorés_Cash Unit Review 2011.06 Aroma v4_Risques  opportunités_AP v2" xfId="518" xr:uid="{00000000-0005-0000-0000-0000EA000000}"/>
    <cellStyle name="\_AP - Fluorés_Risques  opportunités_AP v2" xfId="519" xr:uid="{00000000-0005-0000-0000-0000EB000000}"/>
    <cellStyle name="\_ASIAN_Plant_Perimeter" xfId="520" xr:uid="{00000000-0005-0000-0000-0000EC000000}"/>
    <cellStyle name="\_ASIAN_Plant_Perimeter_Détail EBITDA" xfId="521" xr:uid="{00000000-0005-0000-0000-0000ED000000}"/>
    <cellStyle name="\_ASIAN_Plant_Perimeter_EUR 2010" xfId="522" xr:uid="{00000000-0005-0000-0000-0000EE000000}"/>
    <cellStyle name="\_ASIAN_Plant_Perimeter_EUR 2010_Cash Unit Review 2011.06 Aroma v4" xfId="523" xr:uid="{00000000-0005-0000-0000-0000EF000000}"/>
    <cellStyle name="\_ASIAN_Plant_Perimeter_EUR 2010_EVP 2015 Roadmap May12 vs Roadmap validated in July11 FY avec modifs FlVv5" xfId="524" xr:uid="{00000000-0005-0000-0000-0000F0000000}"/>
    <cellStyle name="\_ASIAN_Plant_Perimeter_EUR 2010_Risques  opportunités_AP v2" xfId="525" xr:uid="{00000000-0005-0000-0000-0000F1000000}"/>
    <cellStyle name="\_ASIAN_Plant_Perimeter_EVP 2015 Roadmap May12 vs Roadmap validated in July11 FY avec modifs FlVv5" xfId="526" xr:uid="{00000000-0005-0000-0000-0000F2000000}"/>
    <cellStyle name="\_ASIAN_Plant_Perimeter_Risques  opportunités_AP v2" xfId="527" xr:uid="{00000000-0005-0000-0000-0000F3000000}"/>
    <cellStyle name="\_Bridge de dette 2013-05_SOLVAY_V6" xfId="528" xr:uid="{00000000-0005-0000-0000-0000F4000000}"/>
    <cellStyle name="\_Bridge de dette V7" xfId="529" xr:uid="{00000000-0005-0000-0000-0000F5000000}"/>
    <cellStyle name="\_Business Fct Review 2012 09 Rare Earth RQ sept12" xfId="530" xr:uid="{00000000-0005-0000-0000-0000F6000000}"/>
    <cellStyle name="\_Business Fct Review 2012 09 Rare Earth V8 7 V3" xfId="531" xr:uid="{00000000-0005-0000-0000-0000F7000000}"/>
    <cellStyle name="\_Business Fct Review 2012.09 Rare Earth V8.6" xfId="532" xr:uid="{00000000-0005-0000-0000-0000F8000000}"/>
    <cellStyle name="\_Cash unit review novembre" xfId="533" xr:uid="{00000000-0005-0000-0000-0000F9000000}"/>
    <cellStyle name="\_DATABASECNPGLOBAL v11 15062009 (CR juin)" xfId="534" xr:uid="{00000000-0005-0000-0000-0000FA000000}"/>
    <cellStyle name="\_DATABASECNPGLOBAL v11 15062009 (CR juin)_2009 CTN FCST (4Q)" xfId="535" xr:uid="{00000000-0005-0000-0000-0000FB000000}"/>
    <cellStyle name="\_DATABASECNPGLOBAL v11 15062009 (CR juin)_2009 CTN FCST (4Q)_Cash Unit Review 2011.06 Aroma v4" xfId="536" xr:uid="{00000000-0005-0000-0000-0000FC000000}"/>
    <cellStyle name="\_DATABASECNPGLOBAL v11 15062009 (CR juin)_2009 CTN FCST (4Q)_Database CNP" xfId="537" xr:uid="{00000000-0005-0000-0000-0000FD000000}"/>
    <cellStyle name="\_DATABASECNPGLOBAL v11 15062009 (CR juin)_2009 CTN FCST (4Q)_EVP 2015 Roadmap May12 vs Roadmap validated in July11 FY avec modifs FlVv5" xfId="538" xr:uid="{00000000-0005-0000-0000-0000FE000000}"/>
    <cellStyle name="\_DATABASECNPGLOBAL v11 15062009 (CR juin)_2009 CTN FCST (4Q)_FLUO" xfId="539" xr:uid="{00000000-0005-0000-0000-0000FF000000}"/>
    <cellStyle name="\_DATABASECNPGLOBAL v11 15062009 (CR juin)_2009 CTN FCST (4Q)_FLUO_Risques  opportunités_AP v2" xfId="540" xr:uid="{00000000-0005-0000-0000-000000010000}"/>
    <cellStyle name="\_DATABASECNPGLOBAL v11 15062009 (CR juin)_EVP 2015 Roadmap May12 vs Roadmap validated in July11 FY avec modifs FlVv5" xfId="541" xr:uid="{00000000-0005-0000-0000-000001010000}"/>
    <cellStyle name="\_DATABASECNPGLOBAL v11 15062009 (CR juin)_PLUG" xfId="542" xr:uid="{00000000-0005-0000-0000-000002010000}"/>
    <cellStyle name="\_DATABASECNPGLOBAL v11 15062009 (CR juin)_PLUG_EVP 2015 Roadmap May12 vs Roadmap validated in July11 FY avec modifs FlVv5" xfId="543" xr:uid="{00000000-0005-0000-0000-000003010000}"/>
    <cellStyle name="\_DATABASECNPGLOBAL v11 15062009 (CR juin)_PLUG_EVP 2015 Roadmap May12 vs Roadmap validated in July11 FY avec modifs FlVv5 2" xfId="544" xr:uid="{00000000-0005-0000-0000-000004010000}"/>
    <cellStyle name="\_DATABASECNPGLOBAL v11 15062009 (CR juin)_PLUG_EVP 2015 Roadmap May12 vs Roadmap validated in July11 FY avec modifs FlVv5 2 2" xfId="545" xr:uid="{00000000-0005-0000-0000-000005010000}"/>
    <cellStyle name="\_DATABASECNPGLOBAL v11 15062009 (CR juin)_PLUG_Risques  opportunités_AP v2" xfId="546" xr:uid="{00000000-0005-0000-0000-000006010000}"/>
    <cellStyle name="\_DATABASECNPGLOBAL v11 15062009 (CR juin)_Risques  opportunités_AP v2" xfId="547" xr:uid="{00000000-0005-0000-0000-000007010000}"/>
    <cellStyle name="\_DATABASECNPGLOBAL v11 15062009 (CR juin)_Synthese EUR" xfId="548" xr:uid="{00000000-0005-0000-0000-000008010000}"/>
    <cellStyle name="\_DATABASECNPGLOBAL v11 15062009 (CR juin)_Synthese EUR_Cash Unit Review 2011.06 Aroma v4" xfId="549" xr:uid="{00000000-0005-0000-0000-000009010000}"/>
    <cellStyle name="\_DATABASECNPGLOBAL v11 15062009 (CR juin)_Synthese EUR_Cash Unit Review 2011.06 Aroma v4 2" xfId="550" xr:uid="{00000000-0005-0000-0000-00000A010000}"/>
    <cellStyle name="\_DATABASECNPGLOBAL v11 15062009 (CR juin)_Synthese EUR_Cash Unit Review 2011.06 Aroma v4 2 2" xfId="551" xr:uid="{00000000-0005-0000-0000-00000B010000}"/>
    <cellStyle name="\_DATABASECNPGLOBAL v11 15062009 (CR juin)_Synthese EUR_Risques  opportunités_AP v2" xfId="552" xr:uid="{00000000-0005-0000-0000-00000C010000}"/>
    <cellStyle name="\_DATABASECNPGLOBAL v11 22062009 (CR Juin)" xfId="553" xr:uid="{00000000-0005-0000-0000-00000D010000}"/>
    <cellStyle name="\_DATABASECNPGLOBAL v11 22062009 (CR Juin)_EVP 2015 Roadmap May12 vs Roadmap validated in July11 FY avec modifs FlVv5" xfId="554" xr:uid="{00000000-0005-0000-0000-00000E010000}"/>
    <cellStyle name="\_DATABASECNPGLOBAL v11 22062009 (CR Juin)_FLUO" xfId="555" xr:uid="{00000000-0005-0000-0000-00000F010000}"/>
    <cellStyle name="\_DATABASECNPGLOBAL v11 22062009 (CR Juin)_FLUO_Risques  opportunités_AP v2" xfId="556" xr:uid="{00000000-0005-0000-0000-000010010000}"/>
    <cellStyle name="\_Détail EBITDA_1" xfId="557" xr:uid="{00000000-0005-0000-0000-000011010000}"/>
    <cellStyle name="\_Détail EBITDA_1_Cash Unit Review 2011.06 Aroma v4" xfId="558" xr:uid="{00000000-0005-0000-0000-000012010000}"/>
    <cellStyle name="\_Détail EBITDA_1_EVP 2015 Roadmap May12 vs Roadmap validated in July11 FY avec modifs FlVv5" xfId="559" xr:uid="{00000000-0005-0000-0000-000013010000}"/>
    <cellStyle name="\_Détail EBITDA_1_Risques  opportunités_AP v2" xfId="560" xr:uid="{00000000-0005-0000-0000-000014010000}"/>
    <cellStyle name="\_EUR 2010" xfId="561" xr:uid="{00000000-0005-0000-0000-000015010000}"/>
    <cellStyle name="\_EUR 2010_Cash Unit Review 2011.06 Aroma v4" xfId="562" xr:uid="{00000000-0005-0000-0000-000016010000}"/>
    <cellStyle name="\_EUR 2010_EVP 2015 Roadmap May12 vs Roadmap validated in July11 FY avec modifs FlVv5" xfId="563" xr:uid="{00000000-0005-0000-0000-000017010000}"/>
    <cellStyle name="\_EUR 2010_Risques  opportunités_AP v2" xfId="564" xr:uid="{00000000-0005-0000-0000-000018010000}"/>
    <cellStyle name="\_GL-MB-M" xfId="565" xr:uid="{00000000-0005-0000-0000-000019010000}"/>
    <cellStyle name="\_QUS" xfId="566" xr:uid="{00000000-0005-0000-0000-00001A010000}"/>
    <cellStyle name="\_SPLIT Volumes" xfId="567" xr:uid="{00000000-0005-0000-0000-00001B010000}"/>
    <cellStyle name="\_Synthèse FFv2" xfId="568" xr:uid="{00000000-0005-0000-0000-00001C010000}"/>
    <cellStyle name="\_Synthèse FFv2_2009 CTN FCST (4Q)" xfId="569" xr:uid="{00000000-0005-0000-0000-00001D010000}"/>
    <cellStyle name="\_Synthèse FFv2_2009 CTN FCST (4Q)_Cash Unit Review 2011.06 Aroma v4" xfId="570" xr:uid="{00000000-0005-0000-0000-00001E010000}"/>
    <cellStyle name="\_Synthèse FFv2_2009 CTN FCST (4Q)_Cash Unit Review 2011.06 Aroma v4_Risques  opportunités_AP v2" xfId="571" xr:uid="{00000000-0005-0000-0000-00001F010000}"/>
    <cellStyle name="\_Synthèse FFv2_2009 CTN FCST (4Q)_EVP 2015 Roadmap May12 vs Roadmap validated in July11 FY avec modifs FlVv5" xfId="572" xr:uid="{00000000-0005-0000-0000-000020010000}"/>
    <cellStyle name="\_Synthèse FFv2_2009 CTN FCST (4Q)_FLUO" xfId="573" xr:uid="{00000000-0005-0000-0000-000021010000}"/>
    <cellStyle name="\_Synthèse FFv2_2009 CTN FCST (4Q)_FLUO_Risques  opportunités_AP v2" xfId="574" xr:uid="{00000000-0005-0000-0000-000022010000}"/>
    <cellStyle name="\_Synthèse FFv2_2009 CTN FCST (4Q)_Risques  opportunités_AP v2" xfId="575" xr:uid="{00000000-0005-0000-0000-000023010000}"/>
    <cellStyle name="\_Synthèse FFv2_Database CNP" xfId="576" xr:uid="{00000000-0005-0000-0000-000024010000}"/>
    <cellStyle name="\_Synthèse FFv2_DATABASE_DATABASECNPGLOBAL v11 15062009 (CR juin)" xfId="577" xr:uid="{00000000-0005-0000-0000-000025010000}"/>
    <cellStyle name="\_Synthèse FFv2_DATABASE_DATABASECNPGLOBAL v11 15062009 (CR juin)_2009 CTN FCST (4Q)" xfId="578" xr:uid="{00000000-0005-0000-0000-000026010000}"/>
    <cellStyle name="\_Synthèse FFv2_DATABASE_DATABASECNPGLOBAL v11 15062009 (CR juin)_2009 CTN FCST (4Q) 2" xfId="579" xr:uid="{00000000-0005-0000-0000-000027010000}"/>
    <cellStyle name="\_Synthèse FFv2_DATABASE_DATABASECNPGLOBAL v11 15062009 (CR juin)_2009 CTN FCST (4Q) 3" xfId="580" xr:uid="{00000000-0005-0000-0000-000028010000}"/>
    <cellStyle name="\_Synthèse FFv2_DATABASE_DATABASECNPGLOBAL v11 15062009 (CR juin)_Cash Unit Review 2011.06 Aroma v4" xfId="581" xr:uid="{00000000-0005-0000-0000-000029010000}"/>
    <cellStyle name="\_Synthèse FFv2_DATABASE_DATABASECNPGLOBAL v11 15062009 (CR juin)_EVP 2015 Roadmap May12 vs Roadmap validated in July11 FY avec modifs FlVv5" xfId="582" xr:uid="{00000000-0005-0000-0000-00002A010000}"/>
    <cellStyle name="\_Synthèse FFv2_DATABASECNPGLOBAL v11 15062009 (CR juin)" xfId="583" xr:uid="{00000000-0005-0000-0000-00002B010000}"/>
    <cellStyle name="\_Synthèse FFv2_DATABASECNPGLOBAL v11 15062009 (CR juin) 2" xfId="584" xr:uid="{00000000-0005-0000-0000-00002C010000}"/>
    <cellStyle name="\_Synthèse FFv2_DATABASECNPGLOBAL v11 15062009 (CR juin) 3" xfId="585" xr:uid="{00000000-0005-0000-0000-00002D010000}"/>
    <cellStyle name="\_Synthèse FFv2_DATABASECNPGLOBAL v11 15062009 (CR juin)_EVP 2015 Roadmap May12 vs Roadmap validated in July11 FY avec modifs FlVv5" xfId="586" xr:uid="{00000000-0005-0000-0000-00002E010000}"/>
    <cellStyle name="\_Synthèse FFv2_PLUG" xfId="587" xr:uid="{00000000-0005-0000-0000-00002F010000}"/>
    <cellStyle name="\_Synthèse FFv2_PLUG 2" xfId="588" xr:uid="{00000000-0005-0000-0000-000030010000}"/>
    <cellStyle name="\_Synthèse FFv2_PLUG 2 2" xfId="589" xr:uid="{00000000-0005-0000-0000-000031010000}"/>
    <cellStyle name="\_Synthèse FFv2_PLUG 3" xfId="590" xr:uid="{00000000-0005-0000-0000-000032010000}"/>
    <cellStyle name="\_Synthèse FFv2_PLUG_AFDT manque Inhibiteurs a la conso 21102010" xfId="591" xr:uid="{00000000-0005-0000-0000-000033010000}"/>
    <cellStyle name="\_Synthèse FFv2_PLUG_AFDT manque Inhibiteurs a la conso 21102010 2" xfId="592" xr:uid="{00000000-0005-0000-0000-000034010000}"/>
    <cellStyle name="\_Synthèse FFv2_PLUG_AFDT manque Inhibiteurs a la conso 21102010 2 2" xfId="593" xr:uid="{00000000-0005-0000-0000-000035010000}"/>
    <cellStyle name="\_Synthèse FFv2_PLUG_AFDT manque Inhibiteurs a la conso 21102010 3" xfId="594" xr:uid="{00000000-0005-0000-0000-000036010000}"/>
    <cellStyle name="\_Synthèse FFv2_Synthese EUR" xfId="595" xr:uid="{00000000-0005-0000-0000-000037010000}"/>
    <cellStyle name="\_Synthèse FFv2_Synthese EUR 2" xfId="596" xr:uid="{00000000-0005-0000-0000-000038010000}"/>
    <cellStyle name="\_Synthèse FFv2_Synthese EUR 2 2" xfId="597" xr:uid="{00000000-0005-0000-0000-000039010000}"/>
    <cellStyle name="\_Synthèse FFv2_Synthese EUR 3" xfId="598" xr:uid="{00000000-0005-0000-0000-00003A010000}"/>
    <cellStyle name="_ heading$" xfId="599" xr:uid="{00000000-0005-0000-0000-00003B010000}"/>
    <cellStyle name="_ heading$ 2" xfId="600" xr:uid="{00000000-0005-0000-0000-00003C010000}"/>
    <cellStyle name="_ heading$ 2 2" xfId="601" xr:uid="{00000000-0005-0000-0000-00003D010000}"/>
    <cellStyle name="_ heading$ 3" xfId="602" xr:uid="{00000000-0005-0000-0000-00003E010000}"/>
    <cellStyle name="_ heading$_2009 CTN FCST (Q1+Q2+Q3)" xfId="603" xr:uid="{00000000-0005-0000-0000-00003F010000}"/>
    <cellStyle name="_ heading$_2009 CTN FCST (Q1+Q2+Q3) 2" xfId="604" xr:uid="{00000000-0005-0000-0000-000040010000}"/>
    <cellStyle name="_ heading$_2009 CTN FCST (Q1+Q2+Q3) 2 2" xfId="605" xr:uid="{00000000-0005-0000-0000-000041010000}"/>
    <cellStyle name="_ heading$_2010 by Q" xfId="606" xr:uid="{00000000-0005-0000-0000-000042010000}"/>
    <cellStyle name="_ heading$_2010 by Q 2" xfId="607" xr:uid="{00000000-0005-0000-0000-000043010000}"/>
    <cellStyle name="_ heading$_2010 by Q 2 2" xfId="608" xr:uid="{00000000-0005-0000-0000-000044010000}"/>
    <cellStyle name="_ heading$_2010 by Q 3" xfId="609" xr:uid="{00000000-0005-0000-0000-000045010000}"/>
    <cellStyle name="_ heading$_AFDT manque Inhibiteurs a la conso 21102010" xfId="610" xr:uid="{00000000-0005-0000-0000-000046010000}"/>
    <cellStyle name="_ heading$_AFDT manque Inhibiteurs a la conso 21102010 2" xfId="611" xr:uid="{00000000-0005-0000-0000-000047010000}"/>
    <cellStyle name="_ heading$_AFDT manque Inhibiteurs a la conso 21102010 3" xfId="612" xr:uid="{00000000-0005-0000-0000-000048010000}"/>
    <cellStyle name="_ heading$_AFDT manque Inhibiteurs a la conso 21102010 3 2" xfId="613" xr:uid="{00000000-0005-0000-0000-000049010000}"/>
    <cellStyle name="_ heading$_AP - Fluorés" xfId="614" xr:uid="{00000000-0005-0000-0000-00004A010000}"/>
    <cellStyle name="_ heading$_AP - Fluorés 2" xfId="615" xr:uid="{00000000-0005-0000-0000-00004B010000}"/>
    <cellStyle name="_ heading$_AP - Fluorés 2 2" xfId="616" xr:uid="{00000000-0005-0000-0000-00004C010000}"/>
    <cellStyle name="_ heading$_AP - Fluorés 3" xfId="617" xr:uid="{00000000-0005-0000-0000-00004D010000}"/>
    <cellStyle name="_ heading$_ASIAN_Plant_Perimeter" xfId="618" xr:uid="{00000000-0005-0000-0000-00004E010000}"/>
    <cellStyle name="_ heading$_ASIAN_Plant_Perimeter 2" xfId="619" xr:uid="{00000000-0005-0000-0000-00004F010000}"/>
    <cellStyle name="_ heading$_ASIAN_Plant_Perimeter 2 2" xfId="620" xr:uid="{00000000-0005-0000-0000-000050010000}"/>
    <cellStyle name="_ heading$_bridge Frais fixes détaillé" xfId="621" xr:uid="{00000000-0005-0000-0000-000051010000}"/>
    <cellStyle name="_ heading$_bridge Frais fixes détaillé 2" xfId="622" xr:uid="{00000000-0005-0000-0000-000052010000}"/>
    <cellStyle name="_ heading$_bridge Frais fixes détaillé 3" xfId="623" xr:uid="{00000000-0005-0000-0000-000053010000}"/>
    <cellStyle name="_ heading$_bridge Frais fixes détaillé 3 2" xfId="624" xr:uid="{00000000-0005-0000-0000-000054010000}"/>
    <cellStyle name="_ heading$_CR 2013_03" xfId="625" xr:uid="{00000000-0005-0000-0000-000055010000}"/>
    <cellStyle name="_ heading$_CR 2013_03 2" xfId="626" xr:uid="{00000000-0005-0000-0000-000056010000}"/>
    <cellStyle name="_ heading$_Ecriture - Evaluation Amort Corporels PPA" xfId="627" xr:uid="{00000000-0005-0000-0000-000057010000}"/>
    <cellStyle name="_ heading$_Formats RDG Dec 2008 MAG BU Diphenols v8 FINAL SP12" xfId="628" xr:uid="{00000000-0005-0000-0000-000058010000}"/>
    <cellStyle name="_ heading$_Formats RDG Dec 2008 MAG BU Diphenols v8 FINAL SP12 2" xfId="629" xr:uid="{00000000-0005-0000-0000-000059010000}"/>
    <cellStyle name="_ heading$_Formats RDG Dec 2008 MAG BU Diphenols v8 FINAL SP12 3" xfId="630" xr:uid="{00000000-0005-0000-0000-00005A010000}"/>
    <cellStyle name="_ heading$_Formats RDG Dec 2008 MAG BU Diphenols v8 FINAL SP12 3 2" xfId="631" xr:uid="{00000000-0005-0000-0000-00005B010000}"/>
    <cellStyle name="_ heading$_HY 2018" xfId="632" xr:uid="{00000000-0005-0000-0000-00005C010000}"/>
    <cellStyle name="_ heading$_HY 2018 2" xfId="633" xr:uid="{00000000-0005-0000-0000-00005D010000}"/>
    <cellStyle name="_ heading$_HY 2020" xfId="634" xr:uid="{00000000-0005-0000-0000-00005E010000}"/>
    <cellStyle name="_ heading$_HY 2020 2" xfId="635" xr:uid="{00000000-0005-0000-0000-00005F010000}"/>
    <cellStyle name="_ heading$_Jan BE+FebBE+MarBE v F12 Sales" xfId="636" xr:uid="{00000000-0005-0000-0000-000060010000}"/>
    <cellStyle name="_ heading$_Jan BE+FebBE+MarBE v F12 Sales 2" xfId="637" xr:uid="{00000000-0005-0000-0000-000061010000}"/>
    <cellStyle name="_ heading$_Jan BE+FebBE+MarBE v F12 Sales 3" xfId="638" xr:uid="{00000000-0005-0000-0000-000062010000}"/>
    <cellStyle name="_ heading$_Liasse Rhodia - Solvay_2012.03" xfId="639" xr:uid="{00000000-0005-0000-0000-000063010000}"/>
    <cellStyle name="_ heading$_Liasse Rhodia - Solvay_2012.03 2" xfId="640" xr:uid="{00000000-0005-0000-0000-000064010000}"/>
    <cellStyle name="_ heading$_P&amp;l Rh_Solvay 2011_12 V7" xfId="641" xr:uid="{00000000-0005-0000-0000-000065010000}"/>
    <cellStyle name="_ heading$_P&amp;l Rh_Solvay 2011_12 V7 2" xfId="642" xr:uid="{00000000-0005-0000-0000-000066010000}"/>
    <cellStyle name="_ heading$_Passage Bilan Rh to Rh_Solvay 201112_V2" xfId="643" xr:uid="{00000000-0005-0000-0000-000067010000}"/>
    <cellStyle name="_ heading$_Passage Bilan Rh to Rh_Solvay 201112_V2 2" xfId="644" xr:uid="{00000000-0005-0000-0000-000068010000}"/>
    <cellStyle name="_ heading$_PPA Corporelles" xfId="645" xr:uid="{00000000-0005-0000-0000-000069010000}"/>
    <cellStyle name="_ heading$_RA Groupe 032012" xfId="646" xr:uid="{00000000-0005-0000-0000-00006A010000}"/>
    <cellStyle name="_ heading$_RA Groupe 032012 2" xfId="647" xr:uid="{00000000-0005-0000-0000-00006B010000}"/>
    <cellStyle name="_ heading$_RA Groupe 062012" xfId="648" xr:uid="{00000000-0005-0000-0000-00006C010000}"/>
    <cellStyle name="_ heading$_RA Groupe 062012 2" xfId="649" xr:uid="{00000000-0005-0000-0000-00006D010000}"/>
    <cellStyle name="_ heading$_RA Groupe 122012" xfId="650" xr:uid="{00000000-0005-0000-0000-00006E010000}"/>
    <cellStyle name="_ heading$_RA Groupe 122012 2" xfId="651" xr:uid="{00000000-0005-0000-0000-00006F010000}"/>
    <cellStyle name="_ heading$_Retraitements PPA_2012.01_V2" xfId="652" xr:uid="{00000000-0005-0000-0000-000070010000}"/>
    <cellStyle name="_ heading$_Retraitements PPA_2012.01_V2 2" xfId="653" xr:uid="{00000000-0005-0000-0000-000071010000}"/>
    <cellStyle name="_ heading$_Revue analytique bilan_tableaux 2013.03_MP" xfId="654" xr:uid="{00000000-0005-0000-0000-000072010000}"/>
    <cellStyle name="_ heading$_Revue analytique bilan_tableaux 2013.03_MP 2" xfId="655" xr:uid="{00000000-0005-0000-0000-000073010000}"/>
    <cellStyle name="_ heading$_Synthèse 2011.12 - Vprovisoire" xfId="656" xr:uid="{00000000-0005-0000-0000-000074010000}"/>
    <cellStyle name="_ heading$_Synthèse impôt 2011.10" xfId="657" xr:uid="{00000000-0005-0000-0000-000075010000}"/>
    <cellStyle name="_ heading$_Tableaux préparation views &amp; Tax Proof - 2011.11" xfId="658" xr:uid="{00000000-0005-0000-0000-000076010000}"/>
    <cellStyle name="_ heading%" xfId="659" xr:uid="{00000000-0005-0000-0000-000077010000}"/>
    <cellStyle name="_ heading% 2" xfId="660" xr:uid="{00000000-0005-0000-0000-000078010000}"/>
    <cellStyle name="_ heading% 2 2" xfId="661" xr:uid="{00000000-0005-0000-0000-000079010000}"/>
    <cellStyle name="_ heading% 3" xfId="662" xr:uid="{00000000-0005-0000-0000-00007A010000}"/>
    <cellStyle name="_ heading%_2009 CTN FCST (Q1+Q2+Q3)" xfId="663" xr:uid="{00000000-0005-0000-0000-00007B010000}"/>
    <cellStyle name="_ heading%_2009 CTN FCST (Q1+Q2+Q3) 2" xfId="664" xr:uid="{00000000-0005-0000-0000-00007C010000}"/>
    <cellStyle name="_ heading%_2009 CTN FCST (Q1+Q2+Q3) 2 2" xfId="665" xr:uid="{00000000-0005-0000-0000-00007D010000}"/>
    <cellStyle name="_ heading%_2010 by Q" xfId="666" xr:uid="{00000000-0005-0000-0000-00007E010000}"/>
    <cellStyle name="_ heading%_2010 by Q 2" xfId="667" xr:uid="{00000000-0005-0000-0000-00007F010000}"/>
    <cellStyle name="_ heading%_2010 by Q 2 2" xfId="668" xr:uid="{00000000-0005-0000-0000-000080010000}"/>
    <cellStyle name="_ heading%_2010 by Q 3" xfId="669" xr:uid="{00000000-0005-0000-0000-000081010000}"/>
    <cellStyle name="_ heading%_AFDT manque Inhibiteurs a la conso 21102010" xfId="670" xr:uid="{00000000-0005-0000-0000-000082010000}"/>
    <cellStyle name="_ heading%_AFDT manque Inhibiteurs a la conso 21102010 2" xfId="671" xr:uid="{00000000-0005-0000-0000-000083010000}"/>
    <cellStyle name="_ heading%_AFDT manque Inhibiteurs a la conso 21102010 3" xfId="672" xr:uid="{00000000-0005-0000-0000-000084010000}"/>
    <cellStyle name="_ heading%_AFDT manque Inhibiteurs a la conso 21102010 3 2" xfId="673" xr:uid="{00000000-0005-0000-0000-000085010000}"/>
    <cellStyle name="_ heading%_AP - Fluorés" xfId="674" xr:uid="{00000000-0005-0000-0000-000086010000}"/>
    <cellStyle name="_ heading%_AP - Fluorés 2" xfId="675" xr:uid="{00000000-0005-0000-0000-000087010000}"/>
    <cellStyle name="_ heading%_AP - Fluorés 2 2" xfId="676" xr:uid="{00000000-0005-0000-0000-000088010000}"/>
    <cellStyle name="_ heading%_AP - Fluorés 3" xfId="677" xr:uid="{00000000-0005-0000-0000-000089010000}"/>
    <cellStyle name="_ heading%_ASIAN_Plant_Perimeter" xfId="678" xr:uid="{00000000-0005-0000-0000-00008A010000}"/>
    <cellStyle name="_ heading%_ASIAN_Plant_Perimeter 2" xfId="679" xr:uid="{00000000-0005-0000-0000-00008B010000}"/>
    <cellStyle name="_ heading%_ASIAN_Plant_Perimeter 2 2" xfId="680" xr:uid="{00000000-0005-0000-0000-00008C010000}"/>
    <cellStyle name="_ heading%_bridge Frais fixes détaillé" xfId="681" xr:uid="{00000000-0005-0000-0000-00008D010000}"/>
    <cellStyle name="_ heading%_bridge Frais fixes détaillé 2" xfId="682" xr:uid="{00000000-0005-0000-0000-00008E010000}"/>
    <cellStyle name="_ heading%_bridge Frais fixes détaillé 3" xfId="683" xr:uid="{00000000-0005-0000-0000-00008F010000}"/>
    <cellStyle name="_ heading%_bridge Frais fixes détaillé 3 2" xfId="684" xr:uid="{00000000-0005-0000-0000-000090010000}"/>
    <cellStyle name="_ heading%_CR 2013_03" xfId="685" xr:uid="{00000000-0005-0000-0000-000091010000}"/>
    <cellStyle name="_ heading%_CR 2013_03 2" xfId="686" xr:uid="{00000000-0005-0000-0000-000092010000}"/>
    <cellStyle name="_ heading%_Ecriture - Evaluation Amort Corporels PPA" xfId="687" xr:uid="{00000000-0005-0000-0000-000093010000}"/>
    <cellStyle name="_ heading%_Formats RDG Dec 2008 MAG BU Diphenols v8 FINAL SP12" xfId="688" xr:uid="{00000000-0005-0000-0000-000094010000}"/>
    <cellStyle name="_ heading%_Formats RDG Dec 2008 MAG BU Diphenols v8 FINAL SP12 2" xfId="689" xr:uid="{00000000-0005-0000-0000-000095010000}"/>
    <cellStyle name="_ heading%_Formats RDG Dec 2008 MAG BU Diphenols v8 FINAL SP12 3" xfId="690" xr:uid="{00000000-0005-0000-0000-000096010000}"/>
    <cellStyle name="_ heading%_Formats RDG Dec 2008 MAG BU Diphenols v8 FINAL SP12 3 2" xfId="691" xr:uid="{00000000-0005-0000-0000-000097010000}"/>
    <cellStyle name="_ heading%_HY 2018" xfId="692" xr:uid="{00000000-0005-0000-0000-000098010000}"/>
    <cellStyle name="_ heading%_HY 2018 2" xfId="693" xr:uid="{00000000-0005-0000-0000-000099010000}"/>
    <cellStyle name="_ heading%_HY 2020" xfId="694" xr:uid="{00000000-0005-0000-0000-00009A010000}"/>
    <cellStyle name="_ heading%_HY 2020 2" xfId="695" xr:uid="{00000000-0005-0000-0000-00009B010000}"/>
    <cellStyle name="_ heading%_Jan BE+FebBE+MarBE v F12 Sales" xfId="696" xr:uid="{00000000-0005-0000-0000-00009C010000}"/>
    <cellStyle name="_ heading%_Jan BE+FebBE+MarBE v F12 Sales 2" xfId="697" xr:uid="{00000000-0005-0000-0000-00009D010000}"/>
    <cellStyle name="_ heading%_Jan BE+FebBE+MarBE v F12 Sales 3" xfId="698" xr:uid="{00000000-0005-0000-0000-00009E010000}"/>
    <cellStyle name="_ heading%_Liasse Rhodia - Solvay_2012.03" xfId="699" xr:uid="{00000000-0005-0000-0000-00009F010000}"/>
    <cellStyle name="_ heading%_Liasse Rhodia - Solvay_2012.03 2" xfId="700" xr:uid="{00000000-0005-0000-0000-0000A0010000}"/>
    <cellStyle name="_ heading%_P&amp;l Rh_Solvay 2011_12 V7" xfId="701" xr:uid="{00000000-0005-0000-0000-0000A1010000}"/>
    <cellStyle name="_ heading%_P&amp;l Rh_Solvay 2011_12 V7 2" xfId="702" xr:uid="{00000000-0005-0000-0000-0000A2010000}"/>
    <cellStyle name="_ heading%_Passage Bilan Rh to Rh_Solvay 201112_V2" xfId="703" xr:uid="{00000000-0005-0000-0000-0000A3010000}"/>
    <cellStyle name="_ heading%_Passage Bilan Rh to Rh_Solvay 201112_V2 2" xfId="704" xr:uid="{00000000-0005-0000-0000-0000A4010000}"/>
    <cellStyle name="_ heading%_PPA Corporelles" xfId="705" xr:uid="{00000000-0005-0000-0000-0000A5010000}"/>
    <cellStyle name="_ heading%_RA Groupe 032012" xfId="706" xr:uid="{00000000-0005-0000-0000-0000A6010000}"/>
    <cellStyle name="_ heading%_RA Groupe 032012 2" xfId="707" xr:uid="{00000000-0005-0000-0000-0000A7010000}"/>
    <cellStyle name="_ heading%_RA Groupe 062012" xfId="708" xr:uid="{00000000-0005-0000-0000-0000A8010000}"/>
    <cellStyle name="_ heading%_RA Groupe 062012 2" xfId="709" xr:uid="{00000000-0005-0000-0000-0000A9010000}"/>
    <cellStyle name="_ heading%_RA Groupe 122012" xfId="710" xr:uid="{00000000-0005-0000-0000-0000AA010000}"/>
    <cellStyle name="_ heading%_RA Groupe 122012 2" xfId="711" xr:uid="{00000000-0005-0000-0000-0000AB010000}"/>
    <cellStyle name="_ heading%_Retraitements PPA_2012.01_V2" xfId="712" xr:uid="{00000000-0005-0000-0000-0000AC010000}"/>
    <cellStyle name="_ heading%_Retraitements PPA_2012.01_V2 2" xfId="713" xr:uid="{00000000-0005-0000-0000-0000AD010000}"/>
    <cellStyle name="_ heading%_Revue analytique bilan_tableaux 2013.03_MP" xfId="714" xr:uid="{00000000-0005-0000-0000-0000AE010000}"/>
    <cellStyle name="_ heading%_Revue analytique bilan_tableaux 2013.03_MP 2" xfId="715" xr:uid="{00000000-0005-0000-0000-0000AF010000}"/>
    <cellStyle name="_ heading%_Synthèse 2011.12 - Vprovisoire" xfId="716" xr:uid="{00000000-0005-0000-0000-0000B0010000}"/>
    <cellStyle name="_ heading%_Synthèse impôt 2011.10" xfId="717" xr:uid="{00000000-0005-0000-0000-0000B1010000}"/>
    <cellStyle name="_ heading%_Tableaux préparation views &amp; Tax Proof - 2011.11" xfId="718" xr:uid="{00000000-0005-0000-0000-0000B2010000}"/>
    <cellStyle name="_ heading£" xfId="719" xr:uid="{00000000-0005-0000-0000-0000B3010000}"/>
    <cellStyle name="_ heading£ 2" xfId="720" xr:uid="{00000000-0005-0000-0000-0000B4010000}"/>
    <cellStyle name="_ heading£ 2 2" xfId="721" xr:uid="{00000000-0005-0000-0000-0000B5010000}"/>
    <cellStyle name="_ heading£ 3" xfId="722" xr:uid="{00000000-0005-0000-0000-0000B6010000}"/>
    <cellStyle name="_ heading£_ASIAN_Plant_Perimeter" xfId="723" xr:uid="{00000000-0005-0000-0000-0000B7010000}"/>
    <cellStyle name="_ heading£_ASIAN_Plant_Perimeter 2" xfId="724" xr:uid="{00000000-0005-0000-0000-0000B8010000}"/>
    <cellStyle name="_ heading£_ASIAN_Plant_Perimeter 2 2" xfId="725" xr:uid="{00000000-0005-0000-0000-0000B9010000}"/>
    <cellStyle name="_ heading£_CR 2013_03" xfId="726" xr:uid="{00000000-0005-0000-0000-0000BA010000}"/>
    <cellStyle name="_ heading£_CR 2013_03 2" xfId="727" xr:uid="{00000000-0005-0000-0000-0000BB010000}"/>
    <cellStyle name="_ heading£_Ecriture - Evaluation Amort Corporels PPA" xfId="728" xr:uid="{00000000-0005-0000-0000-0000BC010000}"/>
    <cellStyle name="_ heading£_Formats RDG Dec 2008 MAG BU Diphenols v8 FINAL SP12" xfId="729" xr:uid="{00000000-0005-0000-0000-0000BD010000}"/>
    <cellStyle name="_ heading£_Formats RDG Dec 2008 MAG BU Diphenols v8 FINAL SP12 2" xfId="730" xr:uid="{00000000-0005-0000-0000-0000BE010000}"/>
    <cellStyle name="_ heading£_Formats RDG Dec 2008 MAG BU Diphenols v8 FINAL SP12 3" xfId="731" xr:uid="{00000000-0005-0000-0000-0000BF010000}"/>
    <cellStyle name="_ heading£_Formats RDG Dec 2008 MAG BU Diphenols v8 FINAL SP12 3 2" xfId="732" xr:uid="{00000000-0005-0000-0000-0000C0010000}"/>
    <cellStyle name="_ heading£_HY 2018" xfId="733" xr:uid="{00000000-0005-0000-0000-0000C1010000}"/>
    <cellStyle name="_ heading£_HY 2018 2" xfId="734" xr:uid="{00000000-0005-0000-0000-0000C2010000}"/>
    <cellStyle name="_ heading£_HY 2020" xfId="735" xr:uid="{00000000-0005-0000-0000-0000C3010000}"/>
    <cellStyle name="_ heading£_HY 2020 2" xfId="736" xr:uid="{00000000-0005-0000-0000-0000C4010000}"/>
    <cellStyle name="_ heading£_Jan BE+FebBE+MarBE v F12 Sales" xfId="737" xr:uid="{00000000-0005-0000-0000-0000C5010000}"/>
    <cellStyle name="_ heading£_Jan BE+FebBE+MarBE v F12 Sales 2" xfId="738" xr:uid="{00000000-0005-0000-0000-0000C6010000}"/>
    <cellStyle name="_ heading£_Jan BE+FebBE+MarBE v F12 Sales 2 2" xfId="739" xr:uid="{00000000-0005-0000-0000-0000C7010000}"/>
    <cellStyle name="_ heading£_Liasse Rhodia - Solvay_2012.03" xfId="740" xr:uid="{00000000-0005-0000-0000-0000C8010000}"/>
    <cellStyle name="_ heading£_Liasse Rhodia - Solvay_2012.03 2" xfId="741" xr:uid="{00000000-0005-0000-0000-0000C9010000}"/>
    <cellStyle name="_ heading£_P&amp;l Rh_Solvay 2011_12 V7" xfId="742" xr:uid="{00000000-0005-0000-0000-0000CA010000}"/>
    <cellStyle name="_ heading£_P&amp;l Rh_Solvay 2011_12 V7 2" xfId="743" xr:uid="{00000000-0005-0000-0000-0000CB010000}"/>
    <cellStyle name="_ heading£_Passage Bilan Rh to Rh_Solvay 201112_V2" xfId="744" xr:uid="{00000000-0005-0000-0000-0000CC010000}"/>
    <cellStyle name="_ heading£_Passage Bilan Rh to Rh_Solvay 201112_V2 2" xfId="745" xr:uid="{00000000-0005-0000-0000-0000CD010000}"/>
    <cellStyle name="_ heading£_PPA Corporelles" xfId="746" xr:uid="{00000000-0005-0000-0000-0000CE010000}"/>
    <cellStyle name="_ heading£_RA Groupe 032012" xfId="747" xr:uid="{00000000-0005-0000-0000-0000CF010000}"/>
    <cellStyle name="_ heading£_RA Groupe 032012 2" xfId="748" xr:uid="{00000000-0005-0000-0000-0000D0010000}"/>
    <cellStyle name="_ heading£_RA Groupe 062012" xfId="749" xr:uid="{00000000-0005-0000-0000-0000D1010000}"/>
    <cellStyle name="_ heading£_RA Groupe 062012 2" xfId="750" xr:uid="{00000000-0005-0000-0000-0000D2010000}"/>
    <cellStyle name="_ heading£_RA Groupe 122012" xfId="751" xr:uid="{00000000-0005-0000-0000-0000D3010000}"/>
    <cellStyle name="_ heading£_RA Groupe 122012 2" xfId="752" xr:uid="{00000000-0005-0000-0000-0000D4010000}"/>
    <cellStyle name="_ heading£_Retraitements PPA_2012.01_V2" xfId="753" xr:uid="{00000000-0005-0000-0000-0000D5010000}"/>
    <cellStyle name="_ heading£_Retraitements PPA_2012.01_V2 2" xfId="754" xr:uid="{00000000-0005-0000-0000-0000D6010000}"/>
    <cellStyle name="_ heading£_Revue analytique bilan_tableaux 2013.03_MP" xfId="755" xr:uid="{00000000-0005-0000-0000-0000D7010000}"/>
    <cellStyle name="_ heading£_Revue analytique bilan_tableaux 2013.03_MP 2" xfId="756" xr:uid="{00000000-0005-0000-0000-0000D8010000}"/>
    <cellStyle name="_ heading£_Synthèse 2011.12 - Vprovisoire" xfId="757" xr:uid="{00000000-0005-0000-0000-0000D9010000}"/>
    <cellStyle name="_ heading£_Synthèse impôt 2011.10" xfId="758" xr:uid="{00000000-0005-0000-0000-0000DA010000}"/>
    <cellStyle name="_ heading£_Tableaux préparation views &amp; Tax Proof - 2011.11" xfId="759" xr:uid="{00000000-0005-0000-0000-0000DB010000}"/>
    <cellStyle name="_ heading¥" xfId="760" xr:uid="{00000000-0005-0000-0000-0000DC010000}"/>
    <cellStyle name="_ heading¥ 2" xfId="761" xr:uid="{00000000-0005-0000-0000-0000DD010000}"/>
    <cellStyle name="_ heading¥ 2 2" xfId="762" xr:uid="{00000000-0005-0000-0000-0000DE010000}"/>
    <cellStyle name="_ heading¥ 3" xfId="763" xr:uid="{00000000-0005-0000-0000-0000DF010000}"/>
    <cellStyle name="_ heading¥_2009 CTN FCST (Q1+Q2+Q3)" xfId="764" xr:uid="{00000000-0005-0000-0000-0000E0010000}"/>
    <cellStyle name="_ heading¥_2009 CTN FCST (Q1+Q2+Q3) 2" xfId="765" xr:uid="{00000000-0005-0000-0000-0000E1010000}"/>
    <cellStyle name="_ heading¥_2009 CTN FCST (Q1+Q2+Q3) 2 2" xfId="766" xr:uid="{00000000-0005-0000-0000-0000E2010000}"/>
    <cellStyle name="_ heading¥_2010 by Q" xfId="767" xr:uid="{00000000-0005-0000-0000-0000E3010000}"/>
    <cellStyle name="_ heading¥_2010 by Q 2" xfId="768" xr:uid="{00000000-0005-0000-0000-0000E4010000}"/>
    <cellStyle name="_ heading¥_2010 by Q 2 2" xfId="769" xr:uid="{00000000-0005-0000-0000-0000E5010000}"/>
    <cellStyle name="_ heading¥_2010 by Q 3" xfId="770" xr:uid="{00000000-0005-0000-0000-0000E6010000}"/>
    <cellStyle name="_ heading¥_AFDT manque Inhibiteurs a la conso 21102010" xfId="771" xr:uid="{00000000-0005-0000-0000-0000E7010000}"/>
    <cellStyle name="_ heading¥_AFDT manque Inhibiteurs a la conso 21102010 2" xfId="772" xr:uid="{00000000-0005-0000-0000-0000E8010000}"/>
    <cellStyle name="_ heading¥_AFDT manque Inhibiteurs a la conso 21102010 2 2" xfId="773" xr:uid="{00000000-0005-0000-0000-0000E9010000}"/>
    <cellStyle name="_ heading¥_AFDT manque Inhibiteurs a la conso 21102010 3" xfId="774" xr:uid="{00000000-0005-0000-0000-0000EA010000}"/>
    <cellStyle name="_ heading¥_AP - Fluorés" xfId="775" xr:uid="{00000000-0005-0000-0000-0000EB010000}"/>
    <cellStyle name="_ heading¥_AP - Fluorés 2" xfId="776" xr:uid="{00000000-0005-0000-0000-0000EC010000}"/>
    <cellStyle name="_ heading¥_AP - Fluorés 2 2" xfId="777" xr:uid="{00000000-0005-0000-0000-0000ED010000}"/>
    <cellStyle name="_ heading¥_AP - Fluorés 3" xfId="778" xr:uid="{00000000-0005-0000-0000-0000EE010000}"/>
    <cellStyle name="_ heading¥_ASIAN_Plant_Perimeter" xfId="779" xr:uid="{00000000-0005-0000-0000-0000EF010000}"/>
    <cellStyle name="_ heading¥_ASIAN_Plant_Perimeter 2" xfId="780" xr:uid="{00000000-0005-0000-0000-0000F0010000}"/>
    <cellStyle name="_ heading¥_ASIAN_Plant_Perimeter 2 2" xfId="781" xr:uid="{00000000-0005-0000-0000-0000F1010000}"/>
    <cellStyle name="_ heading¥_DATABASECNPGLOBAL v5" xfId="782" xr:uid="{00000000-0005-0000-0000-0000F2010000}"/>
    <cellStyle name="_ heading¥_DATABASECNPGLOBAL v5 2" xfId="783" xr:uid="{00000000-0005-0000-0000-0000F3010000}"/>
    <cellStyle name="_ heading¥_DATABASECNPGLOBAL v5 2 2" xfId="784" xr:uid="{00000000-0005-0000-0000-0000F4010000}"/>
    <cellStyle name="_ heading¥_Formats RDG Dec 2008 MAG BU Diphenols v8 FINAL SP12" xfId="785" xr:uid="{00000000-0005-0000-0000-0000F5010000}"/>
    <cellStyle name="_ heading¥_Formats RDG Dec 2008 MAG BU Diphenols v8 FINAL SP12 2" xfId="786" xr:uid="{00000000-0005-0000-0000-0000F6010000}"/>
    <cellStyle name="_ heading¥_Formats RDG Dec 2008 MAG BU Diphenols v8 FINAL SP12 3" xfId="787" xr:uid="{00000000-0005-0000-0000-0000F7010000}"/>
    <cellStyle name="_ heading¥_Formats RDG Dec 2008 MAG BU Diphenols v8 FINAL SP12 3 2" xfId="788" xr:uid="{00000000-0005-0000-0000-0000F8010000}"/>
    <cellStyle name="_ heading¥_FX rates" xfId="789" xr:uid="{00000000-0005-0000-0000-0000F9010000}"/>
    <cellStyle name="_ heading¥_FX rates 2" xfId="790" xr:uid="{00000000-0005-0000-0000-0000FA010000}"/>
    <cellStyle name="_ heading¥_FX rates 2 2" xfId="791" xr:uid="{00000000-0005-0000-0000-0000FB010000}"/>
    <cellStyle name="_ heading¥_GL-MB-M" xfId="792" xr:uid="{00000000-0005-0000-0000-0000FC010000}"/>
    <cellStyle name="_ heading¥_GL-MB-M 2" xfId="793" xr:uid="{00000000-0005-0000-0000-0000FD010000}"/>
    <cellStyle name="_ heading¥_GL-MB-M 3" xfId="794" xr:uid="{00000000-0005-0000-0000-0000FE010000}"/>
    <cellStyle name="_ heading¥_Jan BE+FebBE+MarBE v F12 Sales" xfId="795" xr:uid="{00000000-0005-0000-0000-0000FF010000}"/>
    <cellStyle name="_ heading¥_Jan BE+FebBE+MarBE v F12 Sales 2" xfId="796" xr:uid="{00000000-0005-0000-0000-000000020000}"/>
    <cellStyle name="_ heading¥_Jan BE+FebBE+MarBE v F12 Sales 3" xfId="797" xr:uid="{00000000-0005-0000-0000-000001020000}"/>
    <cellStyle name="_ heading¥_Q3 10 vs 09 CTN" xfId="798" xr:uid="{00000000-0005-0000-0000-000002020000}"/>
    <cellStyle name="_ heading¥_Q3 10 vs 09 CTN 2" xfId="799" xr:uid="{00000000-0005-0000-0000-000003020000}"/>
    <cellStyle name="_ heading¥_Q3 10 vs 09 CTN 3" xfId="800" xr:uid="{00000000-0005-0000-0000-000004020000}"/>
    <cellStyle name="_ heading€" xfId="801" xr:uid="{00000000-0005-0000-0000-000005020000}"/>
    <cellStyle name="_ heading€ 2" xfId="802" xr:uid="{00000000-0005-0000-0000-000006020000}"/>
    <cellStyle name="_ heading€ 2 2" xfId="803" xr:uid="{00000000-0005-0000-0000-000007020000}"/>
    <cellStyle name="_ heading€ 3" xfId="804" xr:uid="{00000000-0005-0000-0000-000008020000}"/>
    <cellStyle name="_ heading€_CR 2013_03" xfId="805" xr:uid="{00000000-0005-0000-0000-000009020000}"/>
    <cellStyle name="_ heading€_CR 2013_03 2" xfId="806" xr:uid="{00000000-0005-0000-0000-00000A020000}"/>
    <cellStyle name="_ heading€_DATABASECNPGLOBAL v5" xfId="807" xr:uid="{00000000-0005-0000-0000-00000B020000}"/>
    <cellStyle name="_ heading€_DATABASECNPGLOBAL v5 2" xfId="808" xr:uid="{00000000-0005-0000-0000-00000C020000}"/>
    <cellStyle name="_ heading€_DATABASECNPGLOBAL v5 2 2" xfId="809" xr:uid="{00000000-0005-0000-0000-00000D020000}"/>
    <cellStyle name="_ heading€_Ecriture - Evaluation Amort Corporels PPA" xfId="810" xr:uid="{00000000-0005-0000-0000-00000E020000}"/>
    <cellStyle name="_ heading€_Formats RDG Dec 2008 MAG BU Diphenols v8 FINAL SP12" xfId="811" xr:uid="{00000000-0005-0000-0000-00000F020000}"/>
    <cellStyle name="_ heading€_Formats RDG Dec 2008 MAG BU Diphenols v8 FINAL SP12 2" xfId="812" xr:uid="{00000000-0005-0000-0000-000010020000}"/>
    <cellStyle name="_ heading€_Formats RDG Dec 2008 MAG BU Diphenols v8 FINAL SP12 3" xfId="813" xr:uid="{00000000-0005-0000-0000-000011020000}"/>
    <cellStyle name="_ heading€_Formats RDG Dec 2008 MAG BU Diphenols v8 FINAL SP12 3 2" xfId="814" xr:uid="{00000000-0005-0000-0000-000012020000}"/>
    <cellStyle name="_ heading€_HY 2018" xfId="815" xr:uid="{00000000-0005-0000-0000-000013020000}"/>
    <cellStyle name="_ heading€_HY 2018 2" xfId="816" xr:uid="{00000000-0005-0000-0000-000014020000}"/>
    <cellStyle name="_ heading€_HY 2020" xfId="817" xr:uid="{00000000-0005-0000-0000-000015020000}"/>
    <cellStyle name="_ heading€_HY 2020 2" xfId="818" xr:uid="{00000000-0005-0000-0000-000016020000}"/>
    <cellStyle name="_ heading€_Jan BE+FebBE+MarBE v F12 Sales" xfId="819" xr:uid="{00000000-0005-0000-0000-000017020000}"/>
    <cellStyle name="_ heading€_Jan BE+FebBE+MarBE v F12 Sales 2" xfId="820" xr:uid="{00000000-0005-0000-0000-000018020000}"/>
    <cellStyle name="_ heading€_Jan BE+FebBE+MarBE v F12 Sales 2 2" xfId="821" xr:uid="{00000000-0005-0000-0000-000019020000}"/>
    <cellStyle name="_ heading€_Liasse Rhodia - Solvay_2012.03" xfId="822" xr:uid="{00000000-0005-0000-0000-00001A020000}"/>
    <cellStyle name="_ heading€_Liasse Rhodia - Solvay_2012.03 2" xfId="823" xr:uid="{00000000-0005-0000-0000-00001B020000}"/>
    <cellStyle name="_ heading€_P&amp;l Rh_Solvay 2011_12 V7" xfId="824" xr:uid="{00000000-0005-0000-0000-00001C020000}"/>
    <cellStyle name="_ heading€_P&amp;l Rh_Solvay 2011_12 V7 2" xfId="825" xr:uid="{00000000-0005-0000-0000-00001D020000}"/>
    <cellStyle name="_ heading€_Passage Bilan Rh to Rh_Solvay 201112_V2" xfId="826" xr:uid="{00000000-0005-0000-0000-00001E020000}"/>
    <cellStyle name="_ heading€_Passage Bilan Rh to Rh_Solvay 201112_V2 2" xfId="827" xr:uid="{00000000-0005-0000-0000-00001F020000}"/>
    <cellStyle name="_ heading€_PPA Corporelles" xfId="828" xr:uid="{00000000-0005-0000-0000-000020020000}"/>
    <cellStyle name="_ heading€_RA Groupe 032012" xfId="829" xr:uid="{00000000-0005-0000-0000-000021020000}"/>
    <cellStyle name="_ heading€_RA Groupe 032012 2" xfId="830" xr:uid="{00000000-0005-0000-0000-000022020000}"/>
    <cellStyle name="_ heading€_RA Groupe 062012" xfId="831" xr:uid="{00000000-0005-0000-0000-000023020000}"/>
    <cellStyle name="_ heading€_RA Groupe 062012 2" xfId="832" xr:uid="{00000000-0005-0000-0000-000024020000}"/>
    <cellStyle name="_ heading€_RA Groupe 122012" xfId="833" xr:uid="{00000000-0005-0000-0000-000025020000}"/>
    <cellStyle name="_ heading€_RA Groupe 122012 2" xfId="834" xr:uid="{00000000-0005-0000-0000-000026020000}"/>
    <cellStyle name="_ heading€_Retraitements PPA_2012.01_V2" xfId="835" xr:uid="{00000000-0005-0000-0000-000027020000}"/>
    <cellStyle name="_ heading€_Retraitements PPA_2012.01_V2 2" xfId="836" xr:uid="{00000000-0005-0000-0000-000028020000}"/>
    <cellStyle name="_ heading€_Revue analytique bilan_tableaux 2013.03_MP" xfId="837" xr:uid="{00000000-0005-0000-0000-000029020000}"/>
    <cellStyle name="_ heading€_Revue analytique bilan_tableaux 2013.03_MP 2" xfId="838" xr:uid="{00000000-0005-0000-0000-00002A020000}"/>
    <cellStyle name="_ heading€_Synthèse 2011.12 - Vprovisoire" xfId="839" xr:uid="{00000000-0005-0000-0000-00002B020000}"/>
    <cellStyle name="_ heading€_Synthèse impôt 2011.10" xfId="840" xr:uid="{00000000-0005-0000-0000-00002C020000}"/>
    <cellStyle name="_ heading€_Tableaux préparation views &amp; Tax Proof - 2011.11" xfId="841" xr:uid="{00000000-0005-0000-0000-00002D020000}"/>
    <cellStyle name="_ headingx" xfId="842" xr:uid="{00000000-0005-0000-0000-00002E020000}"/>
    <cellStyle name="_ headingx 2" xfId="843" xr:uid="{00000000-0005-0000-0000-00002F020000}"/>
    <cellStyle name="_ headingx 2 2" xfId="844" xr:uid="{00000000-0005-0000-0000-000030020000}"/>
    <cellStyle name="_ headingx 3" xfId="845" xr:uid="{00000000-0005-0000-0000-000031020000}"/>
    <cellStyle name="_ headingx_ASIAN_Plant_Perimeter" xfId="846" xr:uid="{00000000-0005-0000-0000-000032020000}"/>
    <cellStyle name="_ headingx_ASIAN_Plant_Perimeter 2" xfId="847" xr:uid="{00000000-0005-0000-0000-000033020000}"/>
    <cellStyle name="_ headingx_ASIAN_Plant_Perimeter 2 2" xfId="848" xr:uid="{00000000-0005-0000-0000-000034020000}"/>
    <cellStyle name="_ headingx_CR 2013_03" xfId="849" xr:uid="{00000000-0005-0000-0000-000035020000}"/>
    <cellStyle name="_ headingx_CR 2013_03 2" xfId="850" xr:uid="{00000000-0005-0000-0000-000036020000}"/>
    <cellStyle name="_ headingx_Ecriture - Evaluation Amort Corporels PPA" xfId="851" xr:uid="{00000000-0005-0000-0000-000037020000}"/>
    <cellStyle name="_ headingx_Formats RDG Dec 2008 MAG BU Diphenols v8 FINAL SP12" xfId="852" xr:uid="{00000000-0005-0000-0000-000038020000}"/>
    <cellStyle name="_ headingx_Formats RDG Dec 2008 MAG BU Diphenols v8 FINAL SP12 2" xfId="853" xr:uid="{00000000-0005-0000-0000-000039020000}"/>
    <cellStyle name="_ headingx_Formats RDG Dec 2008 MAG BU Diphenols v8 FINAL SP12 3" xfId="854" xr:uid="{00000000-0005-0000-0000-00003A020000}"/>
    <cellStyle name="_ headingx_Formats RDG Dec 2008 MAG BU Diphenols v8 FINAL SP12 3 2" xfId="855" xr:uid="{00000000-0005-0000-0000-00003B020000}"/>
    <cellStyle name="_ headingx_HY 2018" xfId="856" xr:uid="{00000000-0005-0000-0000-00003C020000}"/>
    <cellStyle name="_ headingx_HY 2018 2" xfId="857" xr:uid="{00000000-0005-0000-0000-00003D020000}"/>
    <cellStyle name="_ headingx_HY 2020" xfId="858" xr:uid="{00000000-0005-0000-0000-00003E020000}"/>
    <cellStyle name="_ headingx_HY 2020 2" xfId="859" xr:uid="{00000000-0005-0000-0000-00003F020000}"/>
    <cellStyle name="_ headingx_Jan BE+FebBE+MarBE v F12 Sales" xfId="860" xr:uid="{00000000-0005-0000-0000-000040020000}"/>
    <cellStyle name="_ headingx_Jan BE+FebBE+MarBE v F12 Sales 2" xfId="861" xr:uid="{00000000-0005-0000-0000-000041020000}"/>
    <cellStyle name="_ headingx_Jan BE+FebBE+MarBE v F12 Sales 2 2" xfId="862" xr:uid="{00000000-0005-0000-0000-000042020000}"/>
    <cellStyle name="_ headingx_Liasse Rhodia - Solvay_2012.03" xfId="863" xr:uid="{00000000-0005-0000-0000-000043020000}"/>
    <cellStyle name="_ headingx_Liasse Rhodia - Solvay_2012.03 2" xfId="864" xr:uid="{00000000-0005-0000-0000-000044020000}"/>
    <cellStyle name="_ headingx_P&amp;l Rh_Solvay 2011_12 V7" xfId="865" xr:uid="{00000000-0005-0000-0000-000045020000}"/>
    <cellStyle name="_ headingx_P&amp;l Rh_Solvay 2011_12 V7 2" xfId="866" xr:uid="{00000000-0005-0000-0000-000046020000}"/>
    <cellStyle name="_ headingx_Passage Bilan Rh to Rh_Solvay 201112_V2" xfId="867" xr:uid="{00000000-0005-0000-0000-000047020000}"/>
    <cellStyle name="_ headingx_Passage Bilan Rh to Rh_Solvay 201112_V2 2" xfId="868" xr:uid="{00000000-0005-0000-0000-000048020000}"/>
    <cellStyle name="_ headingx_PPA Corporelles" xfId="869" xr:uid="{00000000-0005-0000-0000-000049020000}"/>
    <cellStyle name="_ headingx_RA Groupe 032012" xfId="870" xr:uid="{00000000-0005-0000-0000-00004A020000}"/>
    <cellStyle name="_ headingx_RA Groupe 032012 2" xfId="871" xr:uid="{00000000-0005-0000-0000-00004B020000}"/>
    <cellStyle name="_ headingx_RA Groupe 062012" xfId="872" xr:uid="{00000000-0005-0000-0000-00004C020000}"/>
    <cellStyle name="_ headingx_RA Groupe 062012 2" xfId="873" xr:uid="{00000000-0005-0000-0000-00004D020000}"/>
    <cellStyle name="_ headingx_RA Groupe 122012" xfId="874" xr:uid="{00000000-0005-0000-0000-00004E020000}"/>
    <cellStyle name="_ headingx_RA Groupe 122012 2" xfId="875" xr:uid="{00000000-0005-0000-0000-00004F020000}"/>
    <cellStyle name="_ headingx_Retraitements PPA_2012.01_V2" xfId="876" xr:uid="{00000000-0005-0000-0000-000050020000}"/>
    <cellStyle name="_ headingx_Retraitements PPA_2012.01_V2 2" xfId="877" xr:uid="{00000000-0005-0000-0000-000051020000}"/>
    <cellStyle name="_ headingx_Revue analytique bilan_tableaux 2013.03_MP" xfId="878" xr:uid="{00000000-0005-0000-0000-000052020000}"/>
    <cellStyle name="_ headingx_Revue analytique bilan_tableaux 2013.03_MP 2" xfId="879" xr:uid="{00000000-0005-0000-0000-000053020000}"/>
    <cellStyle name="_ headingx_Synthèse 2011.12 - Vprovisoire" xfId="880" xr:uid="{00000000-0005-0000-0000-000054020000}"/>
    <cellStyle name="_ headingx_Synthèse impôt 2011.10" xfId="881" xr:uid="{00000000-0005-0000-0000-000055020000}"/>
    <cellStyle name="_ headingx_Tableaux préparation views &amp; Tax Proof - 2011.11" xfId="882" xr:uid="{00000000-0005-0000-0000-000056020000}"/>
    <cellStyle name="_%(SignOnly)" xfId="883" xr:uid="{00000000-0005-0000-0000-000057020000}"/>
    <cellStyle name="_%(SignOnly) 2" xfId="884" xr:uid="{00000000-0005-0000-0000-000058020000}"/>
    <cellStyle name="_%(SignOnly) 2 2" xfId="885" xr:uid="{00000000-0005-0000-0000-000059020000}"/>
    <cellStyle name="_%(SignOnly) 3" xfId="886" xr:uid="{00000000-0005-0000-0000-00005A020000}"/>
    <cellStyle name="_%(SignOnly)_BLS2q_salesforce" xfId="887" xr:uid="{00000000-0005-0000-0000-00005B020000}"/>
    <cellStyle name="_%(SignOnly)_BLS2q_salesforce_2009 CTN FCST (Q1+Q2+Q3)" xfId="888" xr:uid="{00000000-0005-0000-0000-00005C020000}"/>
    <cellStyle name="_%(SignOnly)_BLS2q_salesforce_2010 by Q" xfId="889" xr:uid="{00000000-0005-0000-0000-00005D020000}"/>
    <cellStyle name="_%(SignOnly)_BLS2q_salesforce_AFDT manque Inhibiteurs a la conso 21102010" xfId="890" xr:uid="{00000000-0005-0000-0000-00005E020000}"/>
    <cellStyle name="_%(SignOnly)_BLS2q_salesforce_AFDT manque Inhibiteurs a la conso 21102010 2" xfId="891" xr:uid="{00000000-0005-0000-0000-00005F020000}"/>
    <cellStyle name="_%(SignOnly)_BLS2q_salesforce_AFDT manque Inhibiteurs a la conso 21102010 2 2" xfId="892" xr:uid="{00000000-0005-0000-0000-000060020000}"/>
    <cellStyle name="_%(SignOnly)_BLS2q_salesforce_AFDT manque Inhibiteurs a la conso 21102010 3" xfId="893" xr:uid="{00000000-0005-0000-0000-000061020000}"/>
    <cellStyle name="_%(SignOnly)_BLS2q_salesforce_AP - Fluorés" xfId="894" xr:uid="{00000000-0005-0000-0000-000062020000}"/>
    <cellStyle name="_%(SignOnly)_BLS2q_salesforce_ASIAN_Plant_Perimeter" xfId="895" xr:uid="{00000000-0005-0000-0000-000063020000}"/>
    <cellStyle name="_%(SignOnly)_BLS2q_salesforce_bridge Frais fixes détaillé" xfId="896" xr:uid="{00000000-0005-0000-0000-000064020000}"/>
    <cellStyle name="_%(SignOnly)_BLS2q_salesforce_bridge Frais fixes détaillé 2" xfId="897" xr:uid="{00000000-0005-0000-0000-000065020000}"/>
    <cellStyle name="_%(SignOnly)_BLS2q_salesforce_bridge Frais fixes détaillé 2 2" xfId="898" xr:uid="{00000000-0005-0000-0000-000066020000}"/>
    <cellStyle name="_%(SignOnly)_BLS2q_salesforce_bridge Frais fixes détaillé 3" xfId="899" xr:uid="{00000000-0005-0000-0000-000067020000}"/>
    <cellStyle name="_%(SignOnly)_BLS2q_salesforce_Détail EBITDA" xfId="900" xr:uid="{00000000-0005-0000-0000-000068020000}"/>
    <cellStyle name="_%(SignOnly)_BLS2q_salesforce_Fixed costs DashBoard" xfId="901" xr:uid="{00000000-0005-0000-0000-000069020000}"/>
    <cellStyle name="_%(SignOnly)_BLS2q_salesforce_Formats RDG Dec 2008 MAG BU Diphenols v8 FINAL SP12" xfId="902" xr:uid="{00000000-0005-0000-0000-00006A020000}"/>
    <cellStyle name="_%(SignOnly)_BLS2q_salesforce_Formats RDG Dec 2008 MAG BU Diphenols v8 FINAL SP12_DATABASECNPGLOBAL v11 15062009 (CR juin)" xfId="903" xr:uid="{00000000-0005-0000-0000-00006B020000}"/>
    <cellStyle name="_%(SignOnly)_BLS2q_salesforce_Formats RDG Dec 2008 MAG BU Diphenols v8 FINAL SP12_DATABASECNPGLOBAL v11 15062009 (CR juin)_AFDT manque Inhibiteurs a la conso 21102010" xfId="904" xr:uid="{00000000-0005-0000-0000-00006C020000}"/>
    <cellStyle name="_%(SignOnly)_BLS2q_salesforce_Formats RDG Dec 2008 MAG BU Diphenols v8 FINAL SP12_DATABASECNPGLOBAL v11 15062009 (CR juin)_AFDT manque Inhibiteurs a la conso 21102010_Risques  opportunités_AP v2" xfId="905" xr:uid="{00000000-0005-0000-0000-00006D020000}"/>
    <cellStyle name="_%(SignOnly)_BLS2q_salesforce_Formats RDG Dec 2008 MAG BU Diphenols v8 FINAL SP12_DATABASECNPGLOBAL v11 15062009 (CR juin)_Cash Unit Review 2011.06 Aroma v4" xfId="906" xr:uid="{00000000-0005-0000-0000-00006E020000}"/>
    <cellStyle name="_%(SignOnly)_BLS2q_salesforce_Formats RDG Dec 2008 MAG BU Diphenols v8 FINAL SP12_DATABASECNPGLOBAL v11 15062009 (CR juin)_Cash Unit Review 2011.06 Aroma v4_Risques  opportunités_AP v2" xfId="907" xr:uid="{00000000-0005-0000-0000-00006F020000}"/>
    <cellStyle name="_%(SignOnly)_BLS2q_salesforce_Formats RDG Dec 2008 MAG BU Diphenols v8 FINAL SP12_DATABASECNPGLOBAL v11 15062009 (CR juin)_CTB cost-Q4-2010 " xfId="908" xr:uid="{00000000-0005-0000-0000-000070020000}"/>
    <cellStyle name="_%(SignOnly)_BLS2q_salesforce_Formats RDG Dec 2008 MAG BU Diphenols v8 FINAL SP12_DATABASECNPGLOBAL v11 15062009 (CR juin)_Diphenols BP" xfId="909" xr:uid="{00000000-0005-0000-0000-000071020000}"/>
    <cellStyle name="_%(SignOnly)_BLS2q_salesforce_Formats RDG Dec 2008 MAG BU Diphenols v8 FINAL SP12_DATABASECNPGLOBAL v11 15062009 (CR juin)_EVP 2015 Roadmap May12 vs Roadmap validated in July11 FY avec modifs FlVv5" xfId="910" xr:uid="{00000000-0005-0000-0000-000072020000}"/>
    <cellStyle name="_%(SignOnly)_BLS2q_salesforce_Formats RDG Dec 2008 MAG BU Diphenols v8 FINAL SP12_DATABASECNPGLOBAL v11 15062009 (CR juin)_FLUO" xfId="911" xr:uid="{00000000-0005-0000-0000-000073020000}"/>
    <cellStyle name="_%(SignOnly)_BLS2q_salesforce_Formats RDG Dec 2008 MAG BU Diphenols v8 FINAL SP12_DATABASECNPGLOBAL v11 15062009 (CR juin)_FLUO_Risques  opportunités_AP v2" xfId="912" xr:uid="{00000000-0005-0000-0000-000074020000}"/>
    <cellStyle name="_%(SignOnly)_BLS2q_salesforce_Formats RDG Dec 2008 MAG BU Diphenols v8 FINAL SP12_DATABASECNPGLOBAL v11 15062009 (CR juin)_PLUG" xfId="913" xr:uid="{00000000-0005-0000-0000-000075020000}"/>
    <cellStyle name="_%(SignOnly)_BLS2q_salesforce_Formats RDG Dec 2008 MAG BU Diphenols v8 FINAL SP12_DATABASECNPGLOBAL v11 15062009 (CR juin)_PLUG 2" xfId="914" xr:uid="{00000000-0005-0000-0000-000076020000}"/>
    <cellStyle name="_%(SignOnly)_BLS2q_salesforce_Formats RDG Dec 2008 MAG BU Diphenols v8 FINAL SP12_DATABASECNPGLOBAL v11 15062009 (CR juin)_PLUG 2 2" xfId="915" xr:uid="{00000000-0005-0000-0000-000077020000}"/>
    <cellStyle name="_%(SignOnly)_BLS2q_salesforce_Formats RDG Dec 2008 MAG BU Diphenols v8 FINAL SP12_DATABASECNPGLOBAL v11 15062009 (CR juin)_PLUG 3" xfId="916" xr:uid="{00000000-0005-0000-0000-000078020000}"/>
    <cellStyle name="_%(SignOnly)_BLS2q_salesforce_Formats RDG Dec 2008 MAG BU Diphenols v8 FINAL SP12_DATABASECNPGLOBAL v11 15062009 (CR juin)_PLUG_AFDT manque Inhibiteurs a la conso 21102010" xfId="917" xr:uid="{00000000-0005-0000-0000-000079020000}"/>
    <cellStyle name="_%(SignOnly)_BLS2q_salesforce_Formats RDG Dec 2008 MAG BU Diphenols v8 FINAL SP12_DATABASECNPGLOBAL v11 15062009 (CR juin)_PLUG_AFDT manque Inhibiteurs a la conso 21102010 2" xfId="918" xr:uid="{00000000-0005-0000-0000-00007A020000}"/>
    <cellStyle name="_%(SignOnly)_BLS2q_salesforce_Formats RDG Dec 2008 MAG BU Diphenols v8 FINAL SP12_DATABASECNPGLOBAL v11 15062009 (CR juin)_PLUG_AFDT manque Inhibiteurs a la conso 21102010 2 2" xfId="919" xr:uid="{00000000-0005-0000-0000-00007B020000}"/>
    <cellStyle name="_%(SignOnly)_BLS2q_salesforce_Formats RDG Dec 2008 MAG BU Diphenols v8 FINAL SP12_DATABASECNPGLOBAL v11 15062009 (CR juin)_PLUG_AFDT manque Inhibiteurs a la conso 21102010 3" xfId="920" xr:uid="{00000000-0005-0000-0000-00007C020000}"/>
    <cellStyle name="_%(SignOnly)_BLS2q_salesforce_Formats RDG Dec 2008 MAG BU Diphenols v8 FINAL SP12_DATABASECNPGLOBAL v11 15062009 (CR juin)_PLUG_EVP 2015 Roadmap May12 vs Roadmap validated in July11 FY avec modifs FlVv5" xfId="921" xr:uid="{00000000-0005-0000-0000-00007D020000}"/>
    <cellStyle name="_%(SignOnly)_BLS2q_salesforce_Formats RDG Dec 2008 MAG BU Diphenols v8 FINAL SP12_DATABASECNPGLOBAL v11 15062009 (CR juin)_Risques  opportunités_AP v2" xfId="922" xr:uid="{00000000-0005-0000-0000-00007E020000}"/>
    <cellStyle name="_%(SignOnly)_BLS2q_salesforce_Formats RDG Dec 2008 MAG BU Diphenols v8 FINAL SP12_DATABASECNPGLOBAL v11 15062009 (CR juin)_Synthese EUR" xfId="923" xr:uid="{00000000-0005-0000-0000-00007F020000}"/>
    <cellStyle name="_%(SignOnly)_BLS2q_salesforce_Formats RDG Dec 2008 MAG BU Diphenols v8 FINAL SP12_DATABASECNPGLOBAL v11 15062009 (CR juin)_Synthese EUR 2" xfId="924" xr:uid="{00000000-0005-0000-0000-000080020000}"/>
    <cellStyle name="_%(SignOnly)_BLS2q_salesforce_Formats RDG Dec 2008 MAG BU Diphenols v8 FINAL SP12_DATABASECNPGLOBAL v11 15062009 (CR juin)_Synthese EUR 2 2" xfId="925" xr:uid="{00000000-0005-0000-0000-000081020000}"/>
    <cellStyle name="_%(SignOnly)_BLS2q_salesforce_Formats RDG Dec 2008 MAG BU Diphenols v8 FINAL SP12_DATABASECNPGLOBAL v11 15062009 (CR juin)_Synthese EUR 3" xfId="926" xr:uid="{00000000-0005-0000-0000-000082020000}"/>
    <cellStyle name="_%(SignOnly)_BLS2q_salesforce_Formats RDG Dec 2008 MAG BU Diphenols v8 FINAL SP12_DATABASECNPGLOBAL v5" xfId="927" xr:uid="{00000000-0005-0000-0000-000083020000}"/>
    <cellStyle name="_%(SignOnly)_BLS2q_salesforce_Formats RDG Dec 2008 MAG BU Diphenols v8 FINAL SP12_DATABASECNPGLOBAL v5 2" xfId="928" xr:uid="{00000000-0005-0000-0000-000084020000}"/>
    <cellStyle name="_%(SignOnly)_BLS2q_salesforce_Formats RDG Dec 2008 MAG BU Diphenols v8 FINAL SP12_DATABASECNPGLOBAL v5 3" xfId="929" xr:uid="{00000000-0005-0000-0000-000085020000}"/>
    <cellStyle name="_%(SignOnly)_BLS2q_salesforce_Formats RDG Dec 2008 MAG BU Diphenols v8 FINAL SP12_DATABASECNPGLOBAL v5_2009 CTN FCST (4Q)" xfId="930" xr:uid="{00000000-0005-0000-0000-000086020000}"/>
    <cellStyle name="_%(SignOnly)_BLS2q_salesforce_Formats RDG Dec 2008 MAG BU Diphenols v8 FINAL SP12_DATABASECNPGLOBAL v5_2009 CTN FCST (4Q)_Cash Unit Review 2011.06 Aroma v4" xfId="931" xr:uid="{00000000-0005-0000-0000-000087020000}"/>
    <cellStyle name="_%(SignOnly)_BLS2q_salesforce_Formats RDG Dec 2008 MAG BU Diphenols v8 FINAL SP12_DATABASECNPGLOBAL v5_2009 CTN FCST (4Q)_Cash Unit Review 2011.06 Aroma v4_Risques  opportunités_AP v2" xfId="932" xr:uid="{00000000-0005-0000-0000-000088020000}"/>
    <cellStyle name="_%(SignOnly)_BLS2q_salesforce_Formats RDG Dec 2008 MAG BU Diphenols v8 FINAL SP12_DATABASECNPGLOBAL v5_2009 CTN FCST (4Q)_Risques  opportunités_AP v2" xfId="933" xr:uid="{00000000-0005-0000-0000-000089020000}"/>
    <cellStyle name="_%(SignOnly)_BLS2q_salesforce_Formats RDG Dec 2008 MAG BU Diphenols v8 FINAL SP12_DATABASECNPGLOBAL v5_AFDT manque Inhibiteurs a la conso 21102010" xfId="934" xr:uid="{00000000-0005-0000-0000-00008A020000}"/>
    <cellStyle name="_%(SignOnly)_BLS2q_salesforce_Formats RDG Dec 2008 MAG BU Diphenols v8 FINAL SP12_DATABASECNPGLOBAL v5_AFDT manque Inhibiteurs a la conso 21102010 2" xfId="935" xr:uid="{00000000-0005-0000-0000-00008B020000}"/>
    <cellStyle name="_%(SignOnly)_BLS2q_salesforce_Formats RDG Dec 2008 MAG BU Diphenols v8 FINAL SP12_DATABASECNPGLOBAL v5_AFDT manque Inhibiteurs a la conso 21102010 2 2" xfId="936" xr:uid="{00000000-0005-0000-0000-00008C020000}"/>
    <cellStyle name="_%(SignOnly)_BLS2q_salesforce_Formats RDG Dec 2008 MAG BU Diphenols v8 FINAL SP12_DATABASECNPGLOBAL v5_AFDT manque Inhibiteurs a la conso 21102010 3" xfId="937" xr:uid="{00000000-0005-0000-0000-00008D020000}"/>
    <cellStyle name="_%(SignOnly)_BLS2q_salesforce_Formats RDG Dec 2008 MAG BU Diphenols v8 FINAL SP12_DATABASECNPGLOBAL v5_BAFF_WW" xfId="938" xr:uid="{00000000-0005-0000-0000-00008E020000}"/>
    <cellStyle name="_%(SignOnly)_BLS2q_salesforce_Formats RDG Dec 2008 MAG BU Diphenols v8 FINAL SP12_DATABASECNPGLOBAL v5_Cash Unit Review 2011.06 Aroma v4" xfId="939" xr:uid="{00000000-0005-0000-0000-00008F020000}"/>
    <cellStyle name="_%(SignOnly)_BLS2q_salesforce_Formats RDG Dec 2008 MAG BU Diphenols v8 FINAL SP12_DATABASECNPGLOBAL v5_DATABASE" xfId="940" xr:uid="{00000000-0005-0000-0000-000090020000}"/>
    <cellStyle name="_%(SignOnly)_BLS2q_salesforce_Formats RDG Dec 2008 MAG BU Diphenols v8 FINAL SP12_DATABASECNPGLOBAL v5_Database CNP" xfId="941" xr:uid="{00000000-0005-0000-0000-000091020000}"/>
    <cellStyle name="_%(SignOnly)_BLS2q_salesforce_Formats RDG Dec 2008 MAG BU Diphenols v8 FINAL SP12_DATABASECNPGLOBAL v5_Database CNP 2" xfId="942" xr:uid="{00000000-0005-0000-0000-000092020000}"/>
    <cellStyle name="_%(SignOnly)_BLS2q_salesforce_Formats RDG Dec 2008 MAG BU Diphenols v8 FINAL SP12_DATABASECNPGLOBAL v5_Database CNP 2 2" xfId="943" xr:uid="{00000000-0005-0000-0000-000093020000}"/>
    <cellStyle name="_%(SignOnly)_BLS2q_salesforce_Formats RDG Dec 2008 MAG BU Diphenols v8 FINAL SP12_DATABASECNPGLOBAL v5_Database CNP 3" xfId="944" xr:uid="{00000000-0005-0000-0000-000094020000}"/>
    <cellStyle name="_%(SignOnly)_BLS2q_salesforce_Formats RDG Dec 2008 MAG BU Diphenols v8 FINAL SP12_DATABASECNPGLOBAL v5_EVP 2015 Roadmap May12 vs Roadmap validated in July11 FY avec modifs FlVv5" xfId="945" xr:uid="{00000000-0005-0000-0000-000095020000}"/>
    <cellStyle name="_%(SignOnly)_BLS2q_salesforce_Formats RDG Dec 2008 MAG BU Diphenols v8 FINAL SP12_DATABASECNPGLOBAL v5_EVP 2015 Roadmap May12 vs Roadmap validated in July11 FY avec modifs FlVv5 2" xfId="946" xr:uid="{00000000-0005-0000-0000-000096020000}"/>
    <cellStyle name="_%(SignOnly)_BLS2q_salesforce_Formats RDG Dec 2008 MAG BU Diphenols v8 FINAL SP12_DATABASECNPGLOBAL v5_EVP 2015 Roadmap May12 vs Roadmap validated in July11 FY avec modifs FlVv5 3" xfId="947" xr:uid="{00000000-0005-0000-0000-000097020000}"/>
    <cellStyle name="_%(SignOnly)_BLS2q_salesforce_Formats RDG Dec 2008 MAG BU Diphenols v8 FINAL SP12_DATABASECNPGLOBAL v5_Risques  opportunités_AP v2" xfId="948" xr:uid="{00000000-0005-0000-0000-000098020000}"/>
    <cellStyle name="_%(SignOnly)_BLS2q_salesforce_Formats RDG Dec 2008 MAG BU Diphenols v8 FINAL SP12_EUR 2010" xfId="949" xr:uid="{00000000-0005-0000-0000-000099020000}"/>
    <cellStyle name="_%(SignOnly)_BLS2q_salesforce_Formats RDG Dec 2008 MAG BU Diphenols v8 FINAL SP12_EUR 2010_Cash Unit Review 2011.06 Aroma v4" xfId="950" xr:uid="{00000000-0005-0000-0000-00009A020000}"/>
    <cellStyle name="_%(SignOnly)_BLS2q_salesforce_Formats RDG Dec 2008 MAG BU Diphenols v8 FINAL SP12_EUR 2010_Cash Unit Review 2011.06 Aroma v4_Risques  opportunités_AP v2" xfId="951" xr:uid="{00000000-0005-0000-0000-00009B020000}"/>
    <cellStyle name="_%(SignOnly)_BLS2q_salesforce_Formats RDG Dec 2008 MAG BU Diphenols v8 FINAL SP12_EUR 2010_Cash Unit Review 2011.06 Aroma v4_Risques  opportunités_AP v2 2" xfId="952" xr:uid="{00000000-0005-0000-0000-00009C020000}"/>
    <cellStyle name="_%(SignOnly)_BLS2q_salesforce_Formats RDG Dec 2008 MAG BU Diphenols v8 FINAL SP12_EUR 2010_Cash Unit Review 2011.06 Aroma v4_Risques  opportunités_AP v2 2 2" xfId="953" xr:uid="{00000000-0005-0000-0000-00009D020000}"/>
    <cellStyle name="_%(SignOnly)_BLS2q_salesforce_Formats RDG Dec 2008 MAG BU Diphenols v8 FINAL SP12_EUR 2010_Database CNP" xfId="954" xr:uid="{00000000-0005-0000-0000-00009E020000}"/>
    <cellStyle name="_%(SignOnly)_BLS2q_salesforce_Formats RDG Dec 2008 MAG BU Diphenols v8 FINAL SP12_EUR 2010_EVP 2015 Roadmap May12 vs Roadmap validated in July11 FY avec modifs FlVv5" xfId="955" xr:uid="{00000000-0005-0000-0000-00009F020000}"/>
    <cellStyle name="_%(SignOnly)_BLS2q_salesforce_Formats RDG Dec 2008 MAG BU Diphenols v8 FINAL SP12_EVP 2015 Roadmap May12 vs Roadmap validated in July11 FY avec modifs FlVv5" xfId="956" xr:uid="{00000000-0005-0000-0000-0000A0020000}"/>
    <cellStyle name="_%(SignOnly)_BLS2q_salesforce_Formats RDG Dec 2008 MAG BU Diphenols v8 FINAL SP12_Risques  opportunités_AP v2" xfId="957" xr:uid="{00000000-0005-0000-0000-0000A1020000}"/>
    <cellStyle name="_%(SignOnly)_BLS2q_salesforce_FX rates" xfId="958" xr:uid="{00000000-0005-0000-0000-0000A2020000}"/>
    <cellStyle name="_%(SignOnly)_BLS2q_salesforce_FX rates 2" xfId="959" xr:uid="{00000000-0005-0000-0000-0000A3020000}"/>
    <cellStyle name="_%(SignOnly)_BLS2q_salesforce_FX rates 2 2" xfId="960" xr:uid="{00000000-0005-0000-0000-0000A4020000}"/>
    <cellStyle name="_%(SignOnly)_BLS2q_salesforce_FX rates 3" xfId="961" xr:uid="{00000000-0005-0000-0000-0000A5020000}"/>
    <cellStyle name="_%(SignOnly)_BLS2q_salesforce_GL-MB-M" xfId="962" xr:uid="{00000000-0005-0000-0000-0000A6020000}"/>
    <cellStyle name="_%(SignOnly)_BLS2q_salesforce_Jan BE+FebBE+MarBE v F12 Sales" xfId="963" xr:uid="{00000000-0005-0000-0000-0000A7020000}"/>
    <cellStyle name="_%(SignOnly)_BLS2q_salesforce_Q3 10 vs 09 CTN" xfId="964" xr:uid="{00000000-0005-0000-0000-0000A8020000}"/>
    <cellStyle name="_%(SignOnly)_BLS2q_salesforce_Synthèse FFv2" xfId="965" xr:uid="{00000000-0005-0000-0000-0000A9020000}"/>
    <cellStyle name="_%(SignOnly)_BLS2q_salesforce_Synthèse FFv2 2" xfId="966" xr:uid="{00000000-0005-0000-0000-0000AA020000}"/>
    <cellStyle name="_%(SignOnly)_BLS2q_salesforce_Synthèse FFv2 2 2" xfId="967" xr:uid="{00000000-0005-0000-0000-0000AB020000}"/>
    <cellStyle name="_%(SignOnly)_BLS2q_salesforce_Synthèse FFv2_2009 CTN FCST (4Q)" xfId="968" xr:uid="{00000000-0005-0000-0000-0000AC020000}"/>
    <cellStyle name="_%(SignOnly)_BLS2q_salesforce_Synthèse FFv2_2009 CTN FCST (4Q) 2" xfId="969" xr:uid="{00000000-0005-0000-0000-0000AD020000}"/>
    <cellStyle name="_%(SignOnly)_BLS2q_salesforce_Synthèse FFv2_2009 CTN FCST (4Q) 2 2" xfId="970" xr:uid="{00000000-0005-0000-0000-0000AE020000}"/>
    <cellStyle name="_%(SignOnly)_BLS2q_salesforce_Synthèse FFv2_2009 CTN FCST (4Q) 3" xfId="971" xr:uid="{00000000-0005-0000-0000-0000AF020000}"/>
    <cellStyle name="_%(SignOnly)_BLS2q_salesforce_Synthèse FFv2_2009 CTN FCST (4Q)_1" xfId="972" xr:uid="{00000000-0005-0000-0000-0000B0020000}"/>
    <cellStyle name="_%(SignOnly)_BLS2q_salesforce_Synthèse FFv2_Cash Unit Review 2011.06 Aroma v4" xfId="973" xr:uid="{00000000-0005-0000-0000-0000B1020000}"/>
    <cellStyle name="_%(SignOnly)_BLS2q_salesforce_Synthèse FFv2_CTB cost-Q4-2010 " xfId="974" xr:uid="{00000000-0005-0000-0000-0000B2020000}"/>
    <cellStyle name="_%(SignOnly)_BLS2q_salesforce_Synthèse FFv2_CTB cost-Q4-2010  2" xfId="975" xr:uid="{00000000-0005-0000-0000-0000B3020000}"/>
    <cellStyle name="_%(SignOnly)_BLS2q_salesforce_Synthèse FFv2_CTB cost-Q4-2010  2 2" xfId="976" xr:uid="{00000000-0005-0000-0000-0000B4020000}"/>
    <cellStyle name="_%(SignOnly)_BLS2q_salesforce_Synthèse FFv2_DATABASECNPGLOBAL v11 15062009 (CR juin)" xfId="977" xr:uid="{00000000-0005-0000-0000-0000B5020000}"/>
    <cellStyle name="_%(SignOnly)_BLS2q_salesforce_Synthèse FFv2_DATABASECNPGLOBAL v11 15062009 (CR juin) 2" xfId="978" xr:uid="{00000000-0005-0000-0000-0000B6020000}"/>
    <cellStyle name="_%(SignOnly)_BLS2q_salesforce_Synthèse FFv2_DATABASECNPGLOBAL v11 15062009 (CR juin) 3" xfId="979" xr:uid="{00000000-0005-0000-0000-0000B7020000}"/>
    <cellStyle name="_%(SignOnly)_BLS2q_salesforce_Synthèse FFv2_DATABASECNPGLOBAL v11 15062009 (CR juin)_DATABASE" xfId="980" xr:uid="{00000000-0005-0000-0000-0000B8020000}"/>
    <cellStyle name="_%(SignOnly)_BLS2q_salesforce_Synthèse FFv2_DATABASECNPGLOBAL v11 15062009 (CR juin)_DATABASE 2" xfId="981" xr:uid="{00000000-0005-0000-0000-0000B9020000}"/>
    <cellStyle name="_%(SignOnly)_BLS2q_salesforce_Synthèse FFv2_DATABASECNPGLOBAL v11 15062009 (CR juin)_DATABASE 3" xfId="982" xr:uid="{00000000-0005-0000-0000-0000BA020000}"/>
    <cellStyle name="_%(SignOnly)_BLS2q_salesforce_Synthèse FFv2_DATABASECNPGLOBAL v11 15062009 (CR juin)_Database CNP" xfId="983" xr:uid="{00000000-0005-0000-0000-0000BB020000}"/>
    <cellStyle name="_%(SignOnly)_BLS2q_salesforce_Synthèse FFv2_DATABASECNPGLOBAL v11 15062009 (CR juin)_Database CNP 2" xfId="984" xr:uid="{00000000-0005-0000-0000-0000BC020000}"/>
    <cellStyle name="_%(SignOnly)_BLS2q_salesforce_Synthèse FFv2_DATABASECNPGLOBAL v11 15062009 (CR juin)_Database CNP 2 2" xfId="985" xr:uid="{00000000-0005-0000-0000-0000BD020000}"/>
    <cellStyle name="_%(SignOnly)_BLS2q_salesforce_Synthèse FFv2_EUR 2010" xfId="986" xr:uid="{00000000-0005-0000-0000-0000BE020000}"/>
    <cellStyle name="_%(SignOnly)_BLS2q_salesforce_Synthèse FFv2_EUR 2010 2" xfId="987" xr:uid="{00000000-0005-0000-0000-0000BF020000}"/>
    <cellStyle name="_%(SignOnly)_BLS2q_salesforce_Synthèse FFv2_EUR 2010 3" xfId="988" xr:uid="{00000000-0005-0000-0000-0000C0020000}"/>
    <cellStyle name="_%(SignOnly)_BLS2q_salesforce_Synthèse FFv2_EVP 2015 Roadmap May12 vs Roadmap validated in July11 FY avec modifs FlVv5" xfId="989" xr:uid="{00000000-0005-0000-0000-0000C1020000}"/>
    <cellStyle name="_%(SignOnly)_BLS2q_salesforce_Synthèse FFv2_EVP 2015 Roadmap May12 vs Roadmap validated in July11 FY avec modifs FlVv5 2" xfId="990" xr:uid="{00000000-0005-0000-0000-0000C2020000}"/>
    <cellStyle name="_%(SignOnly)_BLS2q_salesforce_Synthèse FFv2_EVP 2015 Roadmap May12 vs Roadmap validated in July11 FY avec modifs FlVv5 3" xfId="991" xr:uid="{00000000-0005-0000-0000-0000C3020000}"/>
    <cellStyle name="_%(SignOnly)_DATABASE" xfId="992" xr:uid="{00000000-0005-0000-0000-0000C4020000}"/>
    <cellStyle name="_%(SignOnly)_DATABASECNPGLOBAL v5" xfId="993" xr:uid="{00000000-0005-0000-0000-0000C5020000}"/>
    <cellStyle name="_%(SignOnly)_DATABASECNPGLOBAL v5 2" xfId="994" xr:uid="{00000000-0005-0000-0000-0000C6020000}"/>
    <cellStyle name="_%(SignOnly)_DATABASECNPGLOBAL v5 2 2" xfId="995" xr:uid="{00000000-0005-0000-0000-0000C7020000}"/>
    <cellStyle name="_%(SignOnly)_Formats RDG Dec 2008 MAG BU Diphenols v8 FINAL SP12" xfId="996" xr:uid="{00000000-0005-0000-0000-0000C8020000}"/>
    <cellStyle name="_%(SignOnly)_Formats RDG Dec 2008 MAG BU Diphenols v8 FINAL SP12 2" xfId="997" xr:uid="{00000000-0005-0000-0000-0000C9020000}"/>
    <cellStyle name="_%(SignOnly)_Formats RDG Dec 2008 MAG BU Diphenols v8 FINAL SP12 3" xfId="998" xr:uid="{00000000-0005-0000-0000-0000CA020000}"/>
    <cellStyle name="_%(SignOnly)_Formats RDG Dec 2008 MAG BU Diphenols v8 FINAL SP12 3 2" xfId="999" xr:uid="{00000000-0005-0000-0000-0000CB020000}"/>
    <cellStyle name="_%(SignOnly)_Frais fixes" xfId="1000" xr:uid="{00000000-0005-0000-0000-0000CC020000}"/>
    <cellStyle name="_%(SignOnly)_Frais fixes 2" xfId="1001" xr:uid="{00000000-0005-0000-0000-0000CD020000}"/>
    <cellStyle name="_%(SignOnly)_Frais fixes 3" xfId="1002" xr:uid="{00000000-0005-0000-0000-0000CE020000}"/>
    <cellStyle name="_%(SignOnly)_Frais fixes 3 2" xfId="1003" xr:uid="{00000000-0005-0000-0000-0000CF020000}"/>
    <cellStyle name="_%(SignOnly)_Jan BE+FebBE+MarBE v F12 Sales" xfId="1004" xr:uid="{00000000-0005-0000-0000-0000D0020000}"/>
    <cellStyle name="_%(SignOnly)_Jan BE+FebBE+MarBE v F12 Sales 2" xfId="1005" xr:uid="{00000000-0005-0000-0000-0000D1020000}"/>
    <cellStyle name="_%(SignOnly)_Jan BE+FebBE+MarBE v F12 Sales 2 2" xfId="1006" xr:uid="{00000000-0005-0000-0000-0000D2020000}"/>
    <cellStyle name="_%(SignSpaceOnly)" xfId="1007" xr:uid="{00000000-0005-0000-0000-0000D3020000}"/>
    <cellStyle name="_%(SignSpaceOnly) 2" xfId="1008" xr:uid="{00000000-0005-0000-0000-0000D4020000}"/>
    <cellStyle name="_%(SignSpaceOnly) 2 2" xfId="1009" xr:uid="{00000000-0005-0000-0000-0000D5020000}"/>
    <cellStyle name="_%(SignSpaceOnly) 3" xfId="1010" xr:uid="{00000000-0005-0000-0000-0000D6020000}"/>
    <cellStyle name="_%(SignSpaceOnly)_01 Rhino SoP" xfId="1011" xr:uid="{00000000-0005-0000-0000-0000D7020000}"/>
    <cellStyle name="_%(SignSpaceOnly)_01 Rhino SoP_2009 CTN FCST (4Q)" xfId="1012" xr:uid="{00000000-0005-0000-0000-0000D8020000}"/>
    <cellStyle name="_%(SignSpaceOnly)_01 Rhino SoP_2009 CTN FCST (Q1+Q2+Q3)" xfId="1013" xr:uid="{00000000-0005-0000-0000-0000D9020000}"/>
    <cellStyle name="_%(SignSpaceOnly)_01 Rhino SoP_AFDT manque Inhibiteurs a la conso 21102010" xfId="1014" xr:uid="{00000000-0005-0000-0000-0000DA020000}"/>
    <cellStyle name="_%(SignSpaceOnly)_01 Rhino SoP_AP - Fluorés" xfId="1015" xr:uid="{00000000-0005-0000-0000-0000DB020000}"/>
    <cellStyle name="_%(SignSpaceOnly)_01 Rhino SoP_bridge Frais fixes détaillé" xfId="1016" xr:uid="{00000000-0005-0000-0000-0000DC020000}"/>
    <cellStyle name="_%(SignSpaceOnly)_01 Rhino SoP_DATABASECNPGLOBAL v11 15062009 (CR juin)" xfId="1017" xr:uid="{00000000-0005-0000-0000-0000DD020000}"/>
    <cellStyle name="_%(SignSpaceOnly)_01 Rhino SoP_DATABASECNPGLOBAL v11 15062009 (CR juin) 2" xfId="1018" xr:uid="{00000000-0005-0000-0000-0000DE020000}"/>
    <cellStyle name="_%(SignSpaceOnly)_01 Rhino SoP_DATABASECNPGLOBAL v11 15062009 (CR juin) 3" xfId="1019" xr:uid="{00000000-0005-0000-0000-0000DF020000}"/>
    <cellStyle name="_%(SignSpaceOnly)_01 Rhino SoP_DATABASECNPGLOBAL v11 22062009 (CR Juin)" xfId="1020" xr:uid="{00000000-0005-0000-0000-0000E0020000}"/>
    <cellStyle name="_%(SignSpaceOnly)_01 Rhino SoP_DATABASECNPGLOBAL v5" xfId="1021" xr:uid="{00000000-0005-0000-0000-0000E1020000}"/>
    <cellStyle name="_%(SignSpaceOnly)_01 Rhino SoP_DATABASECNPGLOBAL v5 2" xfId="1022" xr:uid="{00000000-0005-0000-0000-0000E2020000}"/>
    <cellStyle name="_%(SignSpaceOnly)_01 Rhino SoP_DATABASECNPGLOBAL v5 2 2" xfId="1023" xr:uid="{00000000-0005-0000-0000-0000E3020000}"/>
    <cellStyle name="_%(SignSpaceOnly)_01 Rhino SoP_DATABASECNPGLOBAL v5 3" xfId="1024" xr:uid="{00000000-0005-0000-0000-0000E4020000}"/>
    <cellStyle name="_%(SignSpaceOnly)_01 Rhino SoP_Détail EBITDA_1" xfId="1025" xr:uid="{00000000-0005-0000-0000-0000E5020000}"/>
    <cellStyle name="_%(SignSpaceOnly)_01 Rhino SoP_Formats RDG Dec 2008 MAG BU Diphenols v8 FINAL SP12" xfId="1026" xr:uid="{00000000-0005-0000-0000-0000E6020000}"/>
    <cellStyle name="_%(SignSpaceOnly)_01 Rhino SoP_Formats RDG Dec 2008 MAG BU Diphenols v8 FINAL SP12_DATABASECNPGLOBAL v11 15062009 (CR juin)" xfId="1027" xr:uid="{00000000-0005-0000-0000-0000E7020000}"/>
    <cellStyle name="_%(SignSpaceOnly)_01 Rhino SoP_Formats RDG Dec 2008 MAG BU Diphenols v8 FINAL SP12_DATABASECNPGLOBAL v11 15062009 (CR juin)_AFDT manque Inhibiteurs a la conso 21102010" xfId="1028" xr:uid="{00000000-0005-0000-0000-0000E8020000}"/>
    <cellStyle name="_%(SignSpaceOnly)_01 Rhino SoP_Formats RDG Dec 2008 MAG BU Diphenols v8 FINAL SP12_DATABASECNPGLOBAL v11 15062009 (CR juin)_AFDT manque Inhibiteurs a la conso 21102010_Risques  opportunités_AP v2" xfId="1029" xr:uid="{00000000-0005-0000-0000-0000E9020000}"/>
    <cellStyle name="_%(SignSpaceOnly)_01 Rhino SoP_Formats RDG Dec 2008 MAG BU Diphenols v8 FINAL SP12_DATABASECNPGLOBAL v11 15062009 (CR juin)_Cash Unit Review 2011.06 Aroma v4" xfId="1030" xr:uid="{00000000-0005-0000-0000-0000EA020000}"/>
    <cellStyle name="_%(SignSpaceOnly)_01 Rhino SoP_Formats RDG Dec 2008 MAG BU Diphenols v8 FINAL SP12_DATABASECNPGLOBAL v11 15062009 (CR juin)_Cash Unit Review 2011.06 Aroma v4_Risques  opportunités_AP v2" xfId="1031" xr:uid="{00000000-0005-0000-0000-0000EB020000}"/>
    <cellStyle name="_%(SignSpaceOnly)_01 Rhino SoP_Formats RDG Dec 2008 MAG BU Diphenols v8 FINAL SP12_DATABASECNPGLOBAL v11 15062009 (CR juin)_Draft Roadmap 2012-2015 v6" xfId="1032" xr:uid="{00000000-0005-0000-0000-0000EC020000}"/>
    <cellStyle name="_%(SignSpaceOnly)_01 Rhino SoP_Formats RDG Dec 2008 MAG BU Diphenols v8 FINAL SP12_DATABASECNPGLOBAL v11 15062009 (CR juin)_EVP 2015 Roadmap May12 vs Roadmap validated in July11 FY avec modifs FlVv5" xfId="1033" xr:uid="{00000000-0005-0000-0000-0000ED020000}"/>
    <cellStyle name="_%(SignSpaceOnly)_01 Rhino SoP_Formats RDG Dec 2008 MAG BU Diphenols v8 FINAL SP12_DATABASECNPGLOBAL v11 15062009 (CR juin)_PLUG" xfId="1034" xr:uid="{00000000-0005-0000-0000-0000EE020000}"/>
    <cellStyle name="_%(SignSpaceOnly)_01 Rhino SoP_Formats RDG Dec 2008 MAG BU Diphenols v8 FINAL SP12_DATABASECNPGLOBAL v11 15062009 (CR juin)_PLUG_EVP 2015 Roadmap May12 vs Roadmap validated in July11 FY avec modifs FlVv5" xfId="1035" xr:uid="{00000000-0005-0000-0000-0000EF020000}"/>
    <cellStyle name="_%(SignSpaceOnly)_01 Rhino SoP_Formats RDG Dec 2008 MAG BU Diphenols v8 FINAL SP12_DATABASECNPGLOBAL v11 15062009 (CR juin)_PLUG_Risques  opportunités_AP v2" xfId="1036" xr:uid="{00000000-0005-0000-0000-0000F0020000}"/>
    <cellStyle name="_%(SignSpaceOnly)_01 Rhino SoP_Formats RDG Dec 2008 MAG BU Diphenols v8 FINAL SP12_DATABASECNPGLOBAL v11 15062009 (CR juin)_PLUG_Risques  opportunités_AP v2 2" xfId="1037" xr:uid="{00000000-0005-0000-0000-0000F1020000}"/>
    <cellStyle name="_%(SignSpaceOnly)_01 Rhino SoP_Formats RDG Dec 2008 MAG BU Diphenols v8 FINAL SP12_DATABASECNPGLOBAL v11 15062009 (CR juin)_PLUG_Risques  opportunités_AP v2 2 2" xfId="1038" xr:uid="{00000000-0005-0000-0000-0000F2020000}"/>
    <cellStyle name="_%(SignSpaceOnly)_01 Rhino SoP_Formats RDG Dec 2008 MAG BU Diphenols v8 FINAL SP12_DATABASECNPGLOBAL v11 15062009 (CR juin)_Risques  opportunités_AP v2" xfId="1039" xr:uid="{00000000-0005-0000-0000-0000F3020000}"/>
    <cellStyle name="_%(SignSpaceOnly)_01 Rhino SoP_Formats RDG Dec 2008 MAG BU Diphenols v8 FINAL SP12_DATABASECNPGLOBAL v11 15062009 (CR juin)_Synthese EUR" xfId="1040" xr:uid="{00000000-0005-0000-0000-0000F4020000}"/>
    <cellStyle name="_%(SignSpaceOnly)_01 Rhino SoP_Formats RDG Dec 2008 MAG BU Diphenols v8 FINAL SP12_DATABASECNPGLOBAL v11 15062009 (CR juin)_Synthese EUR 2" xfId="1041" xr:uid="{00000000-0005-0000-0000-0000F5020000}"/>
    <cellStyle name="_%(SignSpaceOnly)_01 Rhino SoP_Formats RDG Dec 2008 MAG BU Diphenols v8 FINAL SP12_DATABASECNPGLOBAL v11 15062009 (CR juin)_Synthese EUR 2 2" xfId="1042" xr:uid="{00000000-0005-0000-0000-0000F6020000}"/>
    <cellStyle name="_%(SignSpaceOnly)_01 Rhino SoP_Formats RDG Dec 2008 MAG BU Diphenols v8 FINAL SP12_DATABASECNPGLOBAL v11 15062009 (CR juin)_Synthese EUR_Cash Unit Review 2011.06 Aroma v4" xfId="1043" xr:uid="{00000000-0005-0000-0000-0000F7020000}"/>
    <cellStyle name="_%(SignSpaceOnly)_01 Rhino SoP_Formats RDG Dec 2008 MAG BU Diphenols v8 FINAL SP12_DATABASECNPGLOBAL v11 15062009 (CR juin)_Synthese EUR_Risques  opportunités_AP v2" xfId="1044" xr:uid="{00000000-0005-0000-0000-0000F8020000}"/>
    <cellStyle name="_%(SignSpaceOnly)_01 Rhino SoP_Formats RDG Dec 2008 MAG BU Diphenols v8 FINAL SP12_EUR 2010" xfId="1045" xr:uid="{00000000-0005-0000-0000-0000F9020000}"/>
    <cellStyle name="_%(SignSpaceOnly)_01 Rhino SoP_Formats RDG Dec 2008 MAG BU Diphenols v8 FINAL SP12_EUR 2010 2" xfId="1046" xr:uid="{00000000-0005-0000-0000-0000FA020000}"/>
    <cellStyle name="_%(SignSpaceOnly)_01 Rhino SoP_Formats RDG Dec 2008 MAG BU Diphenols v8 FINAL SP12_EUR 2010 3" xfId="1047" xr:uid="{00000000-0005-0000-0000-0000FB020000}"/>
    <cellStyle name="_%(SignSpaceOnly)_01 Rhino SoP_Formats RDG Dec 2008 MAG BU Diphenols v8 FINAL SP12_EUR 2010_Cash Unit Review 2011.06 Aroma v4" xfId="1048" xr:uid="{00000000-0005-0000-0000-0000FC020000}"/>
    <cellStyle name="_%(SignSpaceOnly)_01 Rhino SoP_Formats RDG Dec 2008 MAG BU Diphenols v8 FINAL SP12_EUR 2010_Risques  opportunités_AP v2" xfId="1049" xr:uid="{00000000-0005-0000-0000-0000FD020000}"/>
    <cellStyle name="_%(SignSpaceOnly)_01 Rhino SoP_GL-MB-M" xfId="1050" xr:uid="{00000000-0005-0000-0000-0000FE020000}"/>
    <cellStyle name="_%(SignSpaceOnly)_01 Rhino SoP_GL-MB-M 2" xfId="1051" xr:uid="{00000000-0005-0000-0000-0000FF020000}"/>
    <cellStyle name="_%(SignSpaceOnly)_01 Rhino SoP_GL-MB-M 3" xfId="1052" xr:uid="{00000000-0005-0000-0000-000000030000}"/>
    <cellStyle name="_%(SignSpaceOnly)_01 Rhino SoP_GL-MB-M 3 2" xfId="1053" xr:uid="{00000000-0005-0000-0000-000001030000}"/>
    <cellStyle name="_%(SignSpaceOnly)_01 Rhino SoP_GL-MB-M_1" xfId="1054" xr:uid="{00000000-0005-0000-0000-000002030000}"/>
    <cellStyle name="_%(SignSpaceOnly)_01 Rhino SoP_GL-MB-M_1 2" xfId="1055" xr:uid="{00000000-0005-0000-0000-000003030000}"/>
    <cellStyle name="_%(SignSpaceOnly)_01 Rhino SoP_GL-MB-M_1 3" xfId="1056" xr:uid="{00000000-0005-0000-0000-000004030000}"/>
    <cellStyle name="_%(SignSpaceOnly)_01 Rhino SoP_GL-MB-M_1 3 2" xfId="1057" xr:uid="{00000000-0005-0000-0000-000005030000}"/>
    <cellStyle name="_%(SignSpaceOnly)_01 Rhino SoP_Jan BE+FebBE+MarBE v F12 Sales" xfId="1058" xr:uid="{00000000-0005-0000-0000-000006030000}"/>
    <cellStyle name="_%(SignSpaceOnly)_01 Rhino SoP_Jan BE+FebBE+MarBE v F12 Sales 2" xfId="1059" xr:uid="{00000000-0005-0000-0000-000007030000}"/>
    <cellStyle name="_%(SignSpaceOnly)_01 Rhino SoP_Jan BE+FebBE+MarBE v F12 Sales 2 2" xfId="1060" xr:uid="{00000000-0005-0000-0000-000008030000}"/>
    <cellStyle name="_%(SignSpaceOnly)_01 Rhino SoP_Jan BE+FebBE+MarBE v F12 Sales 3" xfId="1061" xr:uid="{00000000-0005-0000-0000-000009030000}"/>
    <cellStyle name="_%(SignSpaceOnly)_16 Rhino Model 11012003" xfId="1062" xr:uid="{00000000-0005-0000-0000-00000A030000}"/>
    <cellStyle name="_%(SignSpaceOnly)_BLS2q_salesforce" xfId="1063" xr:uid="{00000000-0005-0000-0000-00000B030000}"/>
    <cellStyle name="_%(SignSpaceOnly)_BLS2q_salesforce_2009 CTN FCST (Q1+Q2+Q3)" xfId="1064" xr:uid="{00000000-0005-0000-0000-00000C030000}"/>
    <cellStyle name="_%(SignSpaceOnly)_BLS2q_salesforce_ASIAN_Plant_Perimeter" xfId="1065" xr:uid="{00000000-0005-0000-0000-00000D030000}"/>
    <cellStyle name="_%(SignSpaceOnly)_BLS2q_salesforce_Formats RDG Dec 2008 MAG BU Diphenols v8 FINAL SP12" xfId="1066" xr:uid="{00000000-0005-0000-0000-00000E030000}"/>
    <cellStyle name="_%(SignSpaceOnly)_BLS2q_salesforce_GL-MB-M" xfId="1067" xr:uid="{00000000-0005-0000-0000-00000F030000}"/>
    <cellStyle name="_%(SignSpaceOnly)_BLS2q_salesforce_GL-MB-M_2009 CTN FCST (4Q)" xfId="1068" xr:uid="{00000000-0005-0000-0000-000010030000}"/>
    <cellStyle name="_%(SignSpaceOnly)_BLS2q_salesforce_GL-MB-M_2009 CTN FCST (4Q) 2" xfId="1069" xr:uid="{00000000-0005-0000-0000-000011030000}"/>
    <cellStyle name="_%(SignSpaceOnly)_BLS2q_salesforce_GL-MB-M_2009 CTN FCST (4Q) 2 2" xfId="1070" xr:uid="{00000000-0005-0000-0000-000012030000}"/>
    <cellStyle name="_%(SignSpaceOnly)_BLS2q_salesforce_GL-MB-M_2009 CTN FCST (4Q)_AFDT manque Inhibiteurs a la conso 21102010" xfId="1071" xr:uid="{00000000-0005-0000-0000-000013030000}"/>
    <cellStyle name="_%(SignSpaceOnly)_BLS2q_salesforce_GL-MB-M_2009 CTN FCST (4Q)_AFDT manque Inhibiteurs a la conso 21102010 2" xfId="1072" xr:uid="{00000000-0005-0000-0000-000014030000}"/>
    <cellStyle name="_%(SignSpaceOnly)_BLS2q_salesforce_GL-MB-M_2009 CTN FCST (4Q)_AFDT manque Inhibiteurs a la conso 21102010 2 2" xfId="1073" xr:uid="{00000000-0005-0000-0000-000015030000}"/>
    <cellStyle name="_%(SignSpaceOnly)_BLS2q_salesforce_GL-MB-M_2009 CTN FCST (4Q)_Cash Unit Review 2011.06 Aroma v4" xfId="1074" xr:uid="{00000000-0005-0000-0000-000016030000}"/>
    <cellStyle name="_%(SignSpaceOnly)_BLS2q_salesforce_GL-MB-M_2009 CTN FCST (4Q)_Cash Unit Review 2011.06 Aroma v4_Risques  opportunités_AP v2" xfId="1075" xr:uid="{00000000-0005-0000-0000-000017030000}"/>
    <cellStyle name="_%(SignSpaceOnly)_BLS2q_salesforce_GL-MB-M_2009 CTN FCST (4Q)_DATABASE" xfId="1076" xr:uid="{00000000-0005-0000-0000-000018030000}"/>
    <cellStyle name="_%(SignSpaceOnly)_BLS2q_salesforce_GL-MB-M_2009 CTN FCST (4Q)_DATABASE 2" xfId="1077" xr:uid="{00000000-0005-0000-0000-000019030000}"/>
    <cellStyle name="_%(SignSpaceOnly)_BLS2q_salesforce_GL-MB-M_2009 CTN FCST (4Q)_DATABASE 3" xfId="1078" xr:uid="{00000000-0005-0000-0000-00001A030000}"/>
    <cellStyle name="_%(SignSpaceOnly)_BLS2q_salesforce_GL-MB-M_2009 CTN FCST (4Q)_Database CNP" xfId="1079" xr:uid="{00000000-0005-0000-0000-00001B030000}"/>
    <cellStyle name="_%(SignSpaceOnly)_BLS2q_salesforce_GL-MB-M_2009 CTN FCST (4Q)_Database CNP 2" xfId="1080" xr:uid="{00000000-0005-0000-0000-00001C030000}"/>
    <cellStyle name="_%(SignSpaceOnly)_BLS2q_salesforce_GL-MB-M_2009 CTN FCST (4Q)_Database CNP 2 2" xfId="1081" xr:uid="{00000000-0005-0000-0000-00001D030000}"/>
    <cellStyle name="_%(SignSpaceOnly)_BLS2q_salesforce_GL-MB-M_2009 CTN FCST (4Q)_EVP 2015 Roadmap May12 vs Roadmap validated in July11 FY avec modifs FlVv5" xfId="1082" xr:uid="{00000000-0005-0000-0000-00001E030000}"/>
    <cellStyle name="_%(SignSpaceOnly)_BLS2q_salesforce_GL-MB-M_2009 CTN FCST (4Q)_EVP 2015 Roadmap May12 vs Roadmap validated in July11 FY avec modifs FlVv5 2" xfId="1083" xr:uid="{00000000-0005-0000-0000-00001F030000}"/>
    <cellStyle name="_%(SignSpaceOnly)_BLS2q_salesforce_GL-MB-M_2009 CTN FCST (4Q)_EVP 2015 Roadmap May12 vs Roadmap validated in July11 FY avec modifs FlVv5 3" xfId="1084" xr:uid="{00000000-0005-0000-0000-000020030000}"/>
    <cellStyle name="_%(SignSpaceOnly)_BLS2q_salesforce_GL-MB-M_2009 CTN FCST (4Q)_FLUO" xfId="1085" xr:uid="{00000000-0005-0000-0000-000021030000}"/>
    <cellStyle name="_%(SignSpaceOnly)_BLS2q_salesforce_GL-MB-M_2009 CTN FCST (4Q)_FLUO 2" xfId="1086" xr:uid="{00000000-0005-0000-0000-000022030000}"/>
    <cellStyle name="_%(SignSpaceOnly)_BLS2q_salesforce_GL-MB-M_2009 CTN FCST (4Q)_FLUO 3" xfId="1087" xr:uid="{00000000-0005-0000-0000-000023030000}"/>
    <cellStyle name="_%(SignSpaceOnly)_BLS2q_salesforce_GL-MB-M_2009 CTN FCST (4Q)_FLUO 3 2" xfId="1088" xr:uid="{00000000-0005-0000-0000-000024030000}"/>
    <cellStyle name="_%(SignSpaceOnly)_BLS2q_salesforce_GL-MB-M_2009 CTN FCST (4Q)_Risques  opportunités_AP v2" xfId="1089" xr:uid="{00000000-0005-0000-0000-000025030000}"/>
    <cellStyle name="_%(SignSpaceOnly)_BLS2q_salesforce_GL-MB-M_Cash Unit Review 2011.06 Aroma v4" xfId="1090" xr:uid="{00000000-0005-0000-0000-000026030000}"/>
    <cellStyle name="_%(SignSpaceOnly)_BLS2q_salesforce_GL-MB-M_Cash Unit Review 2011.06 Aroma v4_Risques  opportunités_AP v2" xfId="1091" xr:uid="{00000000-0005-0000-0000-000027030000}"/>
    <cellStyle name="_%(SignSpaceOnly)_BLS2q_salesforce_GL-MB-M_EVP 2015 Roadmap May12 vs Roadmap validated in July11 FY avec modifs FlVv5" xfId="1092" xr:uid="{00000000-0005-0000-0000-000028030000}"/>
    <cellStyle name="_%(SignSpaceOnly)_BLS2q_salesforce_GL-MB-M_EVP 2015 Roadmap May12 vs Roadmap validated in July11 FY avec modifs FlVv5 2" xfId="1093" xr:uid="{00000000-0005-0000-0000-000029030000}"/>
    <cellStyle name="_%(SignSpaceOnly)_BLS2q_salesforce_GL-MB-M_EVP 2015 Roadmap May12 vs Roadmap validated in July11 FY avec modifs FlVv5 3" xfId="1094" xr:uid="{00000000-0005-0000-0000-00002A030000}"/>
    <cellStyle name="_%(SignSpaceOnly)_BLS2q_salesforce_GL-MB-M_FLUO" xfId="1095" xr:uid="{00000000-0005-0000-0000-00002B030000}"/>
    <cellStyle name="_%(SignSpaceOnly)_BLS2q_salesforce_GL-MB-M_FLUO_Risques  opportunités_AP v2" xfId="1096" xr:uid="{00000000-0005-0000-0000-00002C030000}"/>
    <cellStyle name="_%(SignSpaceOnly)_BLS2q_salesforce_GL-MB-M_GL-MB-M" xfId="1097" xr:uid="{00000000-0005-0000-0000-00002D030000}"/>
    <cellStyle name="_%(SignSpaceOnly)_BLS2q_salesforce_GL-MB-M_GL-MB-M_Cash Unit Review 2011.06 Aroma v4" xfId="1098" xr:uid="{00000000-0005-0000-0000-00002E030000}"/>
    <cellStyle name="_%(SignSpaceOnly)_BLS2q_salesforce_GL-MB-M_GL-MB-M_Cash Unit Review 2011.06 Aroma v4_Risques  opportunités_AP v2" xfId="1099" xr:uid="{00000000-0005-0000-0000-00002F030000}"/>
    <cellStyle name="_%(SignSpaceOnly)_BLS2q_salesforce_GL-MB-M_GL-MB-M_EVP 2015 Roadmap May12 vs Roadmap validated in July11 FY avec modifs FlVv5" xfId="1100" xr:uid="{00000000-0005-0000-0000-000030030000}"/>
    <cellStyle name="_%(SignSpaceOnly)_BLS2q_salesforce_GL-MB-M_GL-MB-M_FLUO" xfId="1101" xr:uid="{00000000-0005-0000-0000-000031030000}"/>
    <cellStyle name="_%(SignSpaceOnly)_BLS2q_salesforce_GL-MB-M_GL-MB-M_FLUO_Risques  opportunités_AP v2" xfId="1102" xr:uid="{00000000-0005-0000-0000-000032030000}"/>
    <cellStyle name="_%(SignSpaceOnly)_BLS2q_salesforce_GL-MB-M_GL-MB-M_Risques  opportunités_AP v2" xfId="1103" xr:uid="{00000000-0005-0000-0000-000033030000}"/>
    <cellStyle name="_%(SignSpaceOnly)_BLS2q_salesforce_GL-MB-M_Risques  opportunités_AP v2" xfId="1104" xr:uid="{00000000-0005-0000-0000-000034030000}"/>
    <cellStyle name="_%(SignSpaceOnly)_BLS2q_salesforce_Q3 10 vs 09 CTN" xfId="1105" xr:uid="{00000000-0005-0000-0000-000035030000}"/>
    <cellStyle name="_%(SignSpaceOnly)_Book1" xfId="1106" xr:uid="{00000000-0005-0000-0000-000036030000}"/>
    <cellStyle name="_%(SignSpaceOnly)_Book1 2" xfId="1107" xr:uid="{00000000-0005-0000-0000-000037030000}"/>
    <cellStyle name="_%(SignSpaceOnly)_Book1 2 2" xfId="1108" xr:uid="{00000000-0005-0000-0000-000038030000}"/>
    <cellStyle name="_%(SignSpaceOnly)_Book1 3" xfId="1109" xr:uid="{00000000-0005-0000-0000-000039030000}"/>
    <cellStyle name="_%(SignSpaceOnly)_Book1 3 2" xfId="1110" xr:uid="{00000000-0005-0000-0000-00003A030000}"/>
    <cellStyle name="_%(SignSpaceOnly)_Book1_Formats RDG Dec 2008 MAG BU Diphenols v8 FINAL SP12" xfId="1111" xr:uid="{00000000-0005-0000-0000-00003B030000}"/>
    <cellStyle name="_%(SignSpaceOnly)_Book1_Formats RDG Dec 2008 MAG BU Diphenols v8 FINAL SP12 2" xfId="1112" xr:uid="{00000000-0005-0000-0000-00003C030000}"/>
    <cellStyle name="_%(SignSpaceOnly)_Book1_Formats RDG Dec 2008 MAG BU Diphenols v8 FINAL SP12 3" xfId="1113" xr:uid="{00000000-0005-0000-0000-00003D030000}"/>
    <cellStyle name="_%(SignSpaceOnly)_Book1_Formats RDG Dec 2008 MAG BU Diphenols v8 FINAL SP12 3 2" xfId="1114" xr:uid="{00000000-0005-0000-0000-00003E030000}"/>
    <cellStyle name="_%(SignSpaceOnly)_DATABASECNPGLOBAL v5" xfId="1115" xr:uid="{00000000-0005-0000-0000-00003F030000}"/>
    <cellStyle name="_%(SignSpaceOnly)_DATABASECNPGLOBAL v5 2" xfId="1116" xr:uid="{00000000-0005-0000-0000-000040030000}"/>
    <cellStyle name="_%(SignSpaceOnly)_DATABASECNPGLOBAL v5 2 2" xfId="1117" xr:uid="{00000000-0005-0000-0000-000041030000}"/>
    <cellStyle name="_%(SignSpaceOnly)_temp" xfId="1118" xr:uid="{00000000-0005-0000-0000-000042030000}"/>
    <cellStyle name="_%(SignSpaceOnly)_temp 2" xfId="1119" xr:uid="{00000000-0005-0000-0000-000043030000}"/>
    <cellStyle name="_%(SignSpaceOnly)_temp 2 2" xfId="1120" xr:uid="{00000000-0005-0000-0000-000044030000}"/>
    <cellStyle name="_0.0[1space]" xfId="1121" xr:uid="{00000000-0005-0000-0000-000045030000}"/>
    <cellStyle name="_0.0[1space] 2" xfId="1122" xr:uid="{00000000-0005-0000-0000-000046030000}"/>
    <cellStyle name="_0.0[1space] 2 2" xfId="1123" xr:uid="{00000000-0005-0000-0000-000047030000}"/>
    <cellStyle name="_0.0[1space] 3" xfId="1124" xr:uid="{00000000-0005-0000-0000-000048030000}"/>
    <cellStyle name="_0.0[1space]_2009 CTN FCST (Q1+Q2+Q3)" xfId="1125" xr:uid="{00000000-0005-0000-0000-000049030000}"/>
    <cellStyle name="_0.0[1space]_2009 CTN FCST (Q1+Q2+Q3) 2" xfId="1126" xr:uid="{00000000-0005-0000-0000-00004A030000}"/>
    <cellStyle name="_0.0[1space]_2009 CTN FCST (Q1+Q2+Q3) 2 2" xfId="1127" xr:uid="{00000000-0005-0000-0000-00004B030000}"/>
    <cellStyle name="_0.0[1space]_AP - Fluorés" xfId="1128" xr:uid="{00000000-0005-0000-0000-00004C030000}"/>
    <cellStyle name="_0.0[1space]_AP - Fluorés 2" xfId="1129" xr:uid="{00000000-0005-0000-0000-00004D030000}"/>
    <cellStyle name="_0.0[1space]_AP - Fluorés 3" xfId="1130" xr:uid="{00000000-0005-0000-0000-00004E030000}"/>
    <cellStyle name="_0.0[1space]_AP - Fluorés 3 2" xfId="1131" xr:uid="{00000000-0005-0000-0000-00004F030000}"/>
    <cellStyle name="_0.0[1space]_ASIAN_Plant_Perimeter" xfId="1132" xr:uid="{00000000-0005-0000-0000-000050030000}"/>
    <cellStyle name="_0.0[1space]_ASIAN_Plant_Perimeter 2" xfId="1133" xr:uid="{00000000-0005-0000-0000-000051030000}"/>
    <cellStyle name="_0.0[1space]_ASIAN_Plant_Perimeter 2 2" xfId="1134" xr:uid="{00000000-0005-0000-0000-000052030000}"/>
    <cellStyle name="_0.0[1space]_CR 2013_03" xfId="1135" xr:uid="{00000000-0005-0000-0000-000053030000}"/>
    <cellStyle name="_0.0[1space]_CR 2013_03 2" xfId="1136" xr:uid="{00000000-0005-0000-0000-000054030000}"/>
    <cellStyle name="_0.0[1space]_DATABASE" xfId="1137" xr:uid="{00000000-0005-0000-0000-000055030000}"/>
    <cellStyle name="_0.0[1space]_DATABASE 2" xfId="1138" xr:uid="{00000000-0005-0000-0000-000056030000}"/>
    <cellStyle name="_0.0[1space]_DATABASE 3" xfId="1139" xr:uid="{00000000-0005-0000-0000-000057030000}"/>
    <cellStyle name="_0.0[1space]_DATABASE_2009 CTN FCST (4Q)" xfId="1140" xr:uid="{00000000-0005-0000-0000-000058030000}"/>
    <cellStyle name="_0.0[1space]_DATABASE_2009 CTN FCST (4Q) 2" xfId="1141" xr:uid="{00000000-0005-0000-0000-000059030000}"/>
    <cellStyle name="_0.0[1space]_DATABASE_2009 CTN FCST (4Q) 3" xfId="1142" xr:uid="{00000000-0005-0000-0000-00005A030000}"/>
    <cellStyle name="_0.0[1space]_DATABASE_2009 CTN FCST (4Q)_1" xfId="1143" xr:uid="{00000000-0005-0000-0000-00005B030000}"/>
    <cellStyle name="_0.0[1space]_DATABASE_2009 CTN FCST (4Q)_1 2" xfId="1144" xr:uid="{00000000-0005-0000-0000-00005C030000}"/>
    <cellStyle name="_0.0[1space]_DATABASE_2009 CTN FCST (4Q)_1 2 2" xfId="1145" xr:uid="{00000000-0005-0000-0000-00005D030000}"/>
    <cellStyle name="_0.0[1space]_DATABASE_2009 CTN FCST (4Q)_1_AFDT manque Inhibiteurs a la conso 21102010" xfId="1146" xr:uid="{00000000-0005-0000-0000-00005E030000}"/>
    <cellStyle name="_0.0[1space]_DATABASE_2009 CTN FCST (4Q)_1_AFDT manque Inhibiteurs a la conso 21102010 2" xfId="1147" xr:uid="{00000000-0005-0000-0000-00005F030000}"/>
    <cellStyle name="_0.0[1space]_DATABASE_2009 CTN FCST (4Q)_1_AFDT manque Inhibiteurs a la conso 21102010 2 2" xfId="1148" xr:uid="{00000000-0005-0000-0000-000060030000}"/>
    <cellStyle name="_0.0[1space]_DATABASE_2009 CTN FCST (4Q)_1_Cash Unit Review 2011.06 Aroma v4" xfId="1149" xr:uid="{00000000-0005-0000-0000-000061030000}"/>
    <cellStyle name="_0.0[1space]_DATABASE_2009 CTN FCST (4Q)_1_Cash Unit Review 2011.06 Aroma v4 2" xfId="1150" xr:uid="{00000000-0005-0000-0000-000062030000}"/>
    <cellStyle name="_0.0[1space]_DATABASE_2009 CTN FCST (4Q)_1_Cash Unit Review 2011.06 Aroma v4 2 2" xfId="1151" xr:uid="{00000000-0005-0000-0000-000063030000}"/>
    <cellStyle name="_0.0[1space]_DATABASE_2009 CTN FCST (4Q)_1_DATABASE" xfId="1152" xr:uid="{00000000-0005-0000-0000-000064030000}"/>
    <cellStyle name="_0.0[1space]_DATABASE_2009 CTN FCST (4Q)_1_DATABASE 2" xfId="1153" xr:uid="{00000000-0005-0000-0000-000065030000}"/>
    <cellStyle name="_0.0[1space]_DATABASE_2009 CTN FCST (4Q)_1_DATABASE 3" xfId="1154" xr:uid="{00000000-0005-0000-0000-000066030000}"/>
    <cellStyle name="_0.0[1space]_DATABASE_2009 CTN FCST (4Q)_1_EVP 2015 Roadmap May12 vs Roadmap validated in July11 FY avec modifs FlVv5" xfId="1155" xr:uid="{00000000-0005-0000-0000-000067030000}"/>
    <cellStyle name="_0.0[1space]_DATABASE_2009 CTN FCST (4Q)_1_EVP 2015 Roadmap May12 vs Roadmap validated in July11 FY avec modifs FlVv5 2" xfId="1156" xr:uid="{00000000-0005-0000-0000-000068030000}"/>
    <cellStyle name="_0.0[1space]_DATABASE_2009 CTN FCST (4Q)_1_EVP 2015 Roadmap May12 vs Roadmap validated in July11 FY avec modifs FlVv5 3" xfId="1157" xr:uid="{00000000-0005-0000-0000-000069030000}"/>
    <cellStyle name="_0.0[1space]_DATABASE_Cash Unit Review 2011.06 Aroma v4" xfId="1158" xr:uid="{00000000-0005-0000-0000-00006A030000}"/>
    <cellStyle name="_0.0[1space]_DATABASE_Cash Unit Review 2011.06 Aroma v4 2" xfId="1159" xr:uid="{00000000-0005-0000-0000-00006B030000}"/>
    <cellStyle name="_0.0[1space]_DATABASE_Cash Unit Review 2011.06 Aroma v4 3" xfId="1160" xr:uid="{00000000-0005-0000-0000-00006C030000}"/>
    <cellStyle name="_0.0[1space]_DATABASE_DATABASE" xfId="1161" xr:uid="{00000000-0005-0000-0000-00006D030000}"/>
    <cellStyle name="_0.0[1space]_DATABASE_DATABASE_1_DATABASE" xfId="1162" xr:uid="{00000000-0005-0000-0000-00006E030000}"/>
    <cellStyle name="_0.0[1space]_DATABASE_DATABASE_1_DATABASE_EUR 2010" xfId="1163" xr:uid="{00000000-0005-0000-0000-00006F030000}"/>
    <cellStyle name="_0.0[1space]_DATABASE_DATABASE_1_DATABASE_EUR 2010_Cash Unit Review 2011.06 Aroma v4" xfId="1164" xr:uid="{00000000-0005-0000-0000-000070030000}"/>
    <cellStyle name="_0.0[1space]_DATABASE_DATABASE_1_DATABASE_EUR 2010_Cash Unit Review 2011.06 Aroma v4 2" xfId="1165" xr:uid="{00000000-0005-0000-0000-000071030000}"/>
    <cellStyle name="_0.0[1space]_DATABASE_DATABASE_1_DATABASE_EUR 2010_Cash Unit Review 2011.06 Aroma v4 2 2" xfId="1166" xr:uid="{00000000-0005-0000-0000-000072030000}"/>
    <cellStyle name="_0.0[1space]_DATABASE_DATABASE_1_DATABASE_EUR 2010_Risques  opportunités_AP v2" xfId="1167" xr:uid="{00000000-0005-0000-0000-000073030000}"/>
    <cellStyle name="_0.0[1space]_DATABASE_DATABASE_1_DATABASE_EVP 2015 Roadmap May12 vs Roadmap validated in July11 FY avec modifs FlVv5" xfId="1168" xr:uid="{00000000-0005-0000-0000-000074030000}"/>
    <cellStyle name="_0.0[1space]_DATABASE_DATABASE_1_DATABASE_EVP 2015 Roadmap May12 vs Roadmap validated in July11 FY avec modifs FlVv5 2" xfId="1169" xr:uid="{00000000-0005-0000-0000-000075030000}"/>
    <cellStyle name="_0.0[1space]_DATABASE_DATABASE_1_DATABASE_EVP 2015 Roadmap May12 vs Roadmap validated in July11 FY avec modifs FlVv5 2 2" xfId="1170" xr:uid="{00000000-0005-0000-0000-000076030000}"/>
    <cellStyle name="_0.0[1space]_DATABASE_DATABASE_1_DATABASE_Risques  opportunités_AP v2" xfId="1171" xr:uid="{00000000-0005-0000-0000-000077030000}"/>
    <cellStyle name="_0.0[1space]_DATABASE_DATABASE_DATABASECNPGLOBAL v11 15062009 (CR juin)" xfId="1172" xr:uid="{00000000-0005-0000-0000-000078030000}"/>
    <cellStyle name="_0.0[1space]_DATABASE_DATABASE_DATABASECNPGLOBAL v11 15062009 (CR juin) 2" xfId="1173" xr:uid="{00000000-0005-0000-0000-000079030000}"/>
    <cellStyle name="_0.0[1space]_DATABASE_DATABASE_DATABASECNPGLOBAL v11 15062009 (CR juin) 2 2" xfId="1174" xr:uid="{00000000-0005-0000-0000-00007A030000}"/>
    <cellStyle name="_0.0[1space]_DATABASE_DATABASE_DATABASECNPGLOBAL v11 15062009 (CR juin)_2009 CTN FCST (4Q)" xfId="1175" xr:uid="{00000000-0005-0000-0000-00007B030000}"/>
    <cellStyle name="_0.0[1space]_DATABASE_DATABASE_DATABASECNPGLOBAL v11 15062009 (CR juin)_2009 CTN FCST (4Q) 2" xfId="1176" xr:uid="{00000000-0005-0000-0000-00007C030000}"/>
    <cellStyle name="_0.0[1space]_DATABASE_DATABASE_DATABASECNPGLOBAL v11 15062009 (CR juin)_2009 CTN FCST (4Q) 2 2" xfId="1177" xr:uid="{00000000-0005-0000-0000-00007D030000}"/>
    <cellStyle name="_0.0[1space]_DATABASE_DATABASE_DATABASECNPGLOBAL v11 15062009 (CR juin)_2009 CTN FCST (4Q)_Cash Unit Review 2011.06 Aroma v4" xfId="1178" xr:uid="{00000000-0005-0000-0000-00007E030000}"/>
    <cellStyle name="_0.0[1space]_DATABASE_DATABASE_DATABASECNPGLOBAL v11 15062009 (CR juin)_2009 CTN FCST (4Q)_Cash Unit Review 2011.06 Aroma v4_Risques  opportunités_AP v2" xfId="1179" xr:uid="{00000000-0005-0000-0000-00007F030000}"/>
    <cellStyle name="_0.0[1space]_DATABASE_DATABASE_DATABASECNPGLOBAL v11 15062009 (CR juin)_2009 CTN FCST (4Q)_DATABASE" xfId="1180" xr:uid="{00000000-0005-0000-0000-000080030000}"/>
    <cellStyle name="_0.0[1space]_DATABASE_DATABASE_DATABASECNPGLOBAL v11 15062009 (CR juin)_2009 CTN FCST (4Q)_DATABASE 2" xfId="1181" xr:uid="{00000000-0005-0000-0000-000081030000}"/>
    <cellStyle name="_0.0[1space]_DATABASE_DATABASE_DATABASECNPGLOBAL v11 15062009 (CR juin)_2009 CTN FCST (4Q)_DATABASE 3" xfId="1182" xr:uid="{00000000-0005-0000-0000-000082030000}"/>
    <cellStyle name="_0.0[1space]_DATABASE_DATABASE_DATABASECNPGLOBAL v11 15062009 (CR juin)_2009 CTN FCST (4Q)_Database CNP" xfId="1183" xr:uid="{00000000-0005-0000-0000-000083030000}"/>
    <cellStyle name="_0.0[1space]_DATABASE_DATABASE_DATABASECNPGLOBAL v11 15062009 (CR juin)_2009 CTN FCST (4Q)_Database CNP 2" xfId="1184" xr:uid="{00000000-0005-0000-0000-000084030000}"/>
    <cellStyle name="_0.0[1space]_DATABASE_DATABASE_DATABASECNPGLOBAL v11 15062009 (CR juin)_2009 CTN FCST (4Q)_Database CNP 2 2" xfId="1185" xr:uid="{00000000-0005-0000-0000-000085030000}"/>
    <cellStyle name="_0.0[1space]_DATABASE_DATABASE_DATABASECNPGLOBAL v11 15062009 (CR juin)_2009 CTN FCST (4Q)_Database CNP_Cash Unit Review 2011.06 Aroma v4" xfId="1186" xr:uid="{00000000-0005-0000-0000-000086030000}"/>
    <cellStyle name="_0.0[1space]_DATABASE_DATABASE_DATABASECNPGLOBAL v11 15062009 (CR juin)_2009 CTN FCST (4Q)_Database CNP_Cash Unit Review 2011.06 Aroma v4_Risques  opportunités_AP v2" xfId="1187" xr:uid="{00000000-0005-0000-0000-000087030000}"/>
    <cellStyle name="_0.0[1space]_DATABASE_DATABASE_DATABASECNPGLOBAL v11 15062009 (CR juin)_2009 CTN FCST (4Q)_Database CNP_Cash Unit Review 2011.06 Aroma v4_Risques  opportunités_AP v2 2" xfId="1188" xr:uid="{00000000-0005-0000-0000-000088030000}"/>
    <cellStyle name="_0.0[1space]_DATABASE_DATABASE_DATABASECNPGLOBAL v11 15062009 (CR juin)_2009 CTN FCST (4Q)_Database CNP_Cash Unit Review 2011.06 Aroma v4_Risques  opportunités_AP v2 2 2" xfId="1189" xr:uid="{00000000-0005-0000-0000-000089030000}"/>
    <cellStyle name="_0.0[1space]_DATABASE_DATABASE_DATABASECNPGLOBAL v11 15062009 (CR juin)_2009 CTN FCST (4Q)_Database CNP_Risques  opportunités_AP v2" xfId="1190" xr:uid="{00000000-0005-0000-0000-00008A030000}"/>
    <cellStyle name="_0.0[1space]_DATABASE_DATABASE_DATABASECNPGLOBAL v11 15062009 (CR juin)_2009 CTN FCST (4Q)_FLUO" xfId="1191" xr:uid="{00000000-0005-0000-0000-00008B030000}"/>
    <cellStyle name="_0.0[1space]_DATABASE_DATABASE_DATABASECNPGLOBAL v11 15062009 (CR juin)_2009 CTN FCST (4Q)_FLUO_Risques  opportunités_AP v2" xfId="1192" xr:uid="{00000000-0005-0000-0000-00008C030000}"/>
    <cellStyle name="_0.0[1space]_DATABASE_DATABASE_DATABASECNPGLOBAL v11 15062009 (CR juin)_2009 CTN FCST (4Q)_Risques  opportunités_AP v2" xfId="1193" xr:uid="{00000000-0005-0000-0000-00008D030000}"/>
    <cellStyle name="_0.0[1space]_DATABASE_DATABASE_DATABASECNPGLOBAL v11 15062009 (CR juin)_AFDT manque Inhibiteurs a la conso 21102010" xfId="1194" xr:uid="{00000000-0005-0000-0000-00008E030000}"/>
    <cellStyle name="_0.0[1space]_DATABASE_DATABASE_DATABASECNPGLOBAL v11 15062009 (CR juin)_AFDT manque Inhibiteurs a la conso 21102010_Risques  opportunités_AP v2" xfId="1195" xr:uid="{00000000-0005-0000-0000-00008F030000}"/>
    <cellStyle name="_0.0[1space]_DATABASE_DATABASE_DATABASECNPGLOBAL v11 15062009 (CR juin)_AFDT manque Inhibiteurs a la conso 21102010_Risques  opportunités_AP v2 2" xfId="1196" xr:uid="{00000000-0005-0000-0000-000090030000}"/>
    <cellStyle name="_0.0[1space]_DATABASE_DATABASE_DATABASECNPGLOBAL v11 15062009 (CR juin)_AFDT manque Inhibiteurs a la conso 21102010_Risques  opportunités_AP v2 2 2" xfId="1197" xr:uid="{00000000-0005-0000-0000-000091030000}"/>
    <cellStyle name="_0.0[1space]_DATABASE_DATABASE_DATABASECNPGLOBAL v11 15062009 (CR juin)_Cash Unit Review 2011.06 Aroma v4" xfId="1198" xr:uid="{00000000-0005-0000-0000-000092030000}"/>
    <cellStyle name="_0.0[1space]_DATABASE_DATABASE_DATABASECNPGLOBAL v11 15062009 (CR juin)_Draft Roadmap 2012-2015 v6" xfId="1199" xr:uid="{00000000-0005-0000-0000-000093030000}"/>
    <cellStyle name="_0.0[1space]_DATABASE_DATABASE_DATABASECNPGLOBAL v11 15062009 (CR juin)_Draft Roadmap 2012-2015 v6 2" xfId="1200" xr:uid="{00000000-0005-0000-0000-000094030000}"/>
    <cellStyle name="_0.0[1space]_DATABASE_DATABASE_DATABASECNPGLOBAL v11 15062009 (CR juin)_Draft Roadmap 2012-2015 v6 2 2" xfId="1201" xr:uid="{00000000-0005-0000-0000-000095030000}"/>
    <cellStyle name="_0.0[1space]_DATABASE_DATABASE_DATABASECNPGLOBAL v11 15062009 (CR juin)_EVP 2015 Roadmap May12 vs Roadmap validated in July11 FY avec modifs FlVv5" xfId="1202" xr:uid="{00000000-0005-0000-0000-000096030000}"/>
    <cellStyle name="_0.0[1space]_DATABASE_DATABASE_DATABASECNPGLOBAL v11 15062009 (CR juin)_PLUG" xfId="1203" xr:uid="{00000000-0005-0000-0000-000097030000}"/>
    <cellStyle name="_0.0[1space]_DATABASE_DATABASE_DATABASECNPGLOBAL v11 15062009 (CR juin)_PLUG_AFDT manque Inhibiteurs a la conso 21102010" xfId="1204" xr:uid="{00000000-0005-0000-0000-000098030000}"/>
    <cellStyle name="_0.0[1space]_DATABASE_DATABASE_DATABASECNPGLOBAL v11 15062009 (CR juin)_PLUG_EVP 2015 Roadmap May12 vs Roadmap validated in July11 FY avec modifs FlVv5" xfId="1205" xr:uid="{00000000-0005-0000-0000-000099030000}"/>
    <cellStyle name="_0.0[1space]_DATABASE_DATABASE_DATABASECNPGLOBAL v11 15062009 (CR juin)_PLUG_Risques  opportunités_AP v2" xfId="1206" xr:uid="{00000000-0005-0000-0000-00009A030000}"/>
    <cellStyle name="_0.0[1space]_DATABASE_DATABASE_DATABASECNPGLOBAL v11 15062009 (CR juin)_Risques  opportunités_AP v2" xfId="1207" xr:uid="{00000000-0005-0000-0000-00009B030000}"/>
    <cellStyle name="_0.0[1space]_DATABASE_DATABASE_DATABASECNPGLOBAL v11 15062009 (CR juin)_Risques  opportunités_AP v2 2" xfId="1208" xr:uid="{00000000-0005-0000-0000-00009C030000}"/>
    <cellStyle name="_0.0[1space]_DATABASE_DATABASE_DATABASECNPGLOBAL v11 15062009 (CR juin)_Risques  opportunités_AP v2 2 2" xfId="1209" xr:uid="{00000000-0005-0000-0000-00009D030000}"/>
    <cellStyle name="_0.0[1space]_DATABASE_DATABASE_DATABASECNPGLOBAL v11 15062009 (CR juin)_Synthese EUR" xfId="1210" xr:uid="{00000000-0005-0000-0000-00009E030000}"/>
    <cellStyle name="_0.0[1space]_DATABASE_DATABASE_Détail EBITDA" xfId="1211" xr:uid="{00000000-0005-0000-0000-00009F030000}"/>
    <cellStyle name="_0.0[1space]_DATABASE_DATABASE_EUR 2010" xfId="1212" xr:uid="{00000000-0005-0000-0000-0000A0030000}"/>
    <cellStyle name="_0.0[1space]_DATABASE_DATABASE_EUR 2010_Cash Unit Review 2011.06 Aroma v4" xfId="1213" xr:uid="{00000000-0005-0000-0000-0000A1030000}"/>
    <cellStyle name="_0.0[1space]_DATABASE_DATABASE_EUR 2010_DATABASE" xfId="1214" xr:uid="{00000000-0005-0000-0000-0000A2030000}"/>
    <cellStyle name="_0.0[1space]_DATABASE_DATABASE_EUR 2010_Risques  opportunités_AP v2" xfId="1215" xr:uid="{00000000-0005-0000-0000-0000A3030000}"/>
    <cellStyle name="_0.0[1space]_DATABASE_DATABASE_EVP 2015 Roadmap May12 vs Roadmap validated in July11 FY avec modifs FlVv5" xfId="1216" xr:uid="{00000000-0005-0000-0000-0000A4030000}"/>
    <cellStyle name="_0.0[1space]_DATABASE_DATABASE_Risques  opportunités_AP v2" xfId="1217" xr:uid="{00000000-0005-0000-0000-0000A5030000}"/>
    <cellStyle name="_0.0[1space]_DATABASE_EUR 2010" xfId="1218" xr:uid="{00000000-0005-0000-0000-0000A6030000}"/>
    <cellStyle name="_0.0[1space]_Ecriture - Evaluation Amort Corporels PPA" xfId="1219" xr:uid="{00000000-0005-0000-0000-0000A7030000}"/>
    <cellStyle name="_0.0[1space]_EUR 2010" xfId="1220" xr:uid="{00000000-0005-0000-0000-0000A8030000}"/>
    <cellStyle name="_0.0[1space]_EUR 2010 2" xfId="1221" xr:uid="{00000000-0005-0000-0000-0000A9030000}"/>
    <cellStyle name="_0.0[1space]_EUR 2010 2 2" xfId="1222" xr:uid="{00000000-0005-0000-0000-0000AA030000}"/>
    <cellStyle name="_0.0[1space]_Formats RDG Dec 2008 MAG BU Diphenols v8 FINAL SP12" xfId="1223" xr:uid="{00000000-0005-0000-0000-0000AB030000}"/>
    <cellStyle name="_0.0[1space]_Formats RDG Dec 2008 MAG BU Diphenols v8 FINAL SP12 2" xfId="1224" xr:uid="{00000000-0005-0000-0000-0000AC030000}"/>
    <cellStyle name="_0.0[1space]_Formats RDG Dec 2008 MAG BU Diphenols v8 FINAL SP12 3" xfId="1225" xr:uid="{00000000-0005-0000-0000-0000AD030000}"/>
    <cellStyle name="_0.0[1space]_Formats RDG Dec 2008 MAG BU Diphenols v8 FINAL SP12 3 2" xfId="1226" xr:uid="{00000000-0005-0000-0000-0000AE030000}"/>
    <cellStyle name="_0.0[1space]_HY 2018" xfId="1227" xr:uid="{00000000-0005-0000-0000-0000AF030000}"/>
    <cellStyle name="_0.0[1space]_HY 2018 2" xfId="1228" xr:uid="{00000000-0005-0000-0000-0000B0030000}"/>
    <cellStyle name="_0.0[1space]_HY 2020" xfId="1229" xr:uid="{00000000-0005-0000-0000-0000B1030000}"/>
    <cellStyle name="_0.0[1space]_HY 2020 2" xfId="1230" xr:uid="{00000000-0005-0000-0000-0000B2030000}"/>
    <cellStyle name="_0.0[1space]_Liasse Rhodia - Solvay_2012.03" xfId="1231" xr:uid="{00000000-0005-0000-0000-0000B3030000}"/>
    <cellStyle name="_0.0[1space]_Liasse Rhodia - Solvay_2012.03 2" xfId="1232" xr:uid="{00000000-0005-0000-0000-0000B4030000}"/>
    <cellStyle name="_0.0[1space]_P&amp;l Rh_Solvay 2011_12 V7" xfId="1233" xr:uid="{00000000-0005-0000-0000-0000B5030000}"/>
    <cellStyle name="_0.0[1space]_P&amp;l Rh_Solvay 2011_12 V7 2" xfId="1234" xr:uid="{00000000-0005-0000-0000-0000B6030000}"/>
    <cellStyle name="_0.0[1space]_Passage Bilan Rh to Rh_Solvay 201112_V2" xfId="1235" xr:uid="{00000000-0005-0000-0000-0000B7030000}"/>
    <cellStyle name="_0.0[1space]_Passage Bilan Rh to Rh_Solvay 201112_V2 2" xfId="1236" xr:uid="{00000000-0005-0000-0000-0000B8030000}"/>
    <cellStyle name="_0.0[1space]_PPA Corporelles" xfId="1237" xr:uid="{00000000-0005-0000-0000-0000B9030000}"/>
    <cellStyle name="_0.0[1space]_RA Groupe 032012" xfId="1238" xr:uid="{00000000-0005-0000-0000-0000BA030000}"/>
    <cellStyle name="_0.0[1space]_RA Groupe 032012 2" xfId="1239" xr:uid="{00000000-0005-0000-0000-0000BB030000}"/>
    <cellStyle name="_0.0[1space]_RA Groupe 062012" xfId="1240" xr:uid="{00000000-0005-0000-0000-0000BC030000}"/>
    <cellStyle name="_0.0[1space]_RA Groupe 062012 2" xfId="1241" xr:uid="{00000000-0005-0000-0000-0000BD030000}"/>
    <cellStyle name="_0.0[1space]_RA Groupe 122012" xfId="1242" xr:uid="{00000000-0005-0000-0000-0000BE030000}"/>
    <cellStyle name="_0.0[1space]_RA Groupe 122012 2" xfId="1243" xr:uid="{00000000-0005-0000-0000-0000BF030000}"/>
    <cellStyle name="_0.0[1space]_Retraitements PPA_2012.01_V2" xfId="1244" xr:uid="{00000000-0005-0000-0000-0000C0030000}"/>
    <cellStyle name="_0.0[1space]_Retraitements PPA_2012.01_V2 2" xfId="1245" xr:uid="{00000000-0005-0000-0000-0000C1030000}"/>
    <cellStyle name="_0.0[1space]_Revue analytique bilan_tableaux 2013.03_MP" xfId="1246" xr:uid="{00000000-0005-0000-0000-0000C2030000}"/>
    <cellStyle name="_0.0[1space]_Revue analytique bilan_tableaux 2013.03_MP 2" xfId="1247" xr:uid="{00000000-0005-0000-0000-0000C3030000}"/>
    <cellStyle name="_0.0[1space]_Synthèse 2011.12 - Vprovisoire" xfId="1248" xr:uid="{00000000-0005-0000-0000-0000C4030000}"/>
    <cellStyle name="_0.0[1space]_Synthèse impôt 2011.10" xfId="1249" xr:uid="{00000000-0005-0000-0000-0000C5030000}"/>
    <cellStyle name="_0.0[1space]_Tableaux préparation views &amp; Tax Proof - 2011.11" xfId="1250" xr:uid="{00000000-0005-0000-0000-0000C6030000}"/>
    <cellStyle name="_0.0[2space]" xfId="1251" xr:uid="{00000000-0005-0000-0000-0000C7030000}"/>
    <cellStyle name="_0.0[2space] 2" xfId="1252" xr:uid="{00000000-0005-0000-0000-0000C8030000}"/>
    <cellStyle name="_0.0[2space] 2 2" xfId="1253" xr:uid="{00000000-0005-0000-0000-0000C9030000}"/>
    <cellStyle name="_0.0[2space] 3" xfId="1254" xr:uid="{00000000-0005-0000-0000-0000CA030000}"/>
    <cellStyle name="_0.0[2space]_CR 2013_03" xfId="1255" xr:uid="{00000000-0005-0000-0000-0000CB030000}"/>
    <cellStyle name="_0.0[2space]_CR 2013_03 2" xfId="1256" xr:uid="{00000000-0005-0000-0000-0000CC030000}"/>
    <cellStyle name="_0.0[2space]_DATABASECNPGLOBAL v5" xfId="1257" xr:uid="{00000000-0005-0000-0000-0000CD030000}"/>
    <cellStyle name="_0.0[2space]_DATABASECNPGLOBAL v5 2" xfId="1258" xr:uid="{00000000-0005-0000-0000-0000CE030000}"/>
    <cellStyle name="_0.0[2space]_DATABASECNPGLOBAL v5 2 2" xfId="1259" xr:uid="{00000000-0005-0000-0000-0000CF030000}"/>
    <cellStyle name="_0.0[2space]_Ecriture - Evaluation Amort Corporels PPA" xfId="1260" xr:uid="{00000000-0005-0000-0000-0000D0030000}"/>
    <cellStyle name="_0.0[2space]_Formats RDG Dec 2008 MAG BU Diphenols v8 FINAL SP12" xfId="1261" xr:uid="{00000000-0005-0000-0000-0000D1030000}"/>
    <cellStyle name="_0.0[2space]_Formats RDG Dec 2008 MAG BU Diphenols v8 FINAL SP12 2" xfId="1262" xr:uid="{00000000-0005-0000-0000-0000D2030000}"/>
    <cellStyle name="_0.0[2space]_Formats RDG Dec 2008 MAG BU Diphenols v8 FINAL SP12 3" xfId="1263" xr:uid="{00000000-0005-0000-0000-0000D3030000}"/>
    <cellStyle name="_0.0[2space]_Formats RDG Dec 2008 MAG BU Diphenols v8 FINAL SP12 3 2" xfId="1264" xr:uid="{00000000-0005-0000-0000-0000D4030000}"/>
    <cellStyle name="_0.0[2space]_HY 2018" xfId="1265" xr:uid="{00000000-0005-0000-0000-0000D5030000}"/>
    <cellStyle name="_0.0[2space]_HY 2018 2" xfId="1266" xr:uid="{00000000-0005-0000-0000-0000D6030000}"/>
    <cellStyle name="_0.0[2space]_HY 2020" xfId="1267" xr:uid="{00000000-0005-0000-0000-0000D7030000}"/>
    <cellStyle name="_0.0[2space]_HY 2020 2" xfId="1268" xr:uid="{00000000-0005-0000-0000-0000D8030000}"/>
    <cellStyle name="_0.0[2space]_Jan BE+FebBE+MarBE v F12 Sales" xfId="1269" xr:uid="{00000000-0005-0000-0000-0000D9030000}"/>
    <cellStyle name="_0.0[2space]_Jan BE+FebBE+MarBE v F12 Sales 2" xfId="1270" xr:uid="{00000000-0005-0000-0000-0000DA030000}"/>
    <cellStyle name="_0.0[2space]_Jan BE+FebBE+MarBE v F12 Sales 2 2" xfId="1271" xr:uid="{00000000-0005-0000-0000-0000DB030000}"/>
    <cellStyle name="_0.0[2space]_Liasse Rhodia - Solvay_2012.03" xfId="1272" xr:uid="{00000000-0005-0000-0000-0000DC030000}"/>
    <cellStyle name="_0.0[2space]_Liasse Rhodia - Solvay_2012.03 2" xfId="1273" xr:uid="{00000000-0005-0000-0000-0000DD030000}"/>
    <cellStyle name="_0.0[2space]_Liasse Rhodia - Solvay_2012.03_CFS-FCF Dec" xfId="1274" xr:uid="{00000000-0005-0000-0000-0000DE030000}"/>
    <cellStyle name="_0.0[2space]_Liasse Rhodia - Solvay_2012.03_CFS-FCF Dec 2" xfId="1275" xr:uid="{00000000-0005-0000-0000-0000DF030000}"/>
    <cellStyle name="_0.0[2space]_Liasse Rhodia - Solvay_2012.03_CFS-FCF MT" xfId="1276" xr:uid="{00000000-0005-0000-0000-0000E0030000}"/>
    <cellStyle name="_0.0[2space]_Liasse Rhodia - Solvay_2012.03_CFS-FCF MT 2" xfId="1277" xr:uid="{00000000-0005-0000-0000-0000E1030000}"/>
    <cellStyle name="_0.0[2space]_P&amp;l Rh_Solvay 2011_12 V7" xfId="1278" xr:uid="{00000000-0005-0000-0000-0000E2030000}"/>
    <cellStyle name="_0.0[2space]_P&amp;l Rh_Solvay 2011_12 V7 2" xfId="1279" xr:uid="{00000000-0005-0000-0000-0000E3030000}"/>
    <cellStyle name="_0.0[2space]_Passage Bilan Rh to Rh_Solvay 201112_V2" xfId="1280" xr:uid="{00000000-0005-0000-0000-0000E4030000}"/>
    <cellStyle name="_0.0[2space]_Passage Bilan Rh to Rh_Solvay 201112_V2 2" xfId="1281" xr:uid="{00000000-0005-0000-0000-0000E5030000}"/>
    <cellStyle name="_0.0[2space]_PPA Corporelles" xfId="1282" xr:uid="{00000000-0005-0000-0000-0000E6030000}"/>
    <cellStyle name="_0.0[2space]_RA Groupe 032012" xfId="1283" xr:uid="{00000000-0005-0000-0000-0000E7030000}"/>
    <cellStyle name="_0.0[2space]_RA Groupe 032012 2" xfId="1284" xr:uid="{00000000-0005-0000-0000-0000E8030000}"/>
    <cellStyle name="_0.0[2space]_RA Groupe 032012_CFS-FCF Dec" xfId="1285" xr:uid="{00000000-0005-0000-0000-0000E9030000}"/>
    <cellStyle name="_0.0[2space]_RA Groupe 032012_CFS-FCF Dec 2" xfId="1286" xr:uid="{00000000-0005-0000-0000-0000EA030000}"/>
    <cellStyle name="_0.0[2space]_RA Groupe 032012_CFS-FCF MT" xfId="1287" xr:uid="{00000000-0005-0000-0000-0000EB030000}"/>
    <cellStyle name="_0.0[2space]_RA Groupe 032012_CFS-FCF MT 2" xfId="1288" xr:uid="{00000000-0005-0000-0000-0000EC030000}"/>
    <cellStyle name="_0.0[2space]_RA Groupe 062012" xfId="1289" xr:uid="{00000000-0005-0000-0000-0000ED030000}"/>
    <cellStyle name="_0.0[2space]_RA Groupe 062012 2" xfId="1290" xr:uid="{00000000-0005-0000-0000-0000EE030000}"/>
    <cellStyle name="_0.0[2space]_RA Groupe 122012" xfId="1291" xr:uid="{00000000-0005-0000-0000-0000EF030000}"/>
    <cellStyle name="_0.0[2space]_RA Groupe 122012 2" xfId="1292" xr:uid="{00000000-0005-0000-0000-0000F0030000}"/>
    <cellStyle name="_0.0[2space]_Retraitements PPA_2012.01_V2" xfId="1293" xr:uid="{00000000-0005-0000-0000-0000F1030000}"/>
    <cellStyle name="_0.0[2space]_Retraitements PPA_2012.01_V2 2" xfId="1294" xr:uid="{00000000-0005-0000-0000-0000F2030000}"/>
    <cellStyle name="_0.0[2space]_Revue analytique bilan_tableaux 2013.03_MP" xfId="1295" xr:uid="{00000000-0005-0000-0000-0000F3030000}"/>
    <cellStyle name="_0.0[2space]_Revue analytique bilan_tableaux 2013.03_MP 2" xfId="1296" xr:uid="{00000000-0005-0000-0000-0000F4030000}"/>
    <cellStyle name="_0.0[2space]_Synthèse 2011.12 - Vprovisoire" xfId="1297" xr:uid="{00000000-0005-0000-0000-0000F5030000}"/>
    <cellStyle name="_0.0[2space]_Synthèse impôt 2011.10" xfId="1298" xr:uid="{00000000-0005-0000-0000-0000F6030000}"/>
    <cellStyle name="_0.0[2space]_Tableaux préparation views &amp; Tax Proof - 2011.11" xfId="1299" xr:uid="{00000000-0005-0000-0000-0000F7030000}"/>
    <cellStyle name="_0.0[3space]" xfId="1300" xr:uid="{00000000-0005-0000-0000-0000F8030000}"/>
    <cellStyle name="_0.0[3space] 2" xfId="1301" xr:uid="{00000000-0005-0000-0000-0000F9030000}"/>
    <cellStyle name="_0.0[3space] 2 2" xfId="1302" xr:uid="{00000000-0005-0000-0000-0000FA030000}"/>
    <cellStyle name="_0.0[3space] 3" xfId="1303" xr:uid="{00000000-0005-0000-0000-0000FB030000}"/>
    <cellStyle name="_0.0[3space]_2009-07-22_PEC-CAPEX 2009-2010_V7" xfId="1304" xr:uid="{00000000-0005-0000-0000-0000FC030000}"/>
    <cellStyle name="_0.0[3space]_2009-08_PEC-CAPEX 2009-2010_V8" xfId="1305" xr:uid="{00000000-0005-0000-0000-0000FD030000}"/>
    <cellStyle name="_0.0[3space]_CR 2013_03" xfId="1306" xr:uid="{00000000-0005-0000-0000-0000FE030000}"/>
    <cellStyle name="_0.0[3space]_CR 2013_03 2" xfId="1307" xr:uid="{00000000-0005-0000-0000-0000FF030000}"/>
    <cellStyle name="_0.0[3space]_DATABASECNPGLOBAL v5" xfId="1308" xr:uid="{00000000-0005-0000-0000-000000040000}"/>
    <cellStyle name="_0.0[3space]_DATABASECNPGLOBAL v5 2" xfId="1309" xr:uid="{00000000-0005-0000-0000-000001040000}"/>
    <cellStyle name="_0.0[3space]_DATABASECNPGLOBAL v5 2 2" xfId="1310" xr:uid="{00000000-0005-0000-0000-000002040000}"/>
    <cellStyle name="_0.0[3space]_Ecriture - Evaluation Amort Corporels PPA" xfId="1311" xr:uid="{00000000-0005-0000-0000-000003040000}"/>
    <cellStyle name="_0.0[3space]_Formats RDG Dec 2008 MAG BU Diphenols v8 FINAL SP12" xfId="1312" xr:uid="{00000000-0005-0000-0000-000004040000}"/>
    <cellStyle name="_0.0[3space]_Formats RDG Dec 2008 MAG BU Diphenols v8 FINAL SP12 2" xfId="1313" xr:uid="{00000000-0005-0000-0000-000005040000}"/>
    <cellStyle name="_0.0[3space]_Formats RDG Dec 2008 MAG BU Diphenols v8 FINAL SP12 3" xfId="1314" xr:uid="{00000000-0005-0000-0000-000006040000}"/>
    <cellStyle name="_0.0[3space]_Formats RDG Dec 2008 MAG BU Diphenols v8 FINAL SP12 3 2" xfId="1315" xr:uid="{00000000-0005-0000-0000-000007040000}"/>
    <cellStyle name="_0.0[3space]_HY 2018" xfId="1316" xr:uid="{00000000-0005-0000-0000-000008040000}"/>
    <cellStyle name="_0.0[3space]_HY 2018 2" xfId="1317" xr:uid="{00000000-0005-0000-0000-000009040000}"/>
    <cellStyle name="_0.0[3space]_HY 2020" xfId="1318" xr:uid="{00000000-0005-0000-0000-00000A040000}"/>
    <cellStyle name="_0.0[3space]_HY 2020 2" xfId="1319" xr:uid="{00000000-0005-0000-0000-00000B040000}"/>
    <cellStyle name="_0.0[3space]_Jan BE+FebBE+MarBE v F12 Sales" xfId="1320" xr:uid="{00000000-0005-0000-0000-00000C040000}"/>
    <cellStyle name="_0.0[3space]_Jan BE+FebBE+MarBE v F12 Sales 2" xfId="1321" xr:uid="{00000000-0005-0000-0000-00000D040000}"/>
    <cellStyle name="_0.0[3space]_Jan BE+FebBE+MarBE v F12 Sales 2 2" xfId="1322" xr:uid="{00000000-0005-0000-0000-00000E040000}"/>
    <cellStyle name="_0.0[3space]_Liasse Rhodia - Solvay_2012.03" xfId="1323" xr:uid="{00000000-0005-0000-0000-00000F040000}"/>
    <cellStyle name="_0.0[3space]_Liasse Rhodia - Solvay_2012.03 2" xfId="1324" xr:uid="{00000000-0005-0000-0000-000010040000}"/>
    <cellStyle name="_0.0[3space]_Liasse Rhodia - Solvay_2012.03_CFS-FCF Dec" xfId="1325" xr:uid="{00000000-0005-0000-0000-000011040000}"/>
    <cellStyle name="_0.0[3space]_Liasse Rhodia - Solvay_2012.03_CFS-FCF Dec 2" xfId="1326" xr:uid="{00000000-0005-0000-0000-000012040000}"/>
    <cellStyle name="_0.0[3space]_Liasse Rhodia - Solvay_2012.03_CFS-FCF MT" xfId="1327" xr:uid="{00000000-0005-0000-0000-000013040000}"/>
    <cellStyle name="_0.0[3space]_Liasse Rhodia - Solvay_2012.03_CFS-FCF MT 2" xfId="1328" xr:uid="{00000000-0005-0000-0000-000014040000}"/>
    <cellStyle name="_0.0[3space]_P&amp;l Rh_Solvay 2011_12 V7" xfId="1329" xr:uid="{00000000-0005-0000-0000-000015040000}"/>
    <cellStyle name="_0.0[3space]_P&amp;l Rh_Solvay 2011_12 V7 2" xfId="1330" xr:uid="{00000000-0005-0000-0000-000016040000}"/>
    <cellStyle name="_0.0[3space]_Passage Bilan Rh to Rh_Solvay 201112_V2" xfId="1331" xr:uid="{00000000-0005-0000-0000-000017040000}"/>
    <cellStyle name="_0.0[3space]_Passage Bilan Rh to Rh_Solvay 201112_V2 2" xfId="1332" xr:uid="{00000000-0005-0000-0000-000018040000}"/>
    <cellStyle name="_0.0[3space]_PPA Corporelles" xfId="1333" xr:uid="{00000000-0005-0000-0000-000019040000}"/>
    <cellStyle name="_0.0[3space]_RA Groupe 032012" xfId="1334" xr:uid="{00000000-0005-0000-0000-00001A040000}"/>
    <cellStyle name="_0.0[3space]_RA Groupe 032012 2" xfId="1335" xr:uid="{00000000-0005-0000-0000-00001B040000}"/>
    <cellStyle name="_0.0[3space]_RA Groupe 032012_CFS-FCF Dec" xfId="1336" xr:uid="{00000000-0005-0000-0000-00001C040000}"/>
    <cellStyle name="_0.0[3space]_RA Groupe 032012_CFS-FCF Dec 2" xfId="1337" xr:uid="{00000000-0005-0000-0000-00001D040000}"/>
    <cellStyle name="_0.0[3space]_RA Groupe 032012_CFS-FCF MT" xfId="1338" xr:uid="{00000000-0005-0000-0000-00001E040000}"/>
    <cellStyle name="_0.0[3space]_RA Groupe 032012_CFS-FCF MT 2" xfId="1339" xr:uid="{00000000-0005-0000-0000-00001F040000}"/>
    <cellStyle name="_0.0[3space]_RA Groupe 062012" xfId="1340" xr:uid="{00000000-0005-0000-0000-000020040000}"/>
    <cellStyle name="_0.0[3space]_RA Groupe 062012 2" xfId="1341" xr:uid="{00000000-0005-0000-0000-000021040000}"/>
    <cellStyle name="_0.0[3space]_RA Groupe 122012" xfId="1342" xr:uid="{00000000-0005-0000-0000-000022040000}"/>
    <cellStyle name="_0.0[3space]_RA Groupe 122012 2" xfId="1343" xr:uid="{00000000-0005-0000-0000-000023040000}"/>
    <cellStyle name="_0.0[3space]_Retraitements PPA_2012.01_V2" xfId="1344" xr:uid="{00000000-0005-0000-0000-000024040000}"/>
    <cellStyle name="_0.0[3space]_Retraitements PPA_2012.01_V2 2" xfId="1345" xr:uid="{00000000-0005-0000-0000-000025040000}"/>
    <cellStyle name="_0.0[3space]_Revue analytique bilan_tableaux 2013.03_MP" xfId="1346" xr:uid="{00000000-0005-0000-0000-000026040000}"/>
    <cellStyle name="_0.0[3space]_Revue analytique bilan_tableaux 2013.03_MP 2" xfId="1347" xr:uid="{00000000-0005-0000-0000-000027040000}"/>
    <cellStyle name="_0.0[3space]_Synthèse 2011.12 - Vprovisoire" xfId="1348" xr:uid="{00000000-0005-0000-0000-000028040000}"/>
    <cellStyle name="_0.0[3space]_Synthèse impôt 2011.10" xfId="1349" xr:uid="{00000000-0005-0000-0000-000029040000}"/>
    <cellStyle name="_0.0[3space]_Tableaux préparation views &amp; Tax Proof - 2011.11" xfId="1350" xr:uid="{00000000-0005-0000-0000-00002A040000}"/>
    <cellStyle name="_0.0[4space]" xfId="1351" xr:uid="{00000000-0005-0000-0000-00002B040000}"/>
    <cellStyle name="_0.0[4space] 2" xfId="1352" xr:uid="{00000000-0005-0000-0000-00002C040000}"/>
    <cellStyle name="_0.0[4space] 2 2" xfId="1353" xr:uid="{00000000-0005-0000-0000-00002D040000}"/>
    <cellStyle name="_0.0[4space] 3" xfId="1354" xr:uid="{00000000-0005-0000-0000-00002E040000}"/>
    <cellStyle name="_0.0[4space]_2009-07-22_PEC-CAPEX 2009-2010_V7" xfId="1355" xr:uid="{00000000-0005-0000-0000-00002F040000}"/>
    <cellStyle name="_0.0[4space]_2009-08_PEC-CAPEX 2009-2010_V8" xfId="1356" xr:uid="{00000000-0005-0000-0000-000030040000}"/>
    <cellStyle name="_0.0[4space]_consolidated P&amp;L temporary template 2013 V2" xfId="1357" xr:uid="{00000000-0005-0000-0000-000031040000}"/>
    <cellStyle name="_0.0[4space]_consolidated P&amp;L temporary template 2013 V2 2" xfId="1358" xr:uid="{00000000-0005-0000-0000-000032040000}"/>
    <cellStyle name="_0.0[4space]_CR 2013_03" xfId="1359" xr:uid="{00000000-0005-0000-0000-000033040000}"/>
    <cellStyle name="_0.0[4space]_CR 2013_03 2" xfId="1360" xr:uid="{00000000-0005-0000-0000-000034040000}"/>
    <cellStyle name="_0.0[4space]_DATABASECNPGLOBAL v5" xfId="1361" xr:uid="{00000000-0005-0000-0000-000035040000}"/>
    <cellStyle name="_0.0[4space]_DATABASECNPGLOBAL v5 2" xfId="1362" xr:uid="{00000000-0005-0000-0000-000036040000}"/>
    <cellStyle name="_0.0[4space]_DATABASECNPGLOBAL v5 2 2" xfId="1363" xr:uid="{00000000-0005-0000-0000-000037040000}"/>
    <cellStyle name="_0.0[4space]_Ecriture - Evaluation Amort Corporels PPA" xfId="1364" xr:uid="{00000000-0005-0000-0000-000038040000}"/>
    <cellStyle name="_0.0[4space]_Formats RDG Dec 2008 MAG BU Diphenols v8 FINAL SP12" xfId="1365" xr:uid="{00000000-0005-0000-0000-000039040000}"/>
    <cellStyle name="_0.0[4space]_Formats RDG Dec 2008 MAG BU Diphenols v8 FINAL SP12 2" xfId="1366" xr:uid="{00000000-0005-0000-0000-00003A040000}"/>
    <cellStyle name="_0.0[4space]_Formats RDG Dec 2008 MAG BU Diphenols v8 FINAL SP12 3" xfId="1367" xr:uid="{00000000-0005-0000-0000-00003B040000}"/>
    <cellStyle name="_0.0[4space]_Formats RDG Dec 2008 MAG BU Diphenols v8 FINAL SP12 3 2" xfId="1368" xr:uid="{00000000-0005-0000-0000-00003C040000}"/>
    <cellStyle name="_0.0[4space]_HY 2018" xfId="1369" xr:uid="{00000000-0005-0000-0000-00003D040000}"/>
    <cellStyle name="_0.0[4space]_HY 2018 2" xfId="1370" xr:uid="{00000000-0005-0000-0000-00003E040000}"/>
    <cellStyle name="_0.0[4space]_HY 2020" xfId="1371" xr:uid="{00000000-0005-0000-0000-00003F040000}"/>
    <cellStyle name="_0.0[4space]_HY 2020 2" xfId="1372" xr:uid="{00000000-0005-0000-0000-000040040000}"/>
    <cellStyle name="_0.0[4space]_Jan BE+FebBE+MarBE v F12 Sales" xfId="1373" xr:uid="{00000000-0005-0000-0000-000041040000}"/>
    <cellStyle name="_0.0[4space]_Jan BE+FebBE+MarBE v F12 Sales 2" xfId="1374" xr:uid="{00000000-0005-0000-0000-000042040000}"/>
    <cellStyle name="_0.0[4space]_Jan BE+FebBE+MarBE v F12 Sales 2 2" xfId="1375" xr:uid="{00000000-0005-0000-0000-000043040000}"/>
    <cellStyle name="_0.0[4space]_Liasse Rhodia - Solvay_2012.02" xfId="1376" xr:uid="{00000000-0005-0000-0000-000044040000}"/>
    <cellStyle name="_0.0[4space]_Liasse Rhodia - Solvay_2012.02 2" xfId="1377" xr:uid="{00000000-0005-0000-0000-000045040000}"/>
    <cellStyle name="_0.0[4space]_Liasse Rhodia - Solvay_2012.03" xfId="1378" xr:uid="{00000000-0005-0000-0000-000046040000}"/>
    <cellStyle name="_0.0[4space]_Liasse Rhodia - Solvay_2012.03 2" xfId="1379" xr:uid="{00000000-0005-0000-0000-000047040000}"/>
    <cellStyle name="_0.0[4space]_Liasse Rhodia - Solvay_2012.10" xfId="1380" xr:uid="{00000000-0005-0000-0000-000048040000}"/>
    <cellStyle name="_0.0[4space]_Liasse Rhodia - Solvay_2013.04" xfId="1381" xr:uid="{00000000-0005-0000-0000-000049040000}"/>
    <cellStyle name="_0.0[4space]_P&amp;l Rh_Solvay 2011_12 V7" xfId="1382" xr:uid="{00000000-0005-0000-0000-00004A040000}"/>
    <cellStyle name="_0.0[4space]_P&amp;l Rh_Solvay 2011_12 V7 2" xfId="1383" xr:uid="{00000000-0005-0000-0000-00004B040000}"/>
    <cellStyle name="_0.0[4space]_Passage Bilan Rh to Rh_Solvay 201112_V2" xfId="1384" xr:uid="{00000000-0005-0000-0000-00004C040000}"/>
    <cellStyle name="_0.0[4space]_Passage Bilan Rh to Rh_Solvay 201112_V2 2" xfId="1385" xr:uid="{00000000-0005-0000-0000-00004D040000}"/>
    <cellStyle name="_0.0[4space]_PPA Corporelles" xfId="1386" xr:uid="{00000000-0005-0000-0000-00004E040000}"/>
    <cellStyle name="_0.0[4space]_R15430 et R75000" xfId="1387" xr:uid="{00000000-0005-0000-0000-00004F040000}"/>
    <cellStyle name="_0.0[4space]_R15430 et R75000 2" xfId="1388" xr:uid="{00000000-0005-0000-0000-000050040000}"/>
    <cellStyle name="_0.0[4space]_RA Groupe 032012" xfId="1389" xr:uid="{00000000-0005-0000-0000-000051040000}"/>
    <cellStyle name="_0.0[4space]_RA Groupe 032012 2" xfId="1390" xr:uid="{00000000-0005-0000-0000-000052040000}"/>
    <cellStyle name="_0.0[4space]_RA Groupe 032012_CFS-FCF Dec" xfId="1391" xr:uid="{00000000-0005-0000-0000-000053040000}"/>
    <cellStyle name="_0.0[4space]_RA Groupe 032012_CFS-FCF Dec 2" xfId="1392" xr:uid="{00000000-0005-0000-0000-000054040000}"/>
    <cellStyle name="_0.0[4space]_RA Groupe 032012_CFS-FCF MT" xfId="1393" xr:uid="{00000000-0005-0000-0000-000055040000}"/>
    <cellStyle name="_0.0[4space]_RA Groupe 032012_CFS-FCF MT 2" xfId="1394" xr:uid="{00000000-0005-0000-0000-000056040000}"/>
    <cellStyle name="_0.0[4space]_RA Groupe 062012" xfId="1395" xr:uid="{00000000-0005-0000-0000-000057040000}"/>
    <cellStyle name="_0.0[4space]_RA Groupe 062012 2" xfId="1396" xr:uid="{00000000-0005-0000-0000-000058040000}"/>
    <cellStyle name="_0.0[4space]_RA Groupe 122012" xfId="1397" xr:uid="{00000000-0005-0000-0000-000059040000}"/>
    <cellStyle name="_0.0[4space]_RA Groupe 122012 2" xfId="1398" xr:uid="{00000000-0005-0000-0000-00005A040000}"/>
    <cellStyle name="_0.0[4space]_RA Groupe SOLVAY 2013.03-parallèle-run" xfId="1399" xr:uid="{00000000-0005-0000-0000-00005B040000}"/>
    <cellStyle name="_0.0[4space]_Retraitements PPA_2012.01_V2" xfId="1400" xr:uid="{00000000-0005-0000-0000-00005C040000}"/>
    <cellStyle name="_0.0[4space]_Retraitements PPA_2012.01_V2 2" xfId="1401" xr:uid="{00000000-0005-0000-0000-00005D040000}"/>
    <cellStyle name="_0.0[4space]_Revue analytique bilan_tableaux 2013.03_MP" xfId="1402" xr:uid="{00000000-0005-0000-0000-00005E040000}"/>
    <cellStyle name="_0.0[4space]_Revue analytique bilan_tableaux 2013.03_MP 2" xfId="1403" xr:uid="{00000000-0005-0000-0000-00005F040000}"/>
    <cellStyle name="_0.0[4space]_Synthèse 2011.12 - Vprovisoire" xfId="1404" xr:uid="{00000000-0005-0000-0000-000060040000}"/>
    <cellStyle name="_0.0[4space]_Synthèse impôt 2011.10" xfId="1405" xr:uid="{00000000-0005-0000-0000-000061040000}"/>
    <cellStyle name="_0.0[4space]_Tableaux préparation views &amp; Tax Proof - 2011.11" xfId="1406" xr:uid="{00000000-0005-0000-0000-000062040000}"/>
    <cellStyle name="_0.00[1space]" xfId="1407" xr:uid="{00000000-0005-0000-0000-000063040000}"/>
    <cellStyle name="_0.00[1space] 2" xfId="1408" xr:uid="{00000000-0005-0000-0000-000064040000}"/>
    <cellStyle name="_0.00[1space] 2 2" xfId="1409" xr:uid="{00000000-0005-0000-0000-000065040000}"/>
    <cellStyle name="_0.00[1space] 3" xfId="1410" xr:uid="{00000000-0005-0000-0000-000066040000}"/>
    <cellStyle name="_0.00[1space]_2009 CTN FCST (Q1+Q2+Q3)" xfId="1411" xr:uid="{00000000-0005-0000-0000-000067040000}"/>
    <cellStyle name="_0.00[1space]_2009 CTN FCST (Q1+Q2+Q3) 2" xfId="1412" xr:uid="{00000000-0005-0000-0000-000068040000}"/>
    <cellStyle name="_0.00[1space]_2009 CTN FCST (Q1+Q2+Q3) 2 2" xfId="1413" xr:uid="{00000000-0005-0000-0000-000069040000}"/>
    <cellStyle name="_0.00[1space]_2009 CTN FCST (Q1+Q2+Q3)_1" xfId="1414" xr:uid="{00000000-0005-0000-0000-00006A040000}"/>
    <cellStyle name="_0.00[1space]_2009 CTN FCST (Q1+Q2+Q3)_1_Cash Unit Review 2011.06 Aroma v4" xfId="1415" xr:uid="{00000000-0005-0000-0000-00006B040000}"/>
    <cellStyle name="_0.00[1space]_2009 CTN FCST (Q1+Q2+Q3)_1_Cash Unit Review 2011.06 Aroma v4_Risques  opportunités_AP v2" xfId="1416" xr:uid="{00000000-0005-0000-0000-00006C040000}"/>
    <cellStyle name="_0.00[1space]_2009 CTN FCST (Q1+Q2+Q3)_1_EVP 2015 Roadmap May12 vs Roadmap validated in July11 FY avec modifs FlVv5" xfId="1417" xr:uid="{00000000-0005-0000-0000-00006D040000}"/>
    <cellStyle name="_0.00[1space]_2009 CTN FCST (Q1+Q2+Q3)_1_FLUO" xfId="1418" xr:uid="{00000000-0005-0000-0000-00006E040000}"/>
    <cellStyle name="_0.00[1space]_2009 CTN FCST (Q1+Q2+Q3)_1_FLUO_Risques  opportunités_AP v2" xfId="1419" xr:uid="{00000000-0005-0000-0000-00006F040000}"/>
    <cellStyle name="_0.00[1space]_2009 CTN FCST (Q1+Q2+Q3)_1_Risques  opportunités_AP v2" xfId="1420" xr:uid="{00000000-0005-0000-0000-000070040000}"/>
    <cellStyle name="_0.00[1space]_2009 CTN FCST (Q1+Q2+Q3)_2009 CTN FCST (4Q)" xfId="1421" xr:uid="{00000000-0005-0000-0000-000071040000}"/>
    <cellStyle name="_0.00[1space]_2009 CTN FCST (Q1+Q2+Q3)_2009 CTN FCST (4Q) 2" xfId="1422" xr:uid="{00000000-0005-0000-0000-000072040000}"/>
    <cellStyle name="_0.00[1space]_2009 CTN FCST (Q1+Q2+Q3)_2009 CTN FCST (4Q) 2 2" xfId="1423" xr:uid="{00000000-0005-0000-0000-000073040000}"/>
    <cellStyle name="_0.00[1space]_2009 CTN FCST (Q1+Q2+Q3)_2009 CTN FCST (4Q)_DATABASE" xfId="1424" xr:uid="{00000000-0005-0000-0000-000074040000}"/>
    <cellStyle name="_0.00[1space]_2009 CTN FCST (Q1+Q2+Q3)_2009 CTN FCST (4Q)_DATABASE 2" xfId="1425" xr:uid="{00000000-0005-0000-0000-000075040000}"/>
    <cellStyle name="_0.00[1space]_2009 CTN FCST (Q1+Q2+Q3)_2009 CTN FCST (4Q)_DATABASE 3" xfId="1426" xr:uid="{00000000-0005-0000-0000-000076040000}"/>
    <cellStyle name="_0.00[1space]_2009 CTN FCST (Q1+Q2+Q3)_Cash Unit Review 2011.06 Aroma v4" xfId="1427" xr:uid="{00000000-0005-0000-0000-000077040000}"/>
    <cellStyle name="_0.00[1space]_2009 CTN FCST (Q1+Q2+Q3)_Cash Unit Review 2011.06 Aroma v4_Risques  opportunités_AP v2" xfId="1428" xr:uid="{00000000-0005-0000-0000-000078040000}"/>
    <cellStyle name="_0.00[1space]_2009 CTN FCST (Q1+Q2+Q3)_EVP 2015 Roadmap May12 vs Roadmap validated in July11 FY avec modifs FlVv5" xfId="1429" xr:uid="{00000000-0005-0000-0000-000079040000}"/>
    <cellStyle name="_0.00[1space]_2009 CTN FCST (Q1+Q2+Q3)_EVP 2015 Roadmap May12 vs Roadmap validated in July11 FY avec modifs FlVv5 2" xfId="1430" xr:uid="{00000000-0005-0000-0000-00007A040000}"/>
    <cellStyle name="_0.00[1space]_2009 CTN FCST (Q1+Q2+Q3)_EVP 2015 Roadmap May12 vs Roadmap validated in July11 FY avec modifs FlVv5 3" xfId="1431" xr:uid="{00000000-0005-0000-0000-00007B040000}"/>
    <cellStyle name="_0.00[1space]_2009 CTN FCST (Q1+Q2+Q3)_FLUO" xfId="1432" xr:uid="{00000000-0005-0000-0000-00007C040000}"/>
    <cellStyle name="_0.00[1space]_2009 CTN FCST (Q1+Q2+Q3)_FLUO 2" xfId="1433" xr:uid="{00000000-0005-0000-0000-00007D040000}"/>
    <cellStyle name="_0.00[1space]_2009 CTN FCST (Q1+Q2+Q3)_FLUO 3" xfId="1434" xr:uid="{00000000-0005-0000-0000-00007E040000}"/>
    <cellStyle name="_0.00[1space]_2009 CTN FCST (Q1+Q2+Q3)_FLUO 3 2" xfId="1435" xr:uid="{00000000-0005-0000-0000-00007F040000}"/>
    <cellStyle name="_0.00[1space]_2009 CTN FCST (Q1+Q2+Q3)_PLUG" xfId="1436" xr:uid="{00000000-0005-0000-0000-000080040000}"/>
    <cellStyle name="_0.00[1space]_2009 CTN FCST (Q1+Q2+Q3)_PLUG_AFDT manque Inhibiteurs a la conso 21102010" xfId="1437" xr:uid="{00000000-0005-0000-0000-000081040000}"/>
    <cellStyle name="_0.00[1space]_2009 CTN FCST (Q1+Q2+Q3)_PLUG_EVP 2015 Roadmap May12 vs Roadmap validated in July11 FY avec modifs FlVv5" xfId="1438" xr:uid="{00000000-0005-0000-0000-000082040000}"/>
    <cellStyle name="_0.00[1space]_2009 CTN FCST (Q1+Q2+Q3)_PLUG_Risques  opportunités_AP v2" xfId="1439" xr:uid="{00000000-0005-0000-0000-000083040000}"/>
    <cellStyle name="_0.00[1space]_2009 CTN FCST (Q1+Q2+Q3)_Risques  opportunités_AP v2" xfId="1440" xr:uid="{00000000-0005-0000-0000-000084040000}"/>
    <cellStyle name="_0.00[1space]_2009 CTN FCST (Q1+Q2+Q3)_Synthese EUR" xfId="1441" xr:uid="{00000000-0005-0000-0000-000085040000}"/>
    <cellStyle name="_0.00[1space]_2009-07-22_PEC-CAPEX 2009-2010_V7" xfId="1442" xr:uid="{00000000-0005-0000-0000-000086040000}"/>
    <cellStyle name="_0.00[1space]_2009-08_PEC-CAPEX 2009-2010_V8" xfId="1443" xr:uid="{00000000-0005-0000-0000-000087040000}"/>
    <cellStyle name="_0.00[1space]_AFDT manque Inhibiteurs a la conso 21102010" xfId="1444" xr:uid="{00000000-0005-0000-0000-000088040000}"/>
    <cellStyle name="_0.00[1space]_AFDT manque Inhibiteurs a la conso 21102010 2" xfId="1445" xr:uid="{00000000-0005-0000-0000-000089040000}"/>
    <cellStyle name="_0.00[1space]_AFDT manque Inhibiteurs a la conso 21102010 2 2" xfId="1446" xr:uid="{00000000-0005-0000-0000-00008A040000}"/>
    <cellStyle name="_0.00[1space]_AFDT manque Inhibiteurs a la conso 21102010 3" xfId="1447" xr:uid="{00000000-0005-0000-0000-00008B040000}"/>
    <cellStyle name="_0.00[1space]_consolidated P&amp;L temporary template 2013 V2" xfId="1448" xr:uid="{00000000-0005-0000-0000-00008C040000}"/>
    <cellStyle name="_0.00[1space]_consolidated P&amp;L temporary template 2013 V2 2" xfId="1449" xr:uid="{00000000-0005-0000-0000-00008D040000}"/>
    <cellStyle name="_0.00[1space]_CR 2013_03" xfId="1450" xr:uid="{00000000-0005-0000-0000-00008E040000}"/>
    <cellStyle name="_0.00[1space]_CR 2013_03 2" xfId="1451" xr:uid="{00000000-0005-0000-0000-00008F040000}"/>
    <cellStyle name="_0.00[1space]_DATABASECNPGLOBAL v5" xfId="1452" xr:uid="{00000000-0005-0000-0000-000090040000}"/>
    <cellStyle name="_0.00[1space]_DATABASECNPGLOBAL v5 2" xfId="1453" xr:uid="{00000000-0005-0000-0000-000091040000}"/>
    <cellStyle name="_0.00[1space]_DATABASECNPGLOBAL v5 2 2" xfId="1454" xr:uid="{00000000-0005-0000-0000-000092040000}"/>
    <cellStyle name="_0.00[1space]_Diphenols BP" xfId="1455" xr:uid="{00000000-0005-0000-0000-000093040000}"/>
    <cellStyle name="_0.00[1space]_Diphenols BP 2" xfId="1456" xr:uid="{00000000-0005-0000-0000-000094040000}"/>
    <cellStyle name="_0.00[1space]_Diphenols BP 3" xfId="1457" xr:uid="{00000000-0005-0000-0000-000095040000}"/>
    <cellStyle name="_0.00[1space]_Diphenols BP 3 2" xfId="1458" xr:uid="{00000000-0005-0000-0000-000096040000}"/>
    <cellStyle name="_0.00[1space]_Draft Roadmap 2012-2015 v6" xfId="1459" xr:uid="{00000000-0005-0000-0000-000097040000}"/>
    <cellStyle name="_0.00[1space]_Draft Roadmap 2012-2015 v6 2" xfId="1460" xr:uid="{00000000-0005-0000-0000-000098040000}"/>
    <cellStyle name="_0.00[1space]_Draft Roadmap 2012-2015 v6 2 2" xfId="1461" xr:uid="{00000000-0005-0000-0000-000099040000}"/>
    <cellStyle name="_0.00[1space]_Draft Roadmap 2012-2015 v6 3" xfId="1462" xr:uid="{00000000-0005-0000-0000-00009A040000}"/>
    <cellStyle name="_0.00[1space]_Ecriture - Evaluation Amort Corporels PPA" xfId="1463" xr:uid="{00000000-0005-0000-0000-00009B040000}"/>
    <cellStyle name="_0.00[1space]_EVP 2015 Roadmap May12 vs Roadmap validated in July11 FY avec modifs FlVv5" xfId="1464" xr:uid="{00000000-0005-0000-0000-00009C040000}"/>
    <cellStyle name="_0.00[1space]_EVP 2015 Roadmap May12 vs Roadmap validated in July11 FY avec modifs FlVv5 2" xfId="1465" xr:uid="{00000000-0005-0000-0000-00009D040000}"/>
    <cellStyle name="_0.00[1space]_EVP 2015 Roadmap May12 vs Roadmap validated in July11 FY avec modifs FlVv5 3" xfId="1466" xr:uid="{00000000-0005-0000-0000-00009E040000}"/>
    <cellStyle name="_0.00[1space]_EVP 2015 Roadmap May12 vs Roadmap validated in July11 FY avec modifs FlVv5 3 2" xfId="1467" xr:uid="{00000000-0005-0000-0000-00009F040000}"/>
    <cellStyle name="_0.00[1space]_FX rates" xfId="1468" xr:uid="{00000000-0005-0000-0000-0000A0040000}"/>
    <cellStyle name="_0.00[1space]_FX rates 2" xfId="1469" xr:uid="{00000000-0005-0000-0000-0000A1040000}"/>
    <cellStyle name="_0.00[1space]_FX rates 2 2" xfId="1470" xr:uid="{00000000-0005-0000-0000-0000A2040000}"/>
    <cellStyle name="_0.00[1space]_HY 2018" xfId="1471" xr:uid="{00000000-0005-0000-0000-0000A3040000}"/>
    <cellStyle name="_0.00[1space]_HY 2018 2" xfId="1472" xr:uid="{00000000-0005-0000-0000-0000A4040000}"/>
    <cellStyle name="_0.00[1space]_HY 2020" xfId="1473" xr:uid="{00000000-0005-0000-0000-0000A5040000}"/>
    <cellStyle name="_0.00[1space]_HY 2020 2" xfId="1474" xr:uid="{00000000-0005-0000-0000-0000A6040000}"/>
    <cellStyle name="_0.00[1space]_Jan BE+FebBE+MarBE v F12 Sales" xfId="1475" xr:uid="{00000000-0005-0000-0000-0000A7040000}"/>
    <cellStyle name="_0.00[1space]_Jan BE+FebBE+MarBE v F12 Sales 2" xfId="1476" xr:uid="{00000000-0005-0000-0000-0000A8040000}"/>
    <cellStyle name="_0.00[1space]_Jan BE+FebBE+MarBE v F12 Sales 3" xfId="1477" xr:uid="{00000000-0005-0000-0000-0000A9040000}"/>
    <cellStyle name="_0.00[1space]_Jan BE+FebBE+MarBE v F12 Sales_Cash Unit Review 2011.06 Aroma v4" xfId="1478" xr:uid="{00000000-0005-0000-0000-0000AA040000}"/>
    <cellStyle name="_0.00[1space]_Jan BE+FebBE+MarBE v F12 Sales_PLUG" xfId="1479" xr:uid="{00000000-0005-0000-0000-0000AB040000}"/>
    <cellStyle name="_0.00[1space]_Jan BE+FebBE+MarBE v F12 Sales_PLUG_EVP 2015 Roadmap May12 vs Roadmap validated in July11 FY avec modifs FlVv5" xfId="1480" xr:uid="{00000000-0005-0000-0000-0000AC040000}"/>
    <cellStyle name="_0.00[1space]_Jan BE+FebBE+MarBE v F12 Sales_PLUG_Risques  opportunités_AP v2" xfId="1481" xr:uid="{00000000-0005-0000-0000-0000AD040000}"/>
    <cellStyle name="_0.00[1space]_Jan BE+FebBE+MarBE v F12 Sales_PLUG_Risques  opportunités_AP v2 2" xfId="1482" xr:uid="{00000000-0005-0000-0000-0000AE040000}"/>
    <cellStyle name="_0.00[1space]_Jan BE+FebBE+MarBE v F12 Sales_PLUG_Risques  opportunités_AP v2 2 2" xfId="1483" xr:uid="{00000000-0005-0000-0000-0000AF040000}"/>
    <cellStyle name="_0.00[1space]_Jan BE+FebBE+MarBE v F12 Sales_Risques  opportunités_AP v2" xfId="1484" xr:uid="{00000000-0005-0000-0000-0000B0040000}"/>
    <cellStyle name="_0.00[1space]_Jan BE+FebBE+MarBE v F12 Sales_Synthese EUR" xfId="1485" xr:uid="{00000000-0005-0000-0000-0000B1040000}"/>
    <cellStyle name="_0.00[1space]_Jan BE+FebBE+MarBE v F12 Sales_Synthese EUR 2" xfId="1486" xr:uid="{00000000-0005-0000-0000-0000B2040000}"/>
    <cellStyle name="_0.00[1space]_Jan BE+FebBE+MarBE v F12 Sales_Synthese EUR 2 2" xfId="1487" xr:uid="{00000000-0005-0000-0000-0000B3040000}"/>
    <cellStyle name="_0.00[1space]_Jan BE+FebBE+MarBE v F12 Sales_Synthese EUR_Cash Unit Review 2011.06 Aroma v4" xfId="1488" xr:uid="{00000000-0005-0000-0000-0000B4040000}"/>
    <cellStyle name="_0.00[1space]_Jan BE+FebBE+MarBE v F12 Sales_Synthese EUR_Risques  opportunités_AP v2" xfId="1489" xr:uid="{00000000-0005-0000-0000-0000B5040000}"/>
    <cellStyle name="_0.00[1space]_Liasse Rhodia - Solvay_2012.02" xfId="1490" xr:uid="{00000000-0005-0000-0000-0000B6040000}"/>
    <cellStyle name="_0.00[1space]_Liasse Rhodia - Solvay_2012.02 2" xfId="1491" xr:uid="{00000000-0005-0000-0000-0000B7040000}"/>
    <cellStyle name="_0.00[1space]_Liasse Rhodia - Solvay_2012.03" xfId="1492" xr:uid="{00000000-0005-0000-0000-0000B8040000}"/>
    <cellStyle name="_0.00[1space]_Liasse Rhodia - Solvay_2012.03 2" xfId="1493" xr:uid="{00000000-0005-0000-0000-0000B9040000}"/>
    <cellStyle name="_0.00[1space]_Liasse Rhodia - Solvay_2012.10" xfId="1494" xr:uid="{00000000-0005-0000-0000-0000BA040000}"/>
    <cellStyle name="_0.00[1space]_Liasse Rhodia - Solvay_2013.04" xfId="1495" xr:uid="{00000000-0005-0000-0000-0000BB040000}"/>
    <cellStyle name="_0.00[1space]_P&amp;l Rh_Solvay 2011_12 V7" xfId="1496" xr:uid="{00000000-0005-0000-0000-0000BC040000}"/>
    <cellStyle name="_0.00[1space]_P&amp;l Rh_Solvay 2011_12 V7 2" xfId="1497" xr:uid="{00000000-0005-0000-0000-0000BD040000}"/>
    <cellStyle name="_0.00[1space]_Passage Bilan Rh to Rh_Solvay 201112_V2" xfId="1498" xr:uid="{00000000-0005-0000-0000-0000BE040000}"/>
    <cellStyle name="_0.00[1space]_Passage Bilan Rh to Rh_Solvay 201112_V2 2" xfId="1499" xr:uid="{00000000-0005-0000-0000-0000BF040000}"/>
    <cellStyle name="_0.00[1space]_PPA Corporelles" xfId="1500" xr:uid="{00000000-0005-0000-0000-0000C0040000}"/>
    <cellStyle name="_0.00[1space]_Processed.BP 2011 2015 Aroma" xfId="1501" xr:uid="{00000000-0005-0000-0000-0000C1040000}"/>
    <cellStyle name="_0.00[1space]_Processed.BP 2011 2015 Aroma 2" xfId="1502" xr:uid="{00000000-0005-0000-0000-0000C2040000}"/>
    <cellStyle name="_0.00[1space]_Processed.BP 2011 2015 Aroma 3" xfId="1503" xr:uid="{00000000-0005-0000-0000-0000C3040000}"/>
    <cellStyle name="_0.00[1space]_Processed.BP 2011 2015 Aroma 3 2" xfId="1504" xr:uid="{00000000-0005-0000-0000-0000C4040000}"/>
    <cellStyle name="_0.00[1space]_Q3 10 vs 09 CTN" xfId="1505" xr:uid="{00000000-0005-0000-0000-0000C5040000}"/>
    <cellStyle name="_0.00[1space]_Q3 10 vs 09 CTN 2" xfId="1506" xr:uid="{00000000-0005-0000-0000-0000C6040000}"/>
    <cellStyle name="_0.00[1space]_Q3 10 vs 09 CTN 3" xfId="1507" xr:uid="{00000000-0005-0000-0000-0000C7040000}"/>
    <cellStyle name="_0.00[1space]_QUS" xfId="1508" xr:uid="{00000000-0005-0000-0000-0000C8040000}"/>
    <cellStyle name="_0.00[1space]_QUS 2" xfId="1509" xr:uid="{00000000-0005-0000-0000-0000C9040000}"/>
    <cellStyle name="_0.00[1space]_R15430 et R75000" xfId="1510" xr:uid="{00000000-0005-0000-0000-0000CA040000}"/>
    <cellStyle name="_0.00[1space]_R15430 et R75000 2" xfId="1511" xr:uid="{00000000-0005-0000-0000-0000CB040000}"/>
    <cellStyle name="_0.00[1space]_RA Groupe 032012" xfId="1512" xr:uid="{00000000-0005-0000-0000-0000CC040000}"/>
    <cellStyle name="_0.00[1space]_RA Groupe 032012 2" xfId="1513" xr:uid="{00000000-0005-0000-0000-0000CD040000}"/>
    <cellStyle name="_0.00[1space]_RA Groupe 032012_CFS-FCF Dec" xfId="1514" xr:uid="{00000000-0005-0000-0000-0000CE040000}"/>
    <cellStyle name="_0.00[1space]_RA Groupe 032012_CFS-FCF Dec 2" xfId="1515" xr:uid="{00000000-0005-0000-0000-0000CF040000}"/>
    <cellStyle name="_0.00[1space]_RA Groupe 032012_CFS-FCF MT" xfId="1516" xr:uid="{00000000-0005-0000-0000-0000D0040000}"/>
    <cellStyle name="_0.00[1space]_RA Groupe 032012_CFS-FCF MT 2" xfId="1517" xr:uid="{00000000-0005-0000-0000-0000D1040000}"/>
    <cellStyle name="_0.00[1space]_RA Groupe 062012" xfId="1518" xr:uid="{00000000-0005-0000-0000-0000D2040000}"/>
    <cellStyle name="_0.00[1space]_RA Groupe 062012 2" xfId="1519" xr:uid="{00000000-0005-0000-0000-0000D3040000}"/>
    <cellStyle name="_0.00[1space]_RA Groupe 122012" xfId="1520" xr:uid="{00000000-0005-0000-0000-0000D4040000}"/>
    <cellStyle name="_0.00[1space]_RA Groupe 122012 2" xfId="1521" xr:uid="{00000000-0005-0000-0000-0000D5040000}"/>
    <cellStyle name="_0.00[1space]_RA Groupe SOLVAY 2013.03-parallèle-run" xfId="1522" xr:uid="{00000000-0005-0000-0000-0000D6040000}"/>
    <cellStyle name="_0.00[1space]_Retraitements PPA_2012.01_V2" xfId="1523" xr:uid="{00000000-0005-0000-0000-0000D7040000}"/>
    <cellStyle name="_0.00[1space]_Retraitements PPA_2012.01_V2 2" xfId="1524" xr:uid="{00000000-0005-0000-0000-0000D8040000}"/>
    <cellStyle name="_0.00[1space]_Revue analytique bilan_tableaux 2013.03_MP" xfId="1525" xr:uid="{00000000-0005-0000-0000-0000D9040000}"/>
    <cellStyle name="_0.00[1space]_Revue analytique bilan_tableaux 2013.03_MP 2" xfId="1526" xr:uid="{00000000-0005-0000-0000-0000DA040000}"/>
    <cellStyle name="_0.00[1space]_SPLIT Volumes" xfId="1527" xr:uid="{00000000-0005-0000-0000-0000DB040000}"/>
    <cellStyle name="_0.00[1space]_SPLIT Volumes 2" xfId="1528" xr:uid="{00000000-0005-0000-0000-0000DC040000}"/>
    <cellStyle name="_0.00[1space]_Synthèse 2011.12 - Vprovisoire" xfId="1529" xr:uid="{00000000-0005-0000-0000-0000DD040000}"/>
    <cellStyle name="_0.00[1space]_Synthèse impôt 2011.10" xfId="1530" xr:uid="{00000000-0005-0000-0000-0000DE040000}"/>
    <cellStyle name="_0.00[1space]_Tableaux préparation views &amp; Tax Proof - 2011.11" xfId="1531" xr:uid="{00000000-0005-0000-0000-0000DF040000}"/>
    <cellStyle name="_0.00[2space]" xfId="1532" xr:uid="{00000000-0005-0000-0000-0000E0040000}"/>
    <cellStyle name="_0.00[2space] 2" xfId="1533" xr:uid="{00000000-0005-0000-0000-0000E1040000}"/>
    <cellStyle name="_0.00[2space] 2 2" xfId="1534" xr:uid="{00000000-0005-0000-0000-0000E2040000}"/>
    <cellStyle name="_0.00[2space] 3" xfId="1535" xr:uid="{00000000-0005-0000-0000-0000E3040000}"/>
    <cellStyle name="_0.00[2space]_2009-07-22_PEC-CAPEX 2009-2010_V7" xfId="1536" xr:uid="{00000000-0005-0000-0000-0000E4040000}"/>
    <cellStyle name="_0.00[2space]_2009-08_PEC-CAPEX 2009-2010_V8" xfId="1537" xr:uid="{00000000-0005-0000-0000-0000E5040000}"/>
    <cellStyle name="_0.00[2space]_ASIAN_Plant_Perimeter" xfId="1538" xr:uid="{00000000-0005-0000-0000-0000E6040000}"/>
    <cellStyle name="_0.00[2space]_ASIAN_Plant_Perimeter 2" xfId="1539" xr:uid="{00000000-0005-0000-0000-0000E7040000}"/>
    <cellStyle name="_0.00[2space]_ASIAN_Plant_Perimeter 2 2" xfId="1540" xr:uid="{00000000-0005-0000-0000-0000E8040000}"/>
    <cellStyle name="_0.00[2space]_consolidated P&amp;L temporary template 2013 V2" xfId="1541" xr:uid="{00000000-0005-0000-0000-0000E9040000}"/>
    <cellStyle name="_0.00[2space]_consolidated P&amp;L temporary template 2013 V2 2" xfId="1542" xr:uid="{00000000-0005-0000-0000-0000EA040000}"/>
    <cellStyle name="_0.00[2space]_CR 2013_03" xfId="1543" xr:uid="{00000000-0005-0000-0000-0000EB040000}"/>
    <cellStyle name="_0.00[2space]_CR 2013_03 2" xfId="1544" xr:uid="{00000000-0005-0000-0000-0000EC040000}"/>
    <cellStyle name="_0.00[2space]_Ecriture - Evaluation Amort Corporels PPA" xfId="1545" xr:uid="{00000000-0005-0000-0000-0000ED040000}"/>
    <cellStyle name="_0.00[2space]_Formats RDG Dec 2008 MAG BU Diphenols v8 FINAL SP12" xfId="1546" xr:uid="{00000000-0005-0000-0000-0000EE040000}"/>
    <cellStyle name="_0.00[2space]_Formats RDG Dec 2008 MAG BU Diphenols v8 FINAL SP12 2" xfId="1547" xr:uid="{00000000-0005-0000-0000-0000EF040000}"/>
    <cellStyle name="_0.00[2space]_Formats RDG Dec 2008 MAG BU Diphenols v8 FINAL SP12 3" xfId="1548" xr:uid="{00000000-0005-0000-0000-0000F0040000}"/>
    <cellStyle name="_0.00[2space]_Formats RDG Dec 2008 MAG BU Diphenols v8 FINAL SP12 3 2" xfId="1549" xr:uid="{00000000-0005-0000-0000-0000F1040000}"/>
    <cellStyle name="_0.00[2space]_HY 2018" xfId="1550" xr:uid="{00000000-0005-0000-0000-0000F2040000}"/>
    <cellStyle name="_0.00[2space]_HY 2018 2" xfId="1551" xr:uid="{00000000-0005-0000-0000-0000F3040000}"/>
    <cellStyle name="_0.00[2space]_HY 2020" xfId="1552" xr:uid="{00000000-0005-0000-0000-0000F4040000}"/>
    <cellStyle name="_0.00[2space]_HY 2020 2" xfId="1553" xr:uid="{00000000-0005-0000-0000-0000F5040000}"/>
    <cellStyle name="_0.00[2space]_Jan BE+FebBE+MarBE v F12 Sales" xfId="1554" xr:uid="{00000000-0005-0000-0000-0000F6040000}"/>
    <cellStyle name="_0.00[2space]_Jan BE+FebBE+MarBE v F12 Sales 2" xfId="1555" xr:uid="{00000000-0005-0000-0000-0000F7040000}"/>
    <cellStyle name="_0.00[2space]_Jan BE+FebBE+MarBE v F12 Sales 2 2" xfId="1556" xr:uid="{00000000-0005-0000-0000-0000F8040000}"/>
    <cellStyle name="_0.00[2space]_Liasse Rhodia - Solvay_2012.02" xfId="1557" xr:uid="{00000000-0005-0000-0000-0000F9040000}"/>
    <cellStyle name="_0.00[2space]_Liasse Rhodia - Solvay_2012.02 2" xfId="1558" xr:uid="{00000000-0005-0000-0000-0000FA040000}"/>
    <cellStyle name="_0.00[2space]_Liasse Rhodia - Solvay_2012.03" xfId="1559" xr:uid="{00000000-0005-0000-0000-0000FB040000}"/>
    <cellStyle name="_0.00[2space]_Liasse Rhodia - Solvay_2012.03 2" xfId="1560" xr:uid="{00000000-0005-0000-0000-0000FC040000}"/>
    <cellStyle name="_0.00[2space]_Liasse Rhodia - Solvay_2012.10" xfId="1561" xr:uid="{00000000-0005-0000-0000-0000FD040000}"/>
    <cellStyle name="_0.00[2space]_Liasse Rhodia - Solvay_2013.04" xfId="1562" xr:uid="{00000000-0005-0000-0000-0000FE040000}"/>
    <cellStyle name="_0.00[2space]_P&amp;l Rh_Solvay 2011_12 V7" xfId="1563" xr:uid="{00000000-0005-0000-0000-0000FF040000}"/>
    <cellStyle name="_0.00[2space]_P&amp;l Rh_Solvay 2011_12 V7 2" xfId="1564" xr:uid="{00000000-0005-0000-0000-000000050000}"/>
    <cellStyle name="_0.00[2space]_Passage Bilan Rh to Rh_Solvay 201112_V2" xfId="1565" xr:uid="{00000000-0005-0000-0000-000001050000}"/>
    <cellStyle name="_0.00[2space]_Passage Bilan Rh to Rh_Solvay 201112_V2 2" xfId="1566" xr:uid="{00000000-0005-0000-0000-000002050000}"/>
    <cellStyle name="_0.00[2space]_PPA Corporelles" xfId="1567" xr:uid="{00000000-0005-0000-0000-000003050000}"/>
    <cellStyle name="_0.00[2space]_R15430 et R75000" xfId="1568" xr:uid="{00000000-0005-0000-0000-000004050000}"/>
    <cellStyle name="_0.00[2space]_R15430 et R75000 2" xfId="1569" xr:uid="{00000000-0005-0000-0000-000005050000}"/>
    <cellStyle name="_0.00[2space]_RA Groupe 032012" xfId="1570" xr:uid="{00000000-0005-0000-0000-000006050000}"/>
    <cellStyle name="_0.00[2space]_RA Groupe 032012 2" xfId="1571" xr:uid="{00000000-0005-0000-0000-000007050000}"/>
    <cellStyle name="_0.00[2space]_RA Groupe 032012_CFS-FCF Dec" xfId="1572" xr:uid="{00000000-0005-0000-0000-000008050000}"/>
    <cellStyle name="_0.00[2space]_RA Groupe 032012_CFS-FCF Dec 2" xfId="1573" xr:uid="{00000000-0005-0000-0000-000009050000}"/>
    <cellStyle name="_0.00[2space]_RA Groupe 032012_CFS-FCF MT" xfId="1574" xr:uid="{00000000-0005-0000-0000-00000A050000}"/>
    <cellStyle name="_0.00[2space]_RA Groupe 032012_CFS-FCF MT 2" xfId="1575" xr:uid="{00000000-0005-0000-0000-00000B050000}"/>
    <cellStyle name="_0.00[2space]_RA Groupe 062012" xfId="1576" xr:uid="{00000000-0005-0000-0000-00000C050000}"/>
    <cellStyle name="_0.00[2space]_RA Groupe 062012 2" xfId="1577" xr:uid="{00000000-0005-0000-0000-00000D050000}"/>
    <cellStyle name="_0.00[2space]_RA Groupe 122012" xfId="1578" xr:uid="{00000000-0005-0000-0000-00000E050000}"/>
    <cellStyle name="_0.00[2space]_RA Groupe 122012 2" xfId="1579" xr:uid="{00000000-0005-0000-0000-00000F050000}"/>
    <cellStyle name="_0.00[2space]_RA Groupe SOLVAY 2013.03-parallèle-run" xfId="1580" xr:uid="{00000000-0005-0000-0000-000010050000}"/>
    <cellStyle name="_0.00[2space]_Retraitements PPA_2012.01_V2" xfId="1581" xr:uid="{00000000-0005-0000-0000-000011050000}"/>
    <cellStyle name="_0.00[2space]_Retraitements PPA_2012.01_V2 2" xfId="1582" xr:uid="{00000000-0005-0000-0000-000012050000}"/>
    <cellStyle name="_0.00[2space]_Revue analytique bilan_tableaux 2013.03_MP" xfId="1583" xr:uid="{00000000-0005-0000-0000-000013050000}"/>
    <cellStyle name="_0.00[2space]_Revue analytique bilan_tableaux 2013.03_MP 2" xfId="1584" xr:uid="{00000000-0005-0000-0000-000014050000}"/>
    <cellStyle name="_0.00[2space]_Synthèse 2011.12 - Vprovisoire" xfId="1585" xr:uid="{00000000-0005-0000-0000-000015050000}"/>
    <cellStyle name="_0.00[2space]_Synthèse impôt 2011.10" xfId="1586" xr:uid="{00000000-0005-0000-0000-000016050000}"/>
    <cellStyle name="_0.00[2space]_Tableaux préparation views &amp; Tax Proof - 2011.11" xfId="1587" xr:uid="{00000000-0005-0000-0000-000017050000}"/>
    <cellStyle name="_0.00[3space]" xfId="1588" xr:uid="{00000000-0005-0000-0000-000018050000}"/>
    <cellStyle name="_0.00[3space] 2" xfId="1589" xr:uid="{00000000-0005-0000-0000-000019050000}"/>
    <cellStyle name="_0.00[3space] 2 2" xfId="1590" xr:uid="{00000000-0005-0000-0000-00001A050000}"/>
    <cellStyle name="_0.00[3space] 3" xfId="1591" xr:uid="{00000000-0005-0000-0000-00001B050000}"/>
    <cellStyle name="_0.00[3space]_ASIAN_Plant_Perimeter" xfId="1592" xr:uid="{00000000-0005-0000-0000-00001C050000}"/>
    <cellStyle name="_0.00[3space]_ASIAN_Plant_Perimeter 2" xfId="1593" xr:uid="{00000000-0005-0000-0000-00001D050000}"/>
    <cellStyle name="_0.00[3space]_ASIAN_Plant_Perimeter 2 2" xfId="1594" xr:uid="{00000000-0005-0000-0000-00001E050000}"/>
    <cellStyle name="_0.00[3space]_Formats RDG Dec 2008 MAG BU Diphenols v8 FINAL SP12" xfId="1595" xr:uid="{00000000-0005-0000-0000-00001F050000}"/>
    <cellStyle name="_0.00[3space]_Formats RDG Dec 2008 MAG BU Diphenols v8 FINAL SP12 2" xfId="1596" xr:uid="{00000000-0005-0000-0000-000020050000}"/>
    <cellStyle name="_0.00[3space]_Formats RDG Dec 2008 MAG BU Diphenols v8 FINAL SP12 3" xfId="1597" xr:uid="{00000000-0005-0000-0000-000021050000}"/>
    <cellStyle name="_0.00[3space]_Formats RDG Dec 2008 MAG BU Diphenols v8 FINAL SP12 3 2" xfId="1598" xr:uid="{00000000-0005-0000-0000-000022050000}"/>
    <cellStyle name="_0.00[3space]_Jan BE+FebBE+MarBE v F12 Sales" xfId="1599" xr:uid="{00000000-0005-0000-0000-000023050000}"/>
    <cellStyle name="_0.00[3space]_Jan BE+FebBE+MarBE v F12 Sales 2" xfId="1600" xr:uid="{00000000-0005-0000-0000-000024050000}"/>
    <cellStyle name="_0.00[3space]_Jan BE+FebBE+MarBE v F12 Sales 2 2" xfId="1601" xr:uid="{00000000-0005-0000-0000-000025050000}"/>
    <cellStyle name="_0.00[4space]" xfId="1602" xr:uid="{00000000-0005-0000-0000-000026050000}"/>
    <cellStyle name="_0.00[4space] 2" xfId="1603" xr:uid="{00000000-0005-0000-0000-000027050000}"/>
    <cellStyle name="_0.00[4space] 2 2" xfId="1604" xr:uid="{00000000-0005-0000-0000-000028050000}"/>
    <cellStyle name="_0.00[4space] 3" xfId="1605" xr:uid="{00000000-0005-0000-0000-000029050000}"/>
    <cellStyle name="_0.00[4space] 4" xfId="1606" xr:uid="{00000000-0005-0000-0000-00002A050000}"/>
    <cellStyle name="_0.00[4space]_2009-07-22_PEC-CAPEX 2009-2010_V7" xfId="1607" xr:uid="{00000000-0005-0000-0000-00002B050000}"/>
    <cellStyle name="_0.00[4space]_2009-08_PEC-CAPEX 2009-2010_V8" xfId="1608" xr:uid="{00000000-0005-0000-0000-00002C050000}"/>
    <cellStyle name="_0.00[4space]_Formats RDG Dec 2008 MAG BU Diphenols v8 FINAL SP12" xfId="1609" xr:uid="{00000000-0005-0000-0000-00002D050000}"/>
    <cellStyle name="_0.00[4space]_Formats RDG Dec 2008 MAG BU Diphenols v8 FINAL SP12 2" xfId="1610" xr:uid="{00000000-0005-0000-0000-00002E050000}"/>
    <cellStyle name="_0.00[4space]_Formats RDG Dec 2008 MAG BU Diphenols v8 FINAL SP12 3" xfId="1611" xr:uid="{00000000-0005-0000-0000-00002F050000}"/>
    <cellStyle name="_0.00[4space]_Formats RDG Dec 2008 MAG BU Diphenols v8 FINAL SP12 3 2" xfId="1612" xr:uid="{00000000-0005-0000-0000-000030050000}"/>
    <cellStyle name="_0.00[4space]_Jan BE+FebBE+MarBE v F12 Sales" xfId="1613" xr:uid="{00000000-0005-0000-0000-000031050000}"/>
    <cellStyle name="_0.00[4space]_Jan BE+FebBE+MarBE v F12 Sales 2" xfId="1614" xr:uid="{00000000-0005-0000-0000-000032050000}"/>
    <cellStyle name="_0.00[4space]_Jan BE+FebBE+MarBE v F12 Sales 2 2" xfId="1615" xr:uid="{00000000-0005-0000-0000-000033050000}"/>
    <cellStyle name="_0.00[4space]_Table RM" xfId="1616" xr:uid="{00000000-0005-0000-0000-000034050000}"/>
    <cellStyle name="_0.00[4space]_Table RM 2" xfId="1617" xr:uid="{00000000-0005-0000-0000-000035050000}"/>
    <cellStyle name="_0.00[4space]_Table RM 2 2" xfId="1618" xr:uid="{00000000-0005-0000-0000-000036050000}"/>
    <cellStyle name="_0[1space]" xfId="1619" xr:uid="{00000000-0005-0000-0000-000037050000}"/>
    <cellStyle name="_0[1space] 2" xfId="1620" xr:uid="{00000000-0005-0000-0000-000038050000}"/>
    <cellStyle name="_0[1space] 2 2" xfId="1621" xr:uid="{00000000-0005-0000-0000-000039050000}"/>
    <cellStyle name="_0[1space] 3" xfId="1622" xr:uid="{00000000-0005-0000-0000-00003A050000}"/>
    <cellStyle name="_0[1space]_2009 CTN FCST (Q1+Q2+Q3)" xfId="1623" xr:uid="{00000000-0005-0000-0000-00003B050000}"/>
    <cellStyle name="_0[1space]_2009 CTN FCST (Q1+Q2+Q3) 2" xfId="1624" xr:uid="{00000000-0005-0000-0000-00003C050000}"/>
    <cellStyle name="_0[1space]_2009 CTN FCST (Q1+Q2+Q3) 2 2" xfId="1625" xr:uid="{00000000-0005-0000-0000-00003D050000}"/>
    <cellStyle name="_0[1space]_2009-07-22_PEC-CAPEX 2009-2010_V7" xfId="1626" xr:uid="{00000000-0005-0000-0000-00003E050000}"/>
    <cellStyle name="_0[1space]_2009-08_PEC-CAPEX 2009-2010_V8" xfId="1627" xr:uid="{00000000-0005-0000-0000-00003F050000}"/>
    <cellStyle name="_0[1space]_DATABASECNPGLOBAL v11 22062009 (CR Juin)" xfId="1628" xr:uid="{00000000-0005-0000-0000-000040050000}"/>
    <cellStyle name="_0[1space]_DATABASECNPGLOBAL v11 22062009 (CR Juin) 2" xfId="1629" xr:uid="{00000000-0005-0000-0000-000041050000}"/>
    <cellStyle name="_0[1space]_DATABASECNPGLOBAL v11 22062009 (CR Juin) 2 2" xfId="1630" xr:uid="{00000000-0005-0000-0000-000042050000}"/>
    <cellStyle name="_0[1space]_DATABASECNPGLOBAL v5" xfId="1631" xr:uid="{00000000-0005-0000-0000-000043050000}"/>
    <cellStyle name="_0[1space]_DATABASECNPGLOBAL v5 2" xfId="1632" xr:uid="{00000000-0005-0000-0000-000044050000}"/>
    <cellStyle name="_0[1space]_DATABASECNPGLOBAL v5 2 2" xfId="1633" xr:uid="{00000000-0005-0000-0000-000045050000}"/>
    <cellStyle name="_0[1space]_Détail EBITDA" xfId="1634" xr:uid="{00000000-0005-0000-0000-000046050000}"/>
    <cellStyle name="_0[1space]_Détail EBITDA 2" xfId="1635" xr:uid="{00000000-0005-0000-0000-000047050000}"/>
    <cellStyle name="_0[1space]_Détail EBITDA 2 2" xfId="1636" xr:uid="{00000000-0005-0000-0000-000048050000}"/>
    <cellStyle name="_0[1space]_EUR 2010" xfId="1637" xr:uid="{00000000-0005-0000-0000-000049050000}"/>
    <cellStyle name="_0[1space]_EUR 2010 2" xfId="1638" xr:uid="{00000000-0005-0000-0000-00004A050000}"/>
    <cellStyle name="_0[1space]_EUR 2010 2 2" xfId="1639" xr:uid="{00000000-0005-0000-0000-00004B050000}"/>
    <cellStyle name="_0[1space]_EUR 2010 3" xfId="1640" xr:uid="{00000000-0005-0000-0000-00004C050000}"/>
    <cellStyle name="_0[1space]_Fixed costs DashBoard" xfId="1641" xr:uid="{00000000-0005-0000-0000-00004D050000}"/>
    <cellStyle name="_0[1space]_Fixed costs DashBoard 2" xfId="1642" xr:uid="{00000000-0005-0000-0000-00004E050000}"/>
    <cellStyle name="_0[1space]_Fixed costs DashBoard 2 2" xfId="1643" xr:uid="{00000000-0005-0000-0000-00004F050000}"/>
    <cellStyle name="_0[1space]_Fixed costs DashBoard 3" xfId="1644" xr:uid="{00000000-0005-0000-0000-000050050000}"/>
    <cellStyle name="_0[1space]_Fixed costs DashBoard_2009 CTN FCST (Q1+Q2+Q3)" xfId="1645" xr:uid="{00000000-0005-0000-0000-000051050000}"/>
    <cellStyle name="_0[1space]_Fixed costs DashBoard_2009 CTN FCST (Q1+Q2+Q3) 2" xfId="1646" xr:uid="{00000000-0005-0000-0000-000052050000}"/>
    <cellStyle name="_0[1space]_Fixed costs DashBoard_2009 CTN FCST (Q1+Q2+Q3) 2 2" xfId="1647" xr:uid="{00000000-0005-0000-0000-000053050000}"/>
    <cellStyle name="_0[1space]_GL-MB-M" xfId="1648" xr:uid="{00000000-0005-0000-0000-000054050000}"/>
    <cellStyle name="_0[1space]_GL-MB-M 2" xfId="1649" xr:uid="{00000000-0005-0000-0000-000055050000}"/>
    <cellStyle name="_0[1space]_GL-MB-M 2 2" xfId="1650" xr:uid="{00000000-0005-0000-0000-000056050000}"/>
    <cellStyle name="_0[1space]_Q4 09 vs 08 CTN" xfId="1651" xr:uid="{00000000-0005-0000-0000-000057050000}"/>
    <cellStyle name="_0[2space]" xfId="1652" xr:uid="{00000000-0005-0000-0000-000058050000}"/>
    <cellStyle name="_0[2space] 2" xfId="1653" xr:uid="{00000000-0005-0000-0000-000059050000}"/>
    <cellStyle name="_0[2space] 2 2" xfId="1654" xr:uid="{00000000-0005-0000-0000-00005A050000}"/>
    <cellStyle name="_0[2space] 3" xfId="1655" xr:uid="{00000000-0005-0000-0000-00005B050000}"/>
    <cellStyle name="_0[2space]_2009 CTN FCST (Q1+Q2+Q3)" xfId="1656" xr:uid="{00000000-0005-0000-0000-00005C050000}"/>
    <cellStyle name="_0[2space]_2009 CTN FCST (Q1+Q2+Q3) 2" xfId="1657" xr:uid="{00000000-0005-0000-0000-00005D050000}"/>
    <cellStyle name="_0[2space]_2009 CTN FCST (Q1+Q2+Q3) 2 2" xfId="1658" xr:uid="{00000000-0005-0000-0000-00005E050000}"/>
    <cellStyle name="_0[2space]_2009-07-22_PEC-CAPEX 2009-2010_V7" xfId="1659" xr:uid="{00000000-0005-0000-0000-00005F050000}"/>
    <cellStyle name="_0[2space]_2009-08_PEC-CAPEX 2009-2010_V8" xfId="1660" xr:uid="{00000000-0005-0000-0000-000060050000}"/>
    <cellStyle name="_0[2space]_AFDT manque Inhibiteurs a la conso 21102010" xfId="1661" xr:uid="{00000000-0005-0000-0000-000061050000}"/>
    <cellStyle name="_0[2space]_AP - Fluorés" xfId="1662" xr:uid="{00000000-0005-0000-0000-000062050000}"/>
    <cellStyle name="_0[2space]_ASIAN_Plant_Perimeter" xfId="1663" xr:uid="{00000000-0005-0000-0000-000063050000}"/>
    <cellStyle name="_0[2space]_ASIAN_Plant_Perimeter 2" xfId="1664" xr:uid="{00000000-0005-0000-0000-000064050000}"/>
    <cellStyle name="_0[2space]_ASIAN_Plant_Perimeter 2 2" xfId="1665" xr:uid="{00000000-0005-0000-0000-000065050000}"/>
    <cellStyle name="_0[2space]_bridge Frais fixes détaillé" xfId="1666" xr:uid="{00000000-0005-0000-0000-000066050000}"/>
    <cellStyle name="_0[2space]_DATABASECNPGLOBAL v5" xfId="1667" xr:uid="{00000000-0005-0000-0000-000067050000}"/>
    <cellStyle name="_0[2space]_Formats RDG Dec 2008 MAG BU Diphenols v8 FINAL SP12" xfId="1668" xr:uid="{00000000-0005-0000-0000-000068050000}"/>
    <cellStyle name="_0[2space]_Formats RDG Dec 2008 MAG BU Diphenols v8 FINAL SP12 2" xfId="1669" xr:uid="{00000000-0005-0000-0000-000069050000}"/>
    <cellStyle name="_0[2space]_Formats RDG Dec 2008 MAG BU Diphenols v8 FINAL SP12 2 2" xfId="1670" xr:uid="{00000000-0005-0000-0000-00006A050000}"/>
    <cellStyle name="_0[2space]_FX rates" xfId="1671" xr:uid="{00000000-0005-0000-0000-00006B050000}"/>
    <cellStyle name="_0[2space]_Q3 10 vs 09 CTN" xfId="1672" xr:uid="{00000000-0005-0000-0000-00006C050000}"/>
    <cellStyle name="_0[2space]_Q4 09 vs 08 CTN" xfId="1673" xr:uid="{00000000-0005-0000-0000-00006D050000}"/>
    <cellStyle name="_0[3space]" xfId="1674" xr:uid="{00000000-0005-0000-0000-00006E050000}"/>
    <cellStyle name="_0[3space] 2" xfId="1675" xr:uid="{00000000-0005-0000-0000-00006F050000}"/>
    <cellStyle name="_0[3space] 2 2" xfId="1676" xr:uid="{00000000-0005-0000-0000-000070050000}"/>
    <cellStyle name="_0[3space] 3" xfId="1677" xr:uid="{00000000-0005-0000-0000-000071050000}"/>
    <cellStyle name="_0[3space]_2009-07-22_PEC-CAPEX 2009-2010_V7" xfId="1678" xr:uid="{00000000-0005-0000-0000-000072050000}"/>
    <cellStyle name="_0[3space]_2009-08_PEC-CAPEX 2009-2010_V8" xfId="1679" xr:uid="{00000000-0005-0000-0000-000073050000}"/>
    <cellStyle name="_0[3space]_DATABASECNPGLOBAL v5" xfId="1680" xr:uid="{00000000-0005-0000-0000-000074050000}"/>
    <cellStyle name="_0[3space]_DATABASECNPGLOBAL v5 2" xfId="1681" xr:uid="{00000000-0005-0000-0000-000075050000}"/>
    <cellStyle name="_0[3space]_DATABASECNPGLOBAL v5 2 2" xfId="1682" xr:uid="{00000000-0005-0000-0000-000076050000}"/>
    <cellStyle name="_0[3space]_Formats RDG Dec 2008 MAG BU Diphenols v8 FINAL SP12" xfId="1683" xr:uid="{00000000-0005-0000-0000-000077050000}"/>
    <cellStyle name="_0[3space]_Formats RDG Dec 2008 MAG BU Diphenols v8 FINAL SP12 2" xfId="1684" xr:uid="{00000000-0005-0000-0000-000078050000}"/>
    <cellStyle name="_0[3space]_Formats RDG Dec 2008 MAG BU Diphenols v8 FINAL SP12 2 2" xfId="1685" xr:uid="{00000000-0005-0000-0000-000079050000}"/>
    <cellStyle name="_0[4space]" xfId="1686" xr:uid="{00000000-0005-0000-0000-00007A050000}"/>
    <cellStyle name="_0[4space] 2" xfId="1687" xr:uid="{00000000-0005-0000-0000-00007B050000}"/>
    <cellStyle name="_0[4space] 2 2" xfId="1688" xr:uid="{00000000-0005-0000-0000-00007C050000}"/>
    <cellStyle name="_0[4space] 3" xfId="1689" xr:uid="{00000000-0005-0000-0000-00007D050000}"/>
    <cellStyle name="_0[4space]_2009-07-22_PEC-CAPEX 2009-2010_V7" xfId="1690" xr:uid="{00000000-0005-0000-0000-00007E050000}"/>
    <cellStyle name="_0[4space]_2009-08_PEC-CAPEX 2009-2010_V8" xfId="1691" xr:uid="{00000000-0005-0000-0000-00007F050000}"/>
    <cellStyle name="_0[4space]_ASIAN_Plant_Perimeter" xfId="1692" xr:uid="{00000000-0005-0000-0000-000080050000}"/>
    <cellStyle name="_0[4space]_ASIAN_Plant_Perimeter 2" xfId="1693" xr:uid="{00000000-0005-0000-0000-000081050000}"/>
    <cellStyle name="_0[4space]_ASIAN_Plant_Perimeter 2 2" xfId="1694" xr:uid="{00000000-0005-0000-0000-000082050000}"/>
    <cellStyle name="_0[4space]_Formats RDG Dec 2008 MAG BU Diphenols v8 FINAL SP12" xfId="1695" xr:uid="{00000000-0005-0000-0000-000083050000}"/>
    <cellStyle name="_0[4space]_Formats RDG Dec 2008 MAG BU Diphenols v8 FINAL SP12 2" xfId="1696" xr:uid="{00000000-0005-0000-0000-000084050000}"/>
    <cellStyle name="_0[4space]_Formats RDG Dec 2008 MAG BU Diphenols v8 FINAL SP12 2 2" xfId="1697" xr:uid="{00000000-0005-0000-0000-000085050000}"/>
    <cellStyle name="_Alcatel Model Research" xfId="1698" xr:uid="{00000000-0005-0000-0000-000086050000}"/>
    <cellStyle name="_Alcatel Model Research_2009 CTN FCST (Q1+Q2)" xfId="1699" xr:uid="{00000000-0005-0000-0000-000087050000}"/>
    <cellStyle name="_Alcatel Model Research_2009 CTN FCST (Q1+Q2)_AFDT manque Inhibiteurs a la conso 21102010" xfId="1700" xr:uid="{00000000-0005-0000-0000-000088050000}"/>
    <cellStyle name="_Alcatel Model Research_2009 CTN FCST (Q1+Q2)_Cash Unit Review 2011.06 Aroma v4" xfId="1701" xr:uid="{00000000-0005-0000-0000-000089050000}"/>
    <cellStyle name="_Alcatel Model Research_2009 CTN FCST (Q1+Q2)_Cash Unit Review 2011.06 Aroma v4 2" xfId="1702" xr:uid="{00000000-0005-0000-0000-00008A050000}"/>
    <cellStyle name="_Alcatel Model Research_2009 CTN FCST (Q1+Q2)_Cash Unit Review 2011.06 Aroma v4 3" xfId="1703" xr:uid="{00000000-0005-0000-0000-00008B050000}"/>
    <cellStyle name="_Alcatel Model Research_2009 CTN FCST (Q1+Q2)_Cash Unit Review 2011.06 Aroma v4_Risques  opportunités_AP v2" xfId="1704" xr:uid="{00000000-0005-0000-0000-00008C050000}"/>
    <cellStyle name="_Alcatel Model Research_2009 CTN FCST (Q1+Q2)_Cash Unit Review 2011.06 Aroma v4_Risques  opportunités_AP v2 2" xfId="1705" xr:uid="{00000000-0005-0000-0000-00008D050000}"/>
    <cellStyle name="_Alcatel Model Research_2009 CTN FCST (Q1+Q2)_Cash Unit Review 2011.06 Aroma v4_Risques  opportunités_AP v2 3" xfId="1706" xr:uid="{00000000-0005-0000-0000-00008E050000}"/>
    <cellStyle name="_Alcatel Model Research_2009 CTN FCST (Q1+Q2)_DATABASE" xfId="1707" xr:uid="{00000000-0005-0000-0000-00008F050000}"/>
    <cellStyle name="_Alcatel Model Research_2009 CTN FCST (Q1+Q2)_Database CNP" xfId="1708" xr:uid="{00000000-0005-0000-0000-000090050000}"/>
    <cellStyle name="_Alcatel Model Research_2009 CTN FCST (Q1+Q2)_DATABASE_EVP 2015 Roadmap May12 vs Roadmap validated in July11 FY avec modifs FlVv5" xfId="1709" xr:uid="{00000000-0005-0000-0000-000091050000}"/>
    <cellStyle name="_Alcatel Model Research_2009 CTN FCST (Q1+Q2)_DATABASE_EVP 2015 Roadmap May12 vs Roadmap validated in July11 FY avec modifs FlVv5 2" xfId="1710" xr:uid="{00000000-0005-0000-0000-000092050000}"/>
    <cellStyle name="_Alcatel Model Research_2009 CTN FCST (Q1+Q2)_DATABASE_EVP 2015 Roadmap May12 vs Roadmap validated in July11 FY avec modifs FlVv5 3" xfId="1711" xr:uid="{00000000-0005-0000-0000-000093050000}"/>
    <cellStyle name="_Alcatel Model Research_2009 CTN FCST (Q1+Q2)_Draft Roadmap 2012-2015 v6" xfId="1712" xr:uid="{00000000-0005-0000-0000-000094050000}"/>
    <cellStyle name="_Alcatel Model Research_2009 CTN FCST (Q1+Q2)_FLUO" xfId="1713" xr:uid="{00000000-0005-0000-0000-000095050000}"/>
    <cellStyle name="_Alcatel Model Research_2009 CTN FCST (Q1+Q2)_FLUO 2" xfId="1714" xr:uid="{00000000-0005-0000-0000-000096050000}"/>
    <cellStyle name="_Alcatel Model Research_2009 CTN FCST (Q1+Q2)_FLUO 3" xfId="1715" xr:uid="{00000000-0005-0000-0000-000097050000}"/>
    <cellStyle name="_Alcatel Model Research_2009 CTN FCST (Q1+Q2)_FLUO_Risques  opportunités_AP v2" xfId="1716" xr:uid="{00000000-0005-0000-0000-000098050000}"/>
    <cellStyle name="_Alcatel Model Research_2009 CTN FCST (Q1+Q2)_Synthese EUR" xfId="1717" xr:uid="{00000000-0005-0000-0000-000099050000}"/>
    <cellStyle name="_Alcatel Model Research_SLDIP" xfId="1718" xr:uid="{00000000-0005-0000-0000-00009A050000}"/>
    <cellStyle name="_Aroma Perf new BP" xfId="1719" xr:uid="{00000000-0005-0000-0000-00009B050000}"/>
    <cellStyle name="_Blue Shade" xfId="1720" xr:uid="{00000000-0005-0000-0000-00009C050000}"/>
    <cellStyle name="_Blue Shade 2" xfId="1721" xr:uid="{00000000-0005-0000-0000-00009D050000}"/>
    <cellStyle name="_Blue Shade 3" xfId="1722" xr:uid="{00000000-0005-0000-0000-00009E050000}"/>
    <cellStyle name="_Blue Shade_2009 CTN FCST (4Q)" xfId="1723" xr:uid="{00000000-0005-0000-0000-00009F050000}"/>
    <cellStyle name="_Blue Shade_2009 CTN FCST (4Q) 2" xfId="1724" xr:uid="{00000000-0005-0000-0000-0000A0050000}"/>
    <cellStyle name="_Blue Shade_2009 CTN FCST (4Q) 3" xfId="1725" xr:uid="{00000000-0005-0000-0000-0000A1050000}"/>
    <cellStyle name="_Blue Shade_2009 CTN FCST (4Q)_1" xfId="1726" xr:uid="{00000000-0005-0000-0000-0000A2050000}"/>
    <cellStyle name="_Blue Shade_2009 CTN FCST (4Q)_1 2" xfId="1727" xr:uid="{00000000-0005-0000-0000-0000A3050000}"/>
    <cellStyle name="_Blue Shade_2009 CTN FCST (4Q)_1 3" xfId="1728" xr:uid="{00000000-0005-0000-0000-0000A4050000}"/>
    <cellStyle name="_Blue Shade_2009 CTN FCST (Q1+Q2)" xfId="1729" xr:uid="{00000000-0005-0000-0000-0000A5050000}"/>
    <cellStyle name="_Blue Shade_2009 CTN FCST (Q1+Q2) 2" xfId="1730" xr:uid="{00000000-0005-0000-0000-0000A6050000}"/>
    <cellStyle name="_Blue Shade_2009 CTN FCST (Q1+Q2) 3" xfId="1731" xr:uid="{00000000-0005-0000-0000-0000A7050000}"/>
    <cellStyle name="_Blue Shade_2009 CTN FCST (Q1+Q2)_2009 CTN FCST (4Q)" xfId="1732" xr:uid="{00000000-0005-0000-0000-0000A8050000}"/>
    <cellStyle name="_Blue Shade_2009 CTN FCST (Q1+Q2)_2009 CTN FCST (4Q) 2" xfId="1733" xr:uid="{00000000-0005-0000-0000-0000A9050000}"/>
    <cellStyle name="_Blue Shade_2009 CTN FCST (Q1+Q2)_2009 CTN FCST (4Q) 3" xfId="1734" xr:uid="{00000000-0005-0000-0000-0000AA050000}"/>
    <cellStyle name="_Blue Shade_2009 CTN FCST (Q1+Q2)_2009 CTN FCST (4Q)_Cash Unit Review 2011.06 Aroma v4" xfId="1735" xr:uid="{00000000-0005-0000-0000-0000AB050000}"/>
    <cellStyle name="_Blue Shade_2009 CTN FCST (Q1+Q2)_2009 CTN FCST (4Q)_Cash Unit Review 2011.06 Aroma v4 2" xfId="1736" xr:uid="{00000000-0005-0000-0000-0000AC050000}"/>
    <cellStyle name="_Blue Shade_2009 CTN FCST (Q1+Q2)_2009 CTN FCST (4Q)_Cash Unit Review 2011.06 Aroma v4 2 2" xfId="1737" xr:uid="{00000000-0005-0000-0000-0000AD050000}"/>
    <cellStyle name="_Blue Shade_2009 CTN FCST (Q1+Q2)_2009 CTN FCST (4Q)_Cash Unit Review 2011.06 Aroma v4 2 2 2" xfId="1738" xr:uid="{00000000-0005-0000-0000-0000AE050000}"/>
    <cellStyle name="_Blue Shade_2009 CTN FCST (Q1+Q2)_2009 CTN FCST (4Q)_Cash Unit Review 2011.06 Aroma v4 2 2 3" xfId="1739" xr:uid="{00000000-0005-0000-0000-0000AF050000}"/>
    <cellStyle name="_Blue Shade_2009 CTN FCST (Q1+Q2)_2009 CTN FCST (4Q)_Cash Unit Review 2011.06 Aroma v4 2 3" xfId="1740" xr:uid="{00000000-0005-0000-0000-0000B0050000}"/>
    <cellStyle name="_Blue Shade_2009 CTN FCST (Q1+Q2)_2009 CTN FCST (4Q)_Cash Unit Review 2011.06 Aroma v4 2 4" xfId="1741" xr:uid="{00000000-0005-0000-0000-0000B1050000}"/>
    <cellStyle name="_Blue Shade_2009 CTN FCST (Q1+Q2)_2009 CTN FCST (4Q)_Cash Unit Review 2011.06 Aroma v4 3" xfId="1742" xr:uid="{00000000-0005-0000-0000-0000B2050000}"/>
    <cellStyle name="_Blue Shade_2009 CTN FCST (Q1+Q2)_2009 CTN FCST (4Q)_Cash Unit Review 2011.06 Aroma v4 4" xfId="1743" xr:uid="{00000000-0005-0000-0000-0000B3050000}"/>
    <cellStyle name="_Blue Shade_2009 CTN FCST (Q1+Q2)_2009 CTN FCST (4Q)_Risques  opportunités_AP v2" xfId="1744" xr:uid="{00000000-0005-0000-0000-0000B4050000}"/>
    <cellStyle name="_Blue Shade_2009 CTN FCST (Q1+Q2)_2009 CTN FCST (4Q)_Risques  opportunités_AP v2 2" xfId="1745" xr:uid="{00000000-0005-0000-0000-0000B5050000}"/>
    <cellStyle name="_Blue Shade_2009 CTN FCST (Q1+Q2)_2009 CTN FCST (4Q)_Risques  opportunités_AP v2 3" xfId="1746" xr:uid="{00000000-0005-0000-0000-0000B6050000}"/>
    <cellStyle name="_Blue Shade_2009 CTN FCST (Q1+Q2)_AFDT manque Inhibiteurs a la conso 21102010" xfId="1747" xr:uid="{00000000-0005-0000-0000-0000B7050000}"/>
    <cellStyle name="_Blue Shade_2009 CTN FCST (Q1+Q2)_AFDT manque Inhibiteurs a la conso 21102010 2" xfId="1748" xr:uid="{00000000-0005-0000-0000-0000B8050000}"/>
    <cellStyle name="_Blue Shade_2009 CTN FCST (Q1+Q2)_AFDT manque Inhibiteurs a la conso 21102010 3" xfId="1749" xr:uid="{00000000-0005-0000-0000-0000B9050000}"/>
    <cellStyle name="_Blue Shade_2009 CTN FCST (Q1+Q2)_Cash Unit Review 2011.06 Aroma v4" xfId="1750" xr:uid="{00000000-0005-0000-0000-0000BA050000}"/>
    <cellStyle name="_Blue Shade_2009 CTN FCST (Q1+Q2)_Cash Unit Review 2011.06 Aroma v4 2" xfId="1751" xr:uid="{00000000-0005-0000-0000-0000BB050000}"/>
    <cellStyle name="_Blue Shade_2009 CTN FCST (Q1+Q2)_Cash Unit Review 2011.06 Aroma v4 3" xfId="1752" xr:uid="{00000000-0005-0000-0000-0000BC050000}"/>
    <cellStyle name="_Blue Shade_2009 CTN FCST (Q1+Q2)_Draft Roadmap 2012-2015 v6" xfId="1753" xr:uid="{00000000-0005-0000-0000-0000BD050000}"/>
    <cellStyle name="_Blue Shade_2009 CTN FCST (Q1+Q2)_Draft Roadmap 2012-2015 v6 2" xfId="1754" xr:uid="{00000000-0005-0000-0000-0000BE050000}"/>
    <cellStyle name="_Blue Shade_2009 CTN FCST (Q1+Q2)_Draft Roadmap 2012-2015 v6 3" xfId="1755" xr:uid="{00000000-0005-0000-0000-0000BF050000}"/>
    <cellStyle name="_Blue Shade_2009 CTN FCST (Q1+Q2)_EVP 2015 Roadmap May12 vs Roadmap validated in July11 FY avec modifs FlVv5" xfId="1756" xr:uid="{00000000-0005-0000-0000-0000C0050000}"/>
    <cellStyle name="_Blue Shade_2009 CTN FCST (Q1+Q2)_EVP 2015 Roadmap May12 vs Roadmap validated in July11 FY avec modifs FlVv5 2" xfId="1757" xr:uid="{00000000-0005-0000-0000-0000C1050000}"/>
    <cellStyle name="_Blue Shade_2009 CTN FCST (Q1+Q2)_EVP 2015 Roadmap May12 vs Roadmap validated in July11 FY avec modifs FlVv5 2 2" xfId="1758" xr:uid="{00000000-0005-0000-0000-0000C2050000}"/>
    <cellStyle name="_Blue Shade_2009 CTN FCST (Q1+Q2)_EVP 2015 Roadmap May12 vs Roadmap validated in July11 FY avec modifs FlVv5 2 2 2" xfId="1759" xr:uid="{00000000-0005-0000-0000-0000C3050000}"/>
    <cellStyle name="_Blue Shade_2009 CTN FCST (Q1+Q2)_EVP 2015 Roadmap May12 vs Roadmap validated in July11 FY avec modifs FlVv5 2 2 3" xfId="1760" xr:uid="{00000000-0005-0000-0000-0000C4050000}"/>
    <cellStyle name="_Blue Shade_2009 CTN FCST (Q1+Q2)_EVP 2015 Roadmap May12 vs Roadmap validated in July11 FY avec modifs FlVv5 2 3" xfId="1761" xr:uid="{00000000-0005-0000-0000-0000C5050000}"/>
    <cellStyle name="_Blue Shade_2009 CTN FCST (Q1+Q2)_EVP 2015 Roadmap May12 vs Roadmap validated in July11 FY avec modifs FlVv5 2 4" xfId="1762" xr:uid="{00000000-0005-0000-0000-0000C6050000}"/>
    <cellStyle name="_Blue Shade_2009 CTN FCST (Q1+Q2)_EVP 2015 Roadmap May12 vs Roadmap validated in July11 FY avec modifs FlVv5 3" xfId="1763" xr:uid="{00000000-0005-0000-0000-0000C7050000}"/>
    <cellStyle name="_Blue Shade_2009 CTN FCST (Q1+Q2)_EVP 2015 Roadmap May12 vs Roadmap validated in July11 FY avec modifs FlVv5 4" xfId="1764" xr:uid="{00000000-0005-0000-0000-0000C8050000}"/>
    <cellStyle name="_Blue Shade_2009 CTN FCST (Q1+Q2)_PLUG" xfId="1765" xr:uid="{00000000-0005-0000-0000-0000C9050000}"/>
    <cellStyle name="_Blue Shade_2009 CTN FCST (Q1+Q2)_PLUG 2" xfId="1766" xr:uid="{00000000-0005-0000-0000-0000CA050000}"/>
    <cellStyle name="_Blue Shade_2009 CTN FCST (Q1+Q2)_PLUG 2 2" xfId="1767" xr:uid="{00000000-0005-0000-0000-0000CB050000}"/>
    <cellStyle name="_Blue Shade_2009 CTN FCST (Q1+Q2)_PLUG 2 2 2" xfId="1768" xr:uid="{00000000-0005-0000-0000-0000CC050000}"/>
    <cellStyle name="_Blue Shade_2009 CTN FCST (Q1+Q2)_PLUG 2 2 3" xfId="1769" xr:uid="{00000000-0005-0000-0000-0000CD050000}"/>
    <cellStyle name="_Blue Shade_2009 CTN FCST (Q1+Q2)_PLUG 2 3" xfId="1770" xr:uid="{00000000-0005-0000-0000-0000CE050000}"/>
    <cellStyle name="_Blue Shade_2009 CTN FCST (Q1+Q2)_PLUG 2 4" xfId="1771" xr:uid="{00000000-0005-0000-0000-0000CF050000}"/>
    <cellStyle name="_Blue Shade_2009 CTN FCST (Q1+Q2)_PLUG 3" xfId="1772" xr:uid="{00000000-0005-0000-0000-0000D0050000}"/>
    <cellStyle name="_Blue Shade_2009 CTN FCST (Q1+Q2)_PLUG 3 2" xfId="1773" xr:uid="{00000000-0005-0000-0000-0000D1050000}"/>
    <cellStyle name="_Blue Shade_2009 CTN FCST (Q1+Q2)_PLUG 3 3" xfId="1774" xr:uid="{00000000-0005-0000-0000-0000D2050000}"/>
    <cellStyle name="_Blue Shade_2009 CTN FCST (Q1+Q2)_PLUG 4" xfId="1775" xr:uid="{00000000-0005-0000-0000-0000D3050000}"/>
    <cellStyle name="_Blue Shade_2009 CTN FCST (Q1+Q2)_PLUG 5" xfId="1776" xr:uid="{00000000-0005-0000-0000-0000D4050000}"/>
    <cellStyle name="_Blue Shade_2009 CTN FCST (Q1+Q2)_PLUG_AFDT manque Inhibiteurs a la conso 21102010" xfId="1777" xr:uid="{00000000-0005-0000-0000-0000D5050000}"/>
    <cellStyle name="_Blue Shade_2009 CTN FCST (Q1+Q2)_PLUG_AFDT manque Inhibiteurs a la conso 21102010 2" xfId="1778" xr:uid="{00000000-0005-0000-0000-0000D6050000}"/>
    <cellStyle name="_Blue Shade_2009 CTN FCST (Q1+Q2)_PLUG_AFDT manque Inhibiteurs a la conso 21102010 2 2" xfId="1779" xr:uid="{00000000-0005-0000-0000-0000D7050000}"/>
    <cellStyle name="_Blue Shade_2009 CTN FCST (Q1+Q2)_PLUG_AFDT manque Inhibiteurs a la conso 21102010 2 2 2" xfId="1780" xr:uid="{00000000-0005-0000-0000-0000D8050000}"/>
    <cellStyle name="_Blue Shade_2009 CTN FCST (Q1+Q2)_PLUG_AFDT manque Inhibiteurs a la conso 21102010 2 2 3" xfId="1781" xr:uid="{00000000-0005-0000-0000-0000D9050000}"/>
    <cellStyle name="_Blue Shade_2009 CTN FCST (Q1+Q2)_PLUG_AFDT manque Inhibiteurs a la conso 21102010 2 3" xfId="1782" xr:uid="{00000000-0005-0000-0000-0000DA050000}"/>
    <cellStyle name="_Blue Shade_2009 CTN FCST (Q1+Q2)_PLUG_AFDT manque Inhibiteurs a la conso 21102010 2 4" xfId="1783" xr:uid="{00000000-0005-0000-0000-0000DB050000}"/>
    <cellStyle name="_Blue Shade_2009 CTN FCST (Q1+Q2)_PLUG_AFDT manque Inhibiteurs a la conso 21102010 3" xfId="1784" xr:uid="{00000000-0005-0000-0000-0000DC050000}"/>
    <cellStyle name="_Blue Shade_2009 CTN FCST (Q1+Q2)_PLUG_AFDT manque Inhibiteurs a la conso 21102010 3 2" xfId="1785" xr:uid="{00000000-0005-0000-0000-0000DD050000}"/>
    <cellStyle name="_Blue Shade_2009 CTN FCST (Q1+Q2)_PLUG_AFDT manque Inhibiteurs a la conso 21102010 3 3" xfId="1786" xr:uid="{00000000-0005-0000-0000-0000DE050000}"/>
    <cellStyle name="_Blue Shade_2009 CTN FCST (Q1+Q2)_PLUG_AFDT manque Inhibiteurs a la conso 21102010 4" xfId="1787" xr:uid="{00000000-0005-0000-0000-0000DF050000}"/>
    <cellStyle name="_Blue Shade_2009 CTN FCST (Q1+Q2)_PLUG_AFDT manque Inhibiteurs a la conso 21102010 5" xfId="1788" xr:uid="{00000000-0005-0000-0000-0000E0050000}"/>
    <cellStyle name="_Blue Shade_2009 CTN FCST (Q1+Q2)_PLUG_EVP 2015 Roadmap May12 vs Roadmap validated in July11 FY avec modifs FlVv5" xfId="1789" xr:uid="{00000000-0005-0000-0000-0000E1050000}"/>
    <cellStyle name="_Blue Shade_2009 CTN FCST (Q1+Q2)_PLUG_EVP 2015 Roadmap May12 vs Roadmap validated in July11 FY avec modifs FlVv5 2" xfId="1790" xr:uid="{00000000-0005-0000-0000-0000E2050000}"/>
    <cellStyle name="_Blue Shade_2009 CTN FCST (Q1+Q2)_PLUG_EVP 2015 Roadmap May12 vs Roadmap validated in July11 FY avec modifs FlVv5 3" xfId="1791" xr:uid="{00000000-0005-0000-0000-0000E3050000}"/>
    <cellStyle name="_Blue Shade_2009 CTN FCST (Q1+Q2)_Risques  opportunités_AP v2" xfId="1792" xr:uid="{00000000-0005-0000-0000-0000E4050000}"/>
    <cellStyle name="_Blue Shade_2009 CTN FCST (Q1+Q2)_Risques  opportunités_AP v2 2" xfId="1793" xr:uid="{00000000-0005-0000-0000-0000E5050000}"/>
    <cellStyle name="_Blue Shade_2009 CTN FCST (Q1+Q2)_Risques  opportunités_AP v2 3" xfId="1794" xr:uid="{00000000-0005-0000-0000-0000E6050000}"/>
    <cellStyle name="_Blue Shade_2009 CTN FCST (Q1+Q2)_Synthese EUR" xfId="1795" xr:uid="{00000000-0005-0000-0000-0000E7050000}"/>
    <cellStyle name="_Blue Shade_2009 CTN FCST (Q1+Q2)_Synthese EUR 2" xfId="1796" xr:uid="{00000000-0005-0000-0000-0000E8050000}"/>
    <cellStyle name="_Blue Shade_2009 CTN FCST (Q1+Q2)_Synthese EUR 2 2" xfId="1797" xr:uid="{00000000-0005-0000-0000-0000E9050000}"/>
    <cellStyle name="_Blue Shade_2009 CTN FCST (Q1+Q2)_Synthese EUR 2 2 2" xfId="1798" xr:uid="{00000000-0005-0000-0000-0000EA050000}"/>
    <cellStyle name="_Blue Shade_2009 CTN FCST (Q1+Q2)_Synthese EUR 2 2 3" xfId="1799" xr:uid="{00000000-0005-0000-0000-0000EB050000}"/>
    <cellStyle name="_Blue Shade_2009 CTN FCST (Q1+Q2)_Synthese EUR 2 3" xfId="1800" xr:uid="{00000000-0005-0000-0000-0000EC050000}"/>
    <cellStyle name="_Blue Shade_2009 CTN FCST (Q1+Q2)_Synthese EUR 2 4" xfId="1801" xr:uid="{00000000-0005-0000-0000-0000ED050000}"/>
    <cellStyle name="_Blue Shade_2009 CTN FCST (Q1+Q2)_Synthese EUR 3" xfId="1802" xr:uid="{00000000-0005-0000-0000-0000EE050000}"/>
    <cellStyle name="_Blue Shade_2009 CTN FCST (Q1+Q2)_Synthese EUR 3 2" xfId="1803" xr:uid="{00000000-0005-0000-0000-0000EF050000}"/>
    <cellStyle name="_Blue Shade_2009 CTN FCST (Q1+Q2)_Synthese EUR 3 3" xfId="1804" xr:uid="{00000000-0005-0000-0000-0000F0050000}"/>
    <cellStyle name="_Blue Shade_2009 CTN FCST (Q1+Q2)_Synthese EUR 4" xfId="1805" xr:uid="{00000000-0005-0000-0000-0000F1050000}"/>
    <cellStyle name="_Blue Shade_2009 CTN FCST (Q1+Q2)_Synthese EUR 5" xfId="1806" xr:uid="{00000000-0005-0000-0000-0000F2050000}"/>
    <cellStyle name="_Blue Shade_2009 CTN FCST (Q1+Q2+Q3)" xfId="1807" xr:uid="{00000000-0005-0000-0000-0000F3050000}"/>
    <cellStyle name="_Blue Shade_2009 CTN FCST (Q1+Q2+Q3) 2" xfId="1808" xr:uid="{00000000-0005-0000-0000-0000F4050000}"/>
    <cellStyle name="_Blue Shade_2009 CTN FCST (Q1+Q2+Q3) 3" xfId="1809" xr:uid="{00000000-0005-0000-0000-0000F5050000}"/>
    <cellStyle name="_Blue Shade_2009 CTN FCST (Q1+Q2+Q3)_2009 CTN FCST (4Q)" xfId="1810" xr:uid="{00000000-0005-0000-0000-0000F6050000}"/>
    <cellStyle name="_Blue Shade_2009 CTN FCST (Q1+Q2+Q3)_2009 CTN FCST (4Q) 2" xfId="1811" xr:uid="{00000000-0005-0000-0000-0000F7050000}"/>
    <cellStyle name="_Blue Shade_2009 CTN FCST (Q1+Q2+Q3)_2009 CTN FCST (4Q) 3" xfId="1812" xr:uid="{00000000-0005-0000-0000-0000F8050000}"/>
    <cellStyle name="_Blue Shade_2009 CTN FCST (Q1+Q2+Q3)_2009 CTN FCST (4Q)_Cash Unit Review 2011.06 Aroma v4" xfId="1813" xr:uid="{00000000-0005-0000-0000-0000F9050000}"/>
    <cellStyle name="_Blue Shade_2009 CTN FCST (Q1+Q2+Q3)_2009 CTN FCST (4Q)_Cash Unit Review 2011.06 Aroma v4 2" xfId="1814" xr:uid="{00000000-0005-0000-0000-0000FA050000}"/>
    <cellStyle name="_Blue Shade_2009 CTN FCST (Q1+Q2+Q3)_2009 CTN FCST (4Q)_Cash Unit Review 2011.06 Aroma v4 2 2" xfId="1815" xr:uid="{00000000-0005-0000-0000-0000FB050000}"/>
    <cellStyle name="_Blue Shade_2009 CTN FCST (Q1+Q2+Q3)_2009 CTN FCST (4Q)_Cash Unit Review 2011.06 Aroma v4 2 2 2" xfId="1816" xr:uid="{00000000-0005-0000-0000-0000FC050000}"/>
    <cellStyle name="_Blue Shade_2009 CTN FCST (Q1+Q2+Q3)_2009 CTN FCST (4Q)_Cash Unit Review 2011.06 Aroma v4 2 2 3" xfId="1817" xr:uid="{00000000-0005-0000-0000-0000FD050000}"/>
    <cellStyle name="_Blue Shade_2009 CTN FCST (Q1+Q2+Q3)_2009 CTN FCST (4Q)_Cash Unit Review 2011.06 Aroma v4 2 3" xfId="1818" xr:uid="{00000000-0005-0000-0000-0000FE050000}"/>
    <cellStyle name="_Blue Shade_2009 CTN FCST (Q1+Q2+Q3)_2009 CTN FCST (4Q)_Cash Unit Review 2011.06 Aroma v4 2 4" xfId="1819" xr:uid="{00000000-0005-0000-0000-0000FF050000}"/>
    <cellStyle name="_Blue Shade_2009 CTN FCST (Q1+Q2+Q3)_2009 CTN FCST (4Q)_Cash Unit Review 2011.06 Aroma v4 3" xfId="1820" xr:uid="{00000000-0005-0000-0000-000000060000}"/>
    <cellStyle name="_Blue Shade_2009 CTN FCST (Q1+Q2+Q3)_2009 CTN FCST (4Q)_Cash Unit Review 2011.06 Aroma v4 4" xfId="1821" xr:uid="{00000000-0005-0000-0000-000001060000}"/>
    <cellStyle name="_Blue Shade_2009 CTN FCST (Q1+Q2+Q3)_2009 CTN FCST (4Q)_Risques  opportunités_AP v2" xfId="1822" xr:uid="{00000000-0005-0000-0000-000002060000}"/>
    <cellStyle name="_Blue Shade_2009 CTN FCST (Q1+Q2+Q3)_2009 CTN FCST (4Q)_Risques  opportunités_AP v2 2" xfId="1823" xr:uid="{00000000-0005-0000-0000-000003060000}"/>
    <cellStyle name="_Blue Shade_2009 CTN FCST (Q1+Q2+Q3)_2009 CTN FCST (4Q)_Risques  opportunités_AP v2 3" xfId="1824" xr:uid="{00000000-0005-0000-0000-000004060000}"/>
    <cellStyle name="_Blue Shade_2009 CTN FCST (Q1+Q2+Q3)_AFDT manque Inhibiteurs a la conso 21102010" xfId="1825" xr:uid="{00000000-0005-0000-0000-000005060000}"/>
    <cellStyle name="_Blue Shade_2009 CTN FCST (Q1+Q2+Q3)_AFDT manque Inhibiteurs a la conso 21102010 2" xfId="1826" xr:uid="{00000000-0005-0000-0000-000006060000}"/>
    <cellStyle name="_Blue Shade_2009 CTN FCST (Q1+Q2+Q3)_AFDT manque Inhibiteurs a la conso 21102010 3" xfId="1827" xr:uid="{00000000-0005-0000-0000-000007060000}"/>
    <cellStyle name="_Blue Shade_2009 CTN FCST (Q1+Q2+Q3)_Cash Unit Review 2011.06 Aroma v4" xfId="1828" xr:uid="{00000000-0005-0000-0000-000008060000}"/>
    <cellStyle name="_Blue Shade_2009 CTN FCST (Q1+Q2+Q3)_Cash Unit Review 2011.06 Aroma v4 2" xfId="1829" xr:uid="{00000000-0005-0000-0000-000009060000}"/>
    <cellStyle name="_Blue Shade_2009 CTN FCST (Q1+Q2+Q3)_Cash Unit Review 2011.06 Aroma v4 3" xfId="1830" xr:uid="{00000000-0005-0000-0000-00000A060000}"/>
    <cellStyle name="_Blue Shade_2009 CTN FCST (Q1+Q2+Q3)_Draft Roadmap 2012-2015 v6" xfId="1831" xr:uid="{00000000-0005-0000-0000-00000B060000}"/>
    <cellStyle name="_Blue Shade_2009 CTN FCST (Q1+Q2+Q3)_Draft Roadmap 2012-2015 v6 2" xfId="1832" xr:uid="{00000000-0005-0000-0000-00000C060000}"/>
    <cellStyle name="_Blue Shade_2009 CTN FCST (Q1+Q2+Q3)_Draft Roadmap 2012-2015 v6 3" xfId="1833" xr:uid="{00000000-0005-0000-0000-00000D060000}"/>
    <cellStyle name="_Blue Shade_2009 CTN FCST (Q1+Q2+Q3)_EVP 2015 Roadmap May12 vs Roadmap validated in July11 FY avec modifs FlVv5" xfId="1834" xr:uid="{00000000-0005-0000-0000-00000E060000}"/>
    <cellStyle name="_Blue Shade_2009 CTN FCST (Q1+Q2+Q3)_EVP 2015 Roadmap May12 vs Roadmap validated in July11 FY avec modifs FlVv5 2" xfId="1835" xr:uid="{00000000-0005-0000-0000-00000F060000}"/>
    <cellStyle name="_Blue Shade_2009 CTN FCST (Q1+Q2+Q3)_EVP 2015 Roadmap May12 vs Roadmap validated in July11 FY avec modifs FlVv5 2 2" xfId="1836" xr:uid="{00000000-0005-0000-0000-000010060000}"/>
    <cellStyle name="_Blue Shade_2009 CTN FCST (Q1+Q2+Q3)_EVP 2015 Roadmap May12 vs Roadmap validated in July11 FY avec modifs FlVv5 2 2 2" xfId="1837" xr:uid="{00000000-0005-0000-0000-000011060000}"/>
    <cellStyle name="_Blue Shade_2009 CTN FCST (Q1+Q2+Q3)_EVP 2015 Roadmap May12 vs Roadmap validated in July11 FY avec modifs FlVv5 2 2 3" xfId="1838" xr:uid="{00000000-0005-0000-0000-000012060000}"/>
    <cellStyle name="_Blue Shade_2009 CTN FCST (Q1+Q2+Q3)_EVP 2015 Roadmap May12 vs Roadmap validated in July11 FY avec modifs FlVv5 2 3" xfId="1839" xr:uid="{00000000-0005-0000-0000-000013060000}"/>
    <cellStyle name="_Blue Shade_2009 CTN FCST (Q1+Q2+Q3)_EVP 2015 Roadmap May12 vs Roadmap validated in July11 FY avec modifs FlVv5 2 4" xfId="1840" xr:uid="{00000000-0005-0000-0000-000014060000}"/>
    <cellStyle name="_Blue Shade_2009 CTN FCST (Q1+Q2+Q3)_EVP 2015 Roadmap May12 vs Roadmap validated in July11 FY avec modifs FlVv5 3" xfId="1841" xr:uid="{00000000-0005-0000-0000-000015060000}"/>
    <cellStyle name="_Blue Shade_2009 CTN FCST (Q1+Q2+Q3)_EVP 2015 Roadmap May12 vs Roadmap validated in July11 FY avec modifs FlVv5 4" xfId="1842" xr:uid="{00000000-0005-0000-0000-000016060000}"/>
    <cellStyle name="_Blue Shade_2009 CTN FCST (Q1+Q2+Q3)_PLUG" xfId="1843" xr:uid="{00000000-0005-0000-0000-000017060000}"/>
    <cellStyle name="_Blue Shade_2009 CTN FCST (Q1+Q2+Q3)_PLUG 2" xfId="1844" xr:uid="{00000000-0005-0000-0000-000018060000}"/>
    <cellStyle name="_Blue Shade_2009 CTN FCST (Q1+Q2+Q3)_PLUG 2 2" xfId="1845" xr:uid="{00000000-0005-0000-0000-000019060000}"/>
    <cellStyle name="_Blue Shade_2009 CTN FCST (Q1+Q2+Q3)_PLUG 2 2 2" xfId="1846" xr:uid="{00000000-0005-0000-0000-00001A060000}"/>
    <cellStyle name="_Blue Shade_2009 CTN FCST (Q1+Q2+Q3)_PLUG 2 2 3" xfId="1847" xr:uid="{00000000-0005-0000-0000-00001B060000}"/>
    <cellStyle name="_Blue Shade_2009 CTN FCST (Q1+Q2+Q3)_PLUG 2 3" xfId="1848" xr:uid="{00000000-0005-0000-0000-00001C060000}"/>
    <cellStyle name="_Blue Shade_2009 CTN FCST (Q1+Q2+Q3)_PLUG 2 4" xfId="1849" xr:uid="{00000000-0005-0000-0000-00001D060000}"/>
    <cellStyle name="_Blue Shade_2009 CTN FCST (Q1+Q2+Q3)_PLUG 3" xfId="1850" xr:uid="{00000000-0005-0000-0000-00001E060000}"/>
    <cellStyle name="_Blue Shade_2009 CTN FCST (Q1+Q2+Q3)_PLUG 3 2" xfId="1851" xr:uid="{00000000-0005-0000-0000-00001F060000}"/>
    <cellStyle name="_Blue Shade_2009 CTN FCST (Q1+Q2+Q3)_PLUG 3 3" xfId="1852" xr:uid="{00000000-0005-0000-0000-000020060000}"/>
    <cellStyle name="_Blue Shade_2009 CTN FCST (Q1+Q2+Q3)_PLUG 4" xfId="1853" xr:uid="{00000000-0005-0000-0000-000021060000}"/>
    <cellStyle name="_Blue Shade_2009 CTN FCST (Q1+Q2+Q3)_PLUG 5" xfId="1854" xr:uid="{00000000-0005-0000-0000-000022060000}"/>
    <cellStyle name="_Blue Shade_2009 CTN FCST (Q1+Q2+Q3)_PLUG_AFDT manque Inhibiteurs a la conso 21102010" xfId="1855" xr:uid="{00000000-0005-0000-0000-000023060000}"/>
    <cellStyle name="_Blue Shade_2009 CTN FCST (Q1+Q2+Q3)_PLUG_AFDT manque Inhibiteurs a la conso 21102010 2" xfId="1856" xr:uid="{00000000-0005-0000-0000-000024060000}"/>
    <cellStyle name="_Blue Shade_2009 CTN FCST (Q1+Q2+Q3)_PLUG_AFDT manque Inhibiteurs a la conso 21102010 2 2" xfId="1857" xr:uid="{00000000-0005-0000-0000-000025060000}"/>
    <cellStyle name="_Blue Shade_2009 CTN FCST (Q1+Q2+Q3)_PLUG_AFDT manque Inhibiteurs a la conso 21102010 2 2 2" xfId="1858" xr:uid="{00000000-0005-0000-0000-000026060000}"/>
    <cellStyle name="_Blue Shade_2009 CTN FCST (Q1+Q2+Q3)_PLUG_AFDT manque Inhibiteurs a la conso 21102010 2 2 3" xfId="1859" xr:uid="{00000000-0005-0000-0000-000027060000}"/>
    <cellStyle name="_Blue Shade_2009 CTN FCST (Q1+Q2+Q3)_PLUG_AFDT manque Inhibiteurs a la conso 21102010 2 3" xfId="1860" xr:uid="{00000000-0005-0000-0000-000028060000}"/>
    <cellStyle name="_Blue Shade_2009 CTN FCST (Q1+Q2+Q3)_PLUG_AFDT manque Inhibiteurs a la conso 21102010 2 4" xfId="1861" xr:uid="{00000000-0005-0000-0000-000029060000}"/>
    <cellStyle name="_Blue Shade_2009 CTN FCST (Q1+Q2+Q3)_PLUG_AFDT manque Inhibiteurs a la conso 21102010 3" xfId="1862" xr:uid="{00000000-0005-0000-0000-00002A060000}"/>
    <cellStyle name="_Blue Shade_2009 CTN FCST (Q1+Q2+Q3)_PLUG_AFDT manque Inhibiteurs a la conso 21102010 3 2" xfId="1863" xr:uid="{00000000-0005-0000-0000-00002B060000}"/>
    <cellStyle name="_Blue Shade_2009 CTN FCST (Q1+Q2+Q3)_PLUG_AFDT manque Inhibiteurs a la conso 21102010 3 3" xfId="1864" xr:uid="{00000000-0005-0000-0000-00002C060000}"/>
    <cellStyle name="_Blue Shade_2009 CTN FCST (Q1+Q2+Q3)_PLUG_AFDT manque Inhibiteurs a la conso 21102010 4" xfId="1865" xr:uid="{00000000-0005-0000-0000-00002D060000}"/>
    <cellStyle name="_Blue Shade_2009 CTN FCST (Q1+Q2+Q3)_PLUG_AFDT manque Inhibiteurs a la conso 21102010 5" xfId="1866" xr:uid="{00000000-0005-0000-0000-00002E060000}"/>
    <cellStyle name="_Blue Shade_2009 CTN FCST (Q1+Q2+Q3)_PLUG_EVP 2015 Roadmap May12 vs Roadmap validated in July11 FY avec modifs FlVv5" xfId="1867" xr:uid="{00000000-0005-0000-0000-00002F060000}"/>
    <cellStyle name="_Blue Shade_2009 CTN FCST (Q1+Q2+Q3)_PLUG_EVP 2015 Roadmap May12 vs Roadmap validated in July11 FY avec modifs FlVv5 2" xfId="1868" xr:uid="{00000000-0005-0000-0000-000030060000}"/>
    <cellStyle name="_Blue Shade_2009 CTN FCST (Q1+Q2+Q3)_PLUG_EVP 2015 Roadmap May12 vs Roadmap validated in July11 FY avec modifs FlVv5 3" xfId="1869" xr:uid="{00000000-0005-0000-0000-000031060000}"/>
    <cellStyle name="_Blue Shade_2009 CTN FCST (Q1+Q2+Q3)_Risques  opportunités_AP v2" xfId="1870" xr:uid="{00000000-0005-0000-0000-000032060000}"/>
    <cellStyle name="_Blue Shade_2009 CTN FCST (Q1+Q2+Q3)_Risques  opportunités_AP v2 2" xfId="1871" xr:uid="{00000000-0005-0000-0000-000033060000}"/>
    <cellStyle name="_Blue Shade_2009 CTN FCST (Q1+Q2+Q3)_Risques  opportunités_AP v2 3" xfId="1872" xr:uid="{00000000-0005-0000-0000-000034060000}"/>
    <cellStyle name="_Blue Shade_2009 CTN FCST (Q1+Q2+Q3)_Synthese EUR" xfId="1873" xr:uid="{00000000-0005-0000-0000-000035060000}"/>
    <cellStyle name="_Blue Shade_2009 CTN FCST (Q1+Q2+Q3)_Synthese EUR 2" xfId="1874" xr:uid="{00000000-0005-0000-0000-000036060000}"/>
    <cellStyle name="_Blue Shade_2009 CTN FCST (Q1+Q2+Q3)_Synthese EUR 2 2" xfId="1875" xr:uid="{00000000-0005-0000-0000-000037060000}"/>
    <cellStyle name="_Blue Shade_2009 CTN FCST (Q1+Q2+Q3)_Synthese EUR 2 2 2" xfId="1876" xr:uid="{00000000-0005-0000-0000-000038060000}"/>
    <cellStyle name="_Blue Shade_2009 CTN FCST (Q1+Q2+Q3)_Synthese EUR 2 2 3" xfId="1877" xr:uid="{00000000-0005-0000-0000-000039060000}"/>
    <cellStyle name="_Blue Shade_2009 CTN FCST (Q1+Q2+Q3)_Synthese EUR 2 3" xfId="1878" xr:uid="{00000000-0005-0000-0000-00003A060000}"/>
    <cellStyle name="_Blue Shade_2009 CTN FCST (Q1+Q2+Q3)_Synthese EUR 2 4" xfId="1879" xr:uid="{00000000-0005-0000-0000-00003B060000}"/>
    <cellStyle name="_Blue Shade_2009 CTN FCST (Q1+Q2+Q3)_Synthese EUR 3" xfId="1880" xr:uid="{00000000-0005-0000-0000-00003C060000}"/>
    <cellStyle name="_Blue Shade_2009 CTN FCST (Q1+Q2+Q3)_Synthese EUR 3 2" xfId="1881" xr:uid="{00000000-0005-0000-0000-00003D060000}"/>
    <cellStyle name="_Blue Shade_2009 CTN FCST (Q1+Q2+Q3)_Synthese EUR 3 3" xfId="1882" xr:uid="{00000000-0005-0000-0000-00003E060000}"/>
    <cellStyle name="_Blue Shade_2009 CTN FCST (Q1+Q2+Q3)_Synthese EUR 4" xfId="1883" xr:uid="{00000000-0005-0000-0000-00003F060000}"/>
    <cellStyle name="_Blue Shade_2009 CTN FCST (Q1+Q2+Q3)_Synthese EUR 5" xfId="1884" xr:uid="{00000000-0005-0000-0000-000040060000}"/>
    <cellStyle name="_Blue Shade_AFDT manque Inhibiteurs a la conso 21102010" xfId="1885" xr:uid="{00000000-0005-0000-0000-000041060000}"/>
    <cellStyle name="_Blue Shade_AFDT manque Inhibiteurs a la conso 21102010 2" xfId="1886" xr:uid="{00000000-0005-0000-0000-000042060000}"/>
    <cellStyle name="_Blue Shade_AFDT manque Inhibiteurs a la conso 21102010 2 2" xfId="1887" xr:uid="{00000000-0005-0000-0000-000043060000}"/>
    <cellStyle name="_Blue Shade_AFDT manque Inhibiteurs a la conso 21102010 2 3" xfId="1888" xr:uid="{00000000-0005-0000-0000-000044060000}"/>
    <cellStyle name="_Blue Shade_AFDT manque Inhibiteurs a la conso 21102010 3" xfId="1889" xr:uid="{00000000-0005-0000-0000-000045060000}"/>
    <cellStyle name="_Blue Shade_AFDT manque Inhibiteurs a la conso 21102010 3 2" xfId="1890" xr:uid="{00000000-0005-0000-0000-000046060000}"/>
    <cellStyle name="_Blue Shade_AFDT manque Inhibiteurs a la conso 21102010 3 3" xfId="1891" xr:uid="{00000000-0005-0000-0000-000047060000}"/>
    <cellStyle name="_Blue Shade_AFDT manque Inhibiteurs a la conso 21102010 4" xfId="1892" xr:uid="{00000000-0005-0000-0000-000048060000}"/>
    <cellStyle name="_Blue Shade_AFDT manque Inhibiteurs a la conso 21102010 5" xfId="1893" xr:uid="{00000000-0005-0000-0000-000049060000}"/>
    <cellStyle name="_Blue Shade_AP - Fluorés" xfId="1894" xr:uid="{00000000-0005-0000-0000-00004A060000}"/>
    <cellStyle name="_Blue Shade_AP - Fluorés 2" xfId="1895" xr:uid="{00000000-0005-0000-0000-00004B060000}"/>
    <cellStyle name="_Blue Shade_AP - Fluorés 3" xfId="1896" xr:uid="{00000000-0005-0000-0000-00004C060000}"/>
    <cellStyle name="_Blue Shade_ASIAN_Plant_Perimeter" xfId="1897" xr:uid="{00000000-0005-0000-0000-00004D060000}"/>
    <cellStyle name="_Blue Shade_ASIAN_Plant_Perimeter 2" xfId="1898" xr:uid="{00000000-0005-0000-0000-00004E060000}"/>
    <cellStyle name="_Blue Shade_ASIAN_Plant_Perimeter 2 2" xfId="1899" xr:uid="{00000000-0005-0000-0000-00004F060000}"/>
    <cellStyle name="_Blue Shade_ASIAN_Plant_Perimeter 2 3" xfId="1900" xr:uid="{00000000-0005-0000-0000-000050060000}"/>
    <cellStyle name="_Blue Shade_ASIAN_Plant_Perimeter 3" xfId="1901" xr:uid="{00000000-0005-0000-0000-000051060000}"/>
    <cellStyle name="_Blue Shade_ASIAN_Plant_Perimeter 3 2" xfId="1902" xr:uid="{00000000-0005-0000-0000-000052060000}"/>
    <cellStyle name="_Blue Shade_ASIAN_Plant_Perimeter 3 3" xfId="1903" xr:uid="{00000000-0005-0000-0000-000053060000}"/>
    <cellStyle name="_Blue Shade_ASIAN_Plant_Perimeter 4" xfId="1904" xr:uid="{00000000-0005-0000-0000-000054060000}"/>
    <cellStyle name="_Blue Shade_ASIAN_Plant_Perimeter 5" xfId="1905" xr:uid="{00000000-0005-0000-0000-000055060000}"/>
    <cellStyle name="_Blue Shade_ASIAN_Plant_Perimeter_2009 CTN FCST (4Q)" xfId="1906" xr:uid="{00000000-0005-0000-0000-000056060000}"/>
    <cellStyle name="_Blue Shade_ASIAN_Plant_Perimeter_2009 CTN FCST (4Q) 2" xfId="1907" xr:uid="{00000000-0005-0000-0000-000057060000}"/>
    <cellStyle name="_Blue Shade_ASIAN_Plant_Perimeter_2009 CTN FCST (4Q) 3" xfId="1908" xr:uid="{00000000-0005-0000-0000-000058060000}"/>
    <cellStyle name="_Blue Shade_ASIAN_Plant_Perimeter_Détail EBITDA" xfId="1909" xr:uid="{00000000-0005-0000-0000-000059060000}"/>
    <cellStyle name="_Blue Shade_ASIAN_Plant_Perimeter_Détail EBITDA 2" xfId="1910" xr:uid="{00000000-0005-0000-0000-00005A060000}"/>
    <cellStyle name="_Blue Shade_ASIAN_Plant_Perimeter_Détail EBITDA 2 2" xfId="1911" xr:uid="{00000000-0005-0000-0000-00005B060000}"/>
    <cellStyle name="_Blue Shade_ASIAN_Plant_Perimeter_Détail EBITDA 2 3" xfId="1912" xr:uid="{00000000-0005-0000-0000-00005C060000}"/>
    <cellStyle name="_Blue Shade_ASIAN_Plant_Perimeter_Détail EBITDA 3" xfId="1913" xr:uid="{00000000-0005-0000-0000-00005D060000}"/>
    <cellStyle name="_Blue Shade_ASIAN_Plant_Perimeter_Détail EBITDA 3 2" xfId="1914" xr:uid="{00000000-0005-0000-0000-00005E060000}"/>
    <cellStyle name="_Blue Shade_ASIAN_Plant_Perimeter_Détail EBITDA 3 2 2" xfId="1915" xr:uid="{00000000-0005-0000-0000-00005F060000}"/>
    <cellStyle name="_Blue Shade_ASIAN_Plant_Perimeter_Détail EBITDA 3 2 3" xfId="1916" xr:uid="{00000000-0005-0000-0000-000060060000}"/>
    <cellStyle name="_Blue Shade_ASIAN_Plant_Perimeter_Détail EBITDA 3 3" xfId="1917" xr:uid="{00000000-0005-0000-0000-000061060000}"/>
    <cellStyle name="_Blue Shade_ASIAN_Plant_Perimeter_Détail EBITDA 3 4" xfId="1918" xr:uid="{00000000-0005-0000-0000-000062060000}"/>
    <cellStyle name="_Blue Shade_ASIAN_Plant_Perimeter_Détail EBITDA 4" xfId="1919" xr:uid="{00000000-0005-0000-0000-000063060000}"/>
    <cellStyle name="_Blue Shade_ASIAN_Plant_Perimeter_Détail EBITDA 5" xfId="1920" xr:uid="{00000000-0005-0000-0000-000064060000}"/>
    <cellStyle name="_Blue Shade_ASIAN_Plant_Perimeter_Détail EBITDA_Cash Unit Review 2011.06 Aroma v4" xfId="1921" xr:uid="{00000000-0005-0000-0000-000065060000}"/>
    <cellStyle name="_Blue Shade_ASIAN_Plant_Perimeter_Détail EBITDA_Cash Unit Review 2011.06 Aroma v4 2" xfId="1922" xr:uid="{00000000-0005-0000-0000-000066060000}"/>
    <cellStyle name="_Blue Shade_ASIAN_Plant_Perimeter_Détail EBITDA_Cash Unit Review 2011.06 Aroma v4 3" xfId="1923" xr:uid="{00000000-0005-0000-0000-000067060000}"/>
    <cellStyle name="_Blue Shade_ASIAN_Plant_Perimeter_Détail EBITDA_Cash Unit Review 2011.06 Aroma v4_Risques  opportunités_AP v2" xfId="1924" xr:uid="{00000000-0005-0000-0000-000068060000}"/>
    <cellStyle name="_Blue Shade_ASIAN_Plant_Perimeter_Détail EBITDA_Cash Unit Review 2011.06 Aroma v4_Risques  opportunités_AP v2 2" xfId="1925" xr:uid="{00000000-0005-0000-0000-000069060000}"/>
    <cellStyle name="_Blue Shade_ASIAN_Plant_Perimeter_Détail EBITDA_Cash Unit Review 2011.06 Aroma v4_Risques  opportunités_AP v2 3" xfId="1926" xr:uid="{00000000-0005-0000-0000-00006A060000}"/>
    <cellStyle name="_Blue Shade_ASIAN_Plant_Perimeter_EUR 2010" xfId="1927" xr:uid="{00000000-0005-0000-0000-00006B060000}"/>
    <cellStyle name="_Blue Shade_ASIAN_Plant_Perimeter_EUR 2010 2" xfId="1928" xr:uid="{00000000-0005-0000-0000-00006C060000}"/>
    <cellStyle name="_Blue Shade_ASIAN_Plant_Perimeter_EUR 2010 3" xfId="1929" xr:uid="{00000000-0005-0000-0000-00006D060000}"/>
    <cellStyle name="_Blue Shade_ASIAN_Plant_Perimeter_EUR 2010_Cash Unit Review 2011.06 Aroma v4" xfId="1930" xr:uid="{00000000-0005-0000-0000-00006E060000}"/>
    <cellStyle name="_Blue Shade_ASIAN_Plant_Perimeter_EUR 2010_Cash Unit Review 2011.06 Aroma v4 2" xfId="1931" xr:uid="{00000000-0005-0000-0000-00006F060000}"/>
    <cellStyle name="_Blue Shade_ASIAN_Plant_Perimeter_EUR 2010_Cash Unit Review 2011.06 Aroma v4 2 2" xfId="1932" xr:uid="{00000000-0005-0000-0000-000070060000}"/>
    <cellStyle name="_Blue Shade_ASIAN_Plant_Perimeter_EUR 2010_Cash Unit Review 2011.06 Aroma v4 2 2 2" xfId="1933" xr:uid="{00000000-0005-0000-0000-000071060000}"/>
    <cellStyle name="_Blue Shade_ASIAN_Plant_Perimeter_EUR 2010_Cash Unit Review 2011.06 Aroma v4 2 2 3" xfId="1934" xr:uid="{00000000-0005-0000-0000-000072060000}"/>
    <cellStyle name="_Blue Shade_ASIAN_Plant_Perimeter_EUR 2010_Cash Unit Review 2011.06 Aroma v4 2 3" xfId="1935" xr:uid="{00000000-0005-0000-0000-000073060000}"/>
    <cellStyle name="_Blue Shade_ASIAN_Plant_Perimeter_EUR 2010_Cash Unit Review 2011.06 Aroma v4 2 4" xfId="1936" xr:uid="{00000000-0005-0000-0000-000074060000}"/>
    <cellStyle name="_Blue Shade_ASIAN_Plant_Perimeter_EUR 2010_Cash Unit Review 2011.06 Aroma v4 3" xfId="1937" xr:uid="{00000000-0005-0000-0000-000075060000}"/>
    <cellStyle name="_Blue Shade_ASIAN_Plant_Perimeter_EUR 2010_Cash Unit Review 2011.06 Aroma v4 4" xfId="1938" xr:uid="{00000000-0005-0000-0000-000076060000}"/>
    <cellStyle name="_Blue Shade_ASIAN_Plant_Perimeter_EUR 2010_Cash Unit Review 2011.06 Aroma v4_Risques  opportunités_AP v2" xfId="1939" xr:uid="{00000000-0005-0000-0000-000077060000}"/>
    <cellStyle name="_Blue Shade_ASIAN_Plant_Perimeter_EUR 2010_Cash Unit Review 2011.06 Aroma v4_Risques  opportunités_AP v2 2" xfId="1940" xr:uid="{00000000-0005-0000-0000-000078060000}"/>
    <cellStyle name="_Blue Shade_ASIAN_Plant_Perimeter_EUR 2010_Cash Unit Review 2011.06 Aroma v4_Risques  opportunités_AP v2 3" xfId="1941" xr:uid="{00000000-0005-0000-0000-000079060000}"/>
    <cellStyle name="_Blue Shade_ASIAN_Plant_Perimeter_EUR 2010_EVP 2015 Roadmap May12 vs Roadmap validated in July11 FY avec modifs FlVv5" xfId="1942" xr:uid="{00000000-0005-0000-0000-00007A060000}"/>
    <cellStyle name="_Blue Shade_ASIAN_Plant_Perimeter_EUR 2010_EVP 2015 Roadmap May12 vs Roadmap validated in July11 FY avec modifs FlVv5 2" xfId="1943" xr:uid="{00000000-0005-0000-0000-00007B060000}"/>
    <cellStyle name="_Blue Shade_ASIAN_Plant_Perimeter_EUR 2010_EVP 2015 Roadmap May12 vs Roadmap validated in July11 FY avec modifs FlVv5 3" xfId="1944" xr:uid="{00000000-0005-0000-0000-00007C060000}"/>
    <cellStyle name="_Blue Shade_ASIAN_Plant_Perimeter_EUR 2010_FLUO" xfId="1945" xr:uid="{00000000-0005-0000-0000-00007D060000}"/>
    <cellStyle name="_Blue Shade_ASIAN_Plant_Perimeter_EUR 2010_FLUO 2" xfId="1946" xr:uid="{00000000-0005-0000-0000-00007E060000}"/>
    <cellStyle name="_Blue Shade_ASIAN_Plant_Perimeter_EUR 2010_FLUO 3" xfId="1947" xr:uid="{00000000-0005-0000-0000-00007F060000}"/>
    <cellStyle name="_Blue Shade_ASIAN_Plant_Perimeter_EUR 2010_FLUO_Risques  opportunités_AP v2" xfId="1948" xr:uid="{00000000-0005-0000-0000-000080060000}"/>
    <cellStyle name="_Blue Shade_ASIAN_Plant_Perimeter_EUR 2010_FLUO_Risques  opportunités_AP v2 2" xfId="1949" xr:uid="{00000000-0005-0000-0000-000081060000}"/>
    <cellStyle name="_Blue Shade_ASIAN_Plant_Perimeter_EUR 2010_FLUO_Risques  opportunités_AP v2 3" xfId="1950" xr:uid="{00000000-0005-0000-0000-000082060000}"/>
    <cellStyle name="_Blue Shade_ASIAN_Plant_Perimeter_EUR 2010_Risques  opportunités_AP v2" xfId="1951" xr:uid="{00000000-0005-0000-0000-000083060000}"/>
    <cellStyle name="_Blue Shade_ASIAN_Plant_Perimeter_EUR 2010_Risques  opportunités_AP v2 2" xfId="1952" xr:uid="{00000000-0005-0000-0000-000084060000}"/>
    <cellStyle name="_Blue Shade_ASIAN_Plant_Perimeter_EUR 2010_Risques  opportunités_AP v2 3" xfId="1953" xr:uid="{00000000-0005-0000-0000-000085060000}"/>
    <cellStyle name="_Blue Shade_ASIAN_Plant_Perimeter_EVP 2015 Roadmap May12 vs Roadmap validated in July11 FY avec modifs FlVv5" xfId="1954" xr:uid="{00000000-0005-0000-0000-000086060000}"/>
    <cellStyle name="_Blue Shade_ASIAN_Plant_Perimeter_EVP 2015 Roadmap May12 vs Roadmap validated in July11 FY avec modifs FlVv5 2" xfId="1955" xr:uid="{00000000-0005-0000-0000-000087060000}"/>
    <cellStyle name="_Blue Shade_ASIAN_Plant_Perimeter_EVP 2015 Roadmap May12 vs Roadmap validated in July11 FY avec modifs FlVv5 2 2" xfId="1956" xr:uid="{00000000-0005-0000-0000-000088060000}"/>
    <cellStyle name="_Blue Shade_ASIAN_Plant_Perimeter_EVP 2015 Roadmap May12 vs Roadmap validated in July11 FY avec modifs FlVv5 2 3" xfId="1957" xr:uid="{00000000-0005-0000-0000-000089060000}"/>
    <cellStyle name="_Blue Shade_ASIAN_Plant_Perimeter_EVP 2015 Roadmap May12 vs Roadmap validated in July11 FY avec modifs FlVv5 3" xfId="1958" xr:uid="{00000000-0005-0000-0000-00008A060000}"/>
    <cellStyle name="_Blue Shade_ASIAN_Plant_Perimeter_EVP 2015 Roadmap May12 vs Roadmap validated in July11 FY avec modifs FlVv5 3 2" xfId="1959" xr:uid="{00000000-0005-0000-0000-00008B060000}"/>
    <cellStyle name="_Blue Shade_ASIAN_Plant_Perimeter_EVP 2015 Roadmap May12 vs Roadmap validated in July11 FY avec modifs FlVv5 3 3" xfId="1960" xr:uid="{00000000-0005-0000-0000-00008C060000}"/>
    <cellStyle name="_Blue Shade_ASIAN_Plant_Perimeter_EVP 2015 Roadmap May12 vs Roadmap validated in July11 FY avec modifs FlVv5 4" xfId="1961" xr:uid="{00000000-0005-0000-0000-00008D060000}"/>
    <cellStyle name="_Blue Shade_ASIAN_Plant_Perimeter_EVP 2015 Roadmap May12 vs Roadmap validated in July11 FY avec modifs FlVv5 5" xfId="1962" xr:uid="{00000000-0005-0000-0000-00008E060000}"/>
    <cellStyle name="_Blue Shade_ASIAN_Plant_Perimeter_Risques  opportunités_AP v2" xfId="1963" xr:uid="{00000000-0005-0000-0000-00008F060000}"/>
    <cellStyle name="_Blue Shade_ASIAN_Plant_Perimeter_Risques  opportunités_AP v2 2" xfId="1964" xr:uid="{00000000-0005-0000-0000-000090060000}"/>
    <cellStyle name="_Blue Shade_ASIAN_Plant_Perimeter_Risques  opportunités_AP v2 3" xfId="1965" xr:uid="{00000000-0005-0000-0000-000091060000}"/>
    <cellStyle name="_Blue Shade_bridge Frais fixes détaillé" xfId="1966" xr:uid="{00000000-0005-0000-0000-000092060000}"/>
    <cellStyle name="_Blue Shade_bridge Frais fixes détaillé 2" xfId="1967" xr:uid="{00000000-0005-0000-0000-000093060000}"/>
    <cellStyle name="_Blue Shade_bridge Frais fixes détaillé 2 2" xfId="1968" xr:uid="{00000000-0005-0000-0000-000094060000}"/>
    <cellStyle name="_Blue Shade_bridge Frais fixes détaillé 2 3" xfId="1969" xr:uid="{00000000-0005-0000-0000-000095060000}"/>
    <cellStyle name="_Blue Shade_bridge Frais fixes détaillé 3" xfId="1970" xr:uid="{00000000-0005-0000-0000-000096060000}"/>
    <cellStyle name="_Blue Shade_bridge Frais fixes détaillé 3 2" xfId="1971" xr:uid="{00000000-0005-0000-0000-000097060000}"/>
    <cellStyle name="_Blue Shade_bridge Frais fixes détaillé 3 3" xfId="1972" xr:uid="{00000000-0005-0000-0000-000098060000}"/>
    <cellStyle name="_Blue Shade_bridge Frais fixes détaillé 4" xfId="1973" xr:uid="{00000000-0005-0000-0000-000099060000}"/>
    <cellStyle name="_Blue Shade_bridge Frais fixes détaillé 5" xfId="1974" xr:uid="{00000000-0005-0000-0000-00009A060000}"/>
    <cellStyle name="_Blue Shade_DATABASECNPGLOBAL v11 15062009 (CR juin)" xfId="1975" xr:uid="{00000000-0005-0000-0000-00009B060000}"/>
    <cellStyle name="_Blue Shade_DATABASECNPGLOBAL v11 15062009 (CR juin) 2" xfId="1976" xr:uid="{00000000-0005-0000-0000-00009C060000}"/>
    <cellStyle name="_Blue Shade_DATABASECNPGLOBAL v11 15062009 (CR juin) 2 2" xfId="1977" xr:uid="{00000000-0005-0000-0000-00009D060000}"/>
    <cellStyle name="_Blue Shade_DATABASECNPGLOBAL v11 15062009 (CR juin) 2 2 2" xfId="1978" xr:uid="{00000000-0005-0000-0000-00009E060000}"/>
    <cellStyle name="_Blue Shade_DATABASECNPGLOBAL v11 15062009 (CR juin) 2 2 3" xfId="1979" xr:uid="{00000000-0005-0000-0000-00009F060000}"/>
    <cellStyle name="_Blue Shade_DATABASECNPGLOBAL v11 15062009 (CR juin) 2 3" xfId="1980" xr:uid="{00000000-0005-0000-0000-0000A0060000}"/>
    <cellStyle name="_Blue Shade_DATABASECNPGLOBAL v11 15062009 (CR juin) 2 4" xfId="1981" xr:uid="{00000000-0005-0000-0000-0000A1060000}"/>
    <cellStyle name="_Blue Shade_DATABASECNPGLOBAL v11 15062009 (CR juin) 3" xfId="1982" xr:uid="{00000000-0005-0000-0000-0000A2060000}"/>
    <cellStyle name="_Blue Shade_DATABASECNPGLOBAL v11 15062009 (CR juin) 3 2" xfId="1983" xr:uid="{00000000-0005-0000-0000-0000A3060000}"/>
    <cellStyle name="_Blue Shade_DATABASECNPGLOBAL v11 15062009 (CR juin) 3 3" xfId="1984" xr:uid="{00000000-0005-0000-0000-0000A4060000}"/>
    <cellStyle name="_Blue Shade_DATABASECNPGLOBAL v11 15062009 (CR juin) 4" xfId="1985" xr:uid="{00000000-0005-0000-0000-0000A5060000}"/>
    <cellStyle name="_Blue Shade_DATABASECNPGLOBAL v11 15062009 (CR juin) 5" xfId="1986" xr:uid="{00000000-0005-0000-0000-0000A6060000}"/>
    <cellStyle name="_Blue Shade_DATABASECNPGLOBAL v11 22062009 (CR Juin)" xfId="1987" xr:uid="{00000000-0005-0000-0000-0000A7060000}"/>
    <cellStyle name="_Blue Shade_DATABASECNPGLOBAL v11 22062009 (CR Juin) 2" xfId="1988" xr:uid="{00000000-0005-0000-0000-0000A8060000}"/>
    <cellStyle name="_Blue Shade_DATABASECNPGLOBAL v11 22062009 (CR Juin) 2 2" xfId="1989" xr:uid="{00000000-0005-0000-0000-0000A9060000}"/>
    <cellStyle name="_Blue Shade_DATABASECNPGLOBAL v11 22062009 (CR Juin) 2 2 2" xfId="1990" xr:uid="{00000000-0005-0000-0000-0000AA060000}"/>
    <cellStyle name="_Blue Shade_DATABASECNPGLOBAL v11 22062009 (CR Juin) 2 2 3" xfId="1991" xr:uid="{00000000-0005-0000-0000-0000AB060000}"/>
    <cellStyle name="_Blue Shade_DATABASECNPGLOBAL v11 22062009 (CR Juin) 2 3" xfId="1992" xr:uid="{00000000-0005-0000-0000-0000AC060000}"/>
    <cellStyle name="_Blue Shade_DATABASECNPGLOBAL v11 22062009 (CR Juin) 2 4" xfId="1993" xr:uid="{00000000-0005-0000-0000-0000AD060000}"/>
    <cellStyle name="_Blue Shade_DATABASECNPGLOBAL v11 22062009 (CR Juin) 3" xfId="1994" xr:uid="{00000000-0005-0000-0000-0000AE060000}"/>
    <cellStyle name="_Blue Shade_DATABASECNPGLOBAL v11 22062009 (CR Juin) 3 2" xfId="1995" xr:uid="{00000000-0005-0000-0000-0000AF060000}"/>
    <cellStyle name="_Blue Shade_DATABASECNPGLOBAL v11 22062009 (CR Juin) 3 3" xfId="1996" xr:uid="{00000000-0005-0000-0000-0000B0060000}"/>
    <cellStyle name="_Blue Shade_DATABASECNPGLOBAL v11 22062009 (CR Juin) 4" xfId="1997" xr:uid="{00000000-0005-0000-0000-0000B1060000}"/>
    <cellStyle name="_Blue Shade_DATABASECNPGLOBAL v11 22062009 (CR Juin) 5" xfId="1998" xr:uid="{00000000-0005-0000-0000-0000B2060000}"/>
    <cellStyle name="_Blue Shade_DATABASECNPGLOBAL v5" xfId="1999" xr:uid="{00000000-0005-0000-0000-0000B3060000}"/>
    <cellStyle name="_Blue Shade_DATABASECNPGLOBAL v5 2" xfId="2000" xr:uid="{00000000-0005-0000-0000-0000B4060000}"/>
    <cellStyle name="_Blue Shade_DATABASECNPGLOBAL v5 3" xfId="2001" xr:uid="{00000000-0005-0000-0000-0000B5060000}"/>
    <cellStyle name="_Blue Shade_Détail EBITDA_1" xfId="2002" xr:uid="{00000000-0005-0000-0000-0000B6060000}"/>
    <cellStyle name="_Blue Shade_Détail EBITDA_1 2" xfId="2003" xr:uid="{00000000-0005-0000-0000-0000B7060000}"/>
    <cellStyle name="_Blue Shade_Détail EBITDA_1 2 2" xfId="2004" xr:uid="{00000000-0005-0000-0000-0000B8060000}"/>
    <cellStyle name="_Blue Shade_Détail EBITDA_1 2 3" xfId="2005" xr:uid="{00000000-0005-0000-0000-0000B9060000}"/>
    <cellStyle name="_Blue Shade_Détail EBITDA_1 3" xfId="2006" xr:uid="{00000000-0005-0000-0000-0000BA060000}"/>
    <cellStyle name="_Blue Shade_Détail EBITDA_1 3 2" xfId="2007" xr:uid="{00000000-0005-0000-0000-0000BB060000}"/>
    <cellStyle name="_Blue Shade_Détail EBITDA_1 3 3" xfId="2008" xr:uid="{00000000-0005-0000-0000-0000BC060000}"/>
    <cellStyle name="_Blue Shade_Détail EBITDA_1 4" xfId="2009" xr:uid="{00000000-0005-0000-0000-0000BD060000}"/>
    <cellStyle name="_Blue Shade_Détail EBITDA_1 5" xfId="2010" xr:uid="{00000000-0005-0000-0000-0000BE060000}"/>
    <cellStyle name="_Blue Shade_Détail EBITDA_1_Cash Unit Review 2011.06 Aroma v4" xfId="2011" xr:uid="{00000000-0005-0000-0000-0000BF060000}"/>
    <cellStyle name="_Blue Shade_Détail EBITDA_1_Cash Unit Review 2011.06 Aroma v4 2" xfId="2012" xr:uid="{00000000-0005-0000-0000-0000C0060000}"/>
    <cellStyle name="_Blue Shade_Détail EBITDA_1_Cash Unit Review 2011.06 Aroma v4 3" xfId="2013" xr:uid="{00000000-0005-0000-0000-0000C1060000}"/>
    <cellStyle name="_Blue Shade_Détail EBITDA_1_Cash Unit Review 2011.06 Aroma v4_Risques  opportunités_AP v2" xfId="2014" xr:uid="{00000000-0005-0000-0000-0000C2060000}"/>
    <cellStyle name="_Blue Shade_Détail EBITDA_1_Cash Unit Review 2011.06 Aroma v4_Risques  opportunités_AP v2 2" xfId="2015" xr:uid="{00000000-0005-0000-0000-0000C3060000}"/>
    <cellStyle name="_Blue Shade_Détail EBITDA_1_Cash Unit Review 2011.06 Aroma v4_Risques  opportunités_AP v2 3" xfId="2016" xr:uid="{00000000-0005-0000-0000-0000C4060000}"/>
    <cellStyle name="_Blue Shade_Détail EBITDA_1_EVP 2015 Roadmap May12 vs Roadmap validated in July11 FY avec modifs FlVv5" xfId="2017" xr:uid="{00000000-0005-0000-0000-0000C5060000}"/>
    <cellStyle name="_Blue Shade_Détail EBITDA_1_EVP 2015 Roadmap May12 vs Roadmap validated in July11 FY avec modifs FlVv5 2" xfId="2018" xr:uid="{00000000-0005-0000-0000-0000C6060000}"/>
    <cellStyle name="_Blue Shade_Détail EBITDA_1_EVP 2015 Roadmap May12 vs Roadmap validated in July11 FY avec modifs FlVv5 2 2" xfId="2019" xr:uid="{00000000-0005-0000-0000-0000C7060000}"/>
    <cellStyle name="_Blue Shade_Détail EBITDA_1_EVP 2015 Roadmap May12 vs Roadmap validated in July11 FY avec modifs FlVv5 2 3" xfId="2020" xr:uid="{00000000-0005-0000-0000-0000C8060000}"/>
    <cellStyle name="_Blue Shade_Détail EBITDA_1_EVP 2015 Roadmap May12 vs Roadmap validated in July11 FY avec modifs FlVv5 3" xfId="2021" xr:uid="{00000000-0005-0000-0000-0000C9060000}"/>
    <cellStyle name="_Blue Shade_Détail EBITDA_1_EVP 2015 Roadmap May12 vs Roadmap validated in July11 FY avec modifs FlVv5 3 2" xfId="2022" xr:uid="{00000000-0005-0000-0000-0000CA060000}"/>
    <cellStyle name="_Blue Shade_Détail EBITDA_1_EVP 2015 Roadmap May12 vs Roadmap validated in July11 FY avec modifs FlVv5 3 3" xfId="2023" xr:uid="{00000000-0005-0000-0000-0000CB060000}"/>
    <cellStyle name="_Blue Shade_Détail EBITDA_1_EVP 2015 Roadmap May12 vs Roadmap validated in July11 FY avec modifs FlVv5 4" xfId="2024" xr:uid="{00000000-0005-0000-0000-0000CC060000}"/>
    <cellStyle name="_Blue Shade_Détail EBITDA_1_EVP 2015 Roadmap May12 vs Roadmap validated in July11 FY avec modifs FlVv5 5" xfId="2025" xr:uid="{00000000-0005-0000-0000-0000CD060000}"/>
    <cellStyle name="_Blue Shade_Détail EBITDA_1_FLUO" xfId="2026" xr:uid="{00000000-0005-0000-0000-0000CE060000}"/>
    <cellStyle name="_Blue Shade_Détail EBITDA_1_FLUO 2" xfId="2027" xr:uid="{00000000-0005-0000-0000-0000CF060000}"/>
    <cellStyle name="_Blue Shade_Détail EBITDA_1_FLUO 2 2" xfId="2028" xr:uid="{00000000-0005-0000-0000-0000D0060000}"/>
    <cellStyle name="_Blue Shade_Détail EBITDA_1_FLUO 2 3" xfId="2029" xr:uid="{00000000-0005-0000-0000-0000D1060000}"/>
    <cellStyle name="_Blue Shade_Détail EBITDA_1_FLUO 3" xfId="2030" xr:uid="{00000000-0005-0000-0000-0000D2060000}"/>
    <cellStyle name="_Blue Shade_Détail EBITDA_1_FLUO 3 2" xfId="2031" xr:uid="{00000000-0005-0000-0000-0000D3060000}"/>
    <cellStyle name="_Blue Shade_Détail EBITDA_1_FLUO 3 2 2" xfId="2032" xr:uid="{00000000-0005-0000-0000-0000D4060000}"/>
    <cellStyle name="_Blue Shade_Détail EBITDA_1_FLUO 3 2 3" xfId="2033" xr:uid="{00000000-0005-0000-0000-0000D5060000}"/>
    <cellStyle name="_Blue Shade_Détail EBITDA_1_FLUO 3 3" xfId="2034" xr:uid="{00000000-0005-0000-0000-0000D6060000}"/>
    <cellStyle name="_Blue Shade_Détail EBITDA_1_FLUO 3 4" xfId="2035" xr:uid="{00000000-0005-0000-0000-0000D7060000}"/>
    <cellStyle name="_Blue Shade_Détail EBITDA_1_FLUO 4" xfId="2036" xr:uid="{00000000-0005-0000-0000-0000D8060000}"/>
    <cellStyle name="_Blue Shade_Détail EBITDA_1_FLUO 5" xfId="2037" xr:uid="{00000000-0005-0000-0000-0000D9060000}"/>
    <cellStyle name="_Blue Shade_Détail EBITDA_1_Risques  opportunités_AP v2" xfId="2038" xr:uid="{00000000-0005-0000-0000-0000DA060000}"/>
    <cellStyle name="_Blue Shade_Détail EBITDA_1_Risques  opportunités_AP v2 2" xfId="2039" xr:uid="{00000000-0005-0000-0000-0000DB060000}"/>
    <cellStyle name="_Blue Shade_Détail EBITDA_1_Risques  opportunités_AP v2 3" xfId="2040" xr:uid="{00000000-0005-0000-0000-0000DC060000}"/>
    <cellStyle name="_Blue Shade_EUR 2010" xfId="2041" xr:uid="{00000000-0005-0000-0000-0000DD060000}"/>
    <cellStyle name="_Blue Shade_EUR 2010 2" xfId="2042" xr:uid="{00000000-0005-0000-0000-0000DE060000}"/>
    <cellStyle name="_Blue Shade_EUR 2010 3" xfId="2043" xr:uid="{00000000-0005-0000-0000-0000DF060000}"/>
    <cellStyle name="_Blue Shade_EUR 2010_Cash Unit Review 2011.06 Aroma v4" xfId="2044" xr:uid="{00000000-0005-0000-0000-0000E0060000}"/>
    <cellStyle name="_Blue Shade_EUR 2010_Cash Unit Review 2011.06 Aroma v4 2" xfId="2045" xr:uid="{00000000-0005-0000-0000-0000E1060000}"/>
    <cellStyle name="_Blue Shade_EUR 2010_Cash Unit Review 2011.06 Aroma v4 2 2" xfId="2046" xr:uid="{00000000-0005-0000-0000-0000E2060000}"/>
    <cellStyle name="_Blue Shade_EUR 2010_Cash Unit Review 2011.06 Aroma v4 2 2 2" xfId="2047" xr:uid="{00000000-0005-0000-0000-0000E3060000}"/>
    <cellStyle name="_Blue Shade_EUR 2010_Cash Unit Review 2011.06 Aroma v4 2 2 3" xfId="2048" xr:uid="{00000000-0005-0000-0000-0000E4060000}"/>
    <cellStyle name="_Blue Shade_EUR 2010_Cash Unit Review 2011.06 Aroma v4 2 3" xfId="2049" xr:uid="{00000000-0005-0000-0000-0000E5060000}"/>
    <cellStyle name="_Blue Shade_EUR 2010_Cash Unit Review 2011.06 Aroma v4 2 4" xfId="2050" xr:uid="{00000000-0005-0000-0000-0000E6060000}"/>
    <cellStyle name="_Blue Shade_EUR 2010_Cash Unit Review 2011.06 Aroma v4 3" xfId="2051" xr:uid="{00000000-0005-0000-0000-0000E7060000}"/>
    <cellStyle name="_Blue Shade_EUR 2010_Cash Unit Review 2011.06 Aroma v4 4" xfId="2052" xr:uid="{00000000-0005-0000-0000-0000E8060000}"/>
    <cellStyle name="_Blue Shade_EUR 2010_Cash Unit Review 2011.06 Aroma v4_Risques  opportunités_AP v2" xfId="2053" xr:uid="{00000000-0005-0000-0000-0000E9060000}"/>
    <cellStyle name="_Blue Shade_EUR 2010_Cash Unit Review 2011.06 Aroma v4_Risques  opportunités_AP v2 2" xfId="2054" xr:uid="{00000000-0005-0000-0000-0000EA060000}"/>
    <cellStyle name="_Blue Shade_EUR 2010_Cash Unit Review 2011.06 Aroma v4_Risques  opportunités_AP v2 3" xfId="2055" xr:uid="{00000000-0005-0000-0000-0000EB060000}"/>
    <cellStyle name="_Blue Shade_EUR 2010_EVP 2015 Roadmap May12 vs Roadmap validated in July11 FY avec modifs FlVv5" xfId="2056" xr:uid="{00000000-0005-0000-0000-0000EC060000}"/>
    <cellStyle name="_Blue Shade_EUR 2010_EVP 2015 Roadmap May12 vs Roadmap validated in July11 FY avec modifs FlVv5 2" xfId="2057" xr:uid="{00000000-0005-0000-0000-0000ED060000}"/>
    <cellStyle name="_Blue Shade_EUR 2010_EVP 2015 Roadmap May12 vs Roadmap validated in July11 FY avec modifs FlVv5 3" xfId="2058" xr:uid="{00000000-0005-0000-0000-0000EE060000}"/>
    <cellStyle name="_Blue Shade_EUR 2010_FLUO" xfId="2059" xr:uid="{00000000-0005-0000-0000-0000EF060000}"/>
    <cellStyle name="_Blue Shade_EUR 2010_FLUO 2" xfId="2060" xr:uid="{00000000-0005-0000-0000-0000F0060000}"/>
    <cellStyle name="_Blue Shade_EUR 2010_FLUO 3" xfId="2061" xr:uid="{00000000-0005-0000-0000-0000F1060000}"/>
    <cellStyle name="_Blue Shade_EUR 2010_FLUO_Risques  opportunités_AP v2" xfId="2062" xr:uid="{00000000-0005-0000-0000-0000F2060000}"/>
    <cellStyle name="_Blue Shade_EUR 2010_FLUO_Risques  opportunités_AP v2 2" xfId="2063" xr:uid="{00000000-0005-0000-0000-0000F3060000}"/>
    <cellStyle name="_Blue Shade_EUR 2010_FLUO_Risques  opportunités_AP v2 3" xfId="2064" xr:uid="{00000000-0005-0000-0000-0000F4060000}"/>
    <cellStyle name="_Blue Shade_EUR 2010_Risques  opportunités_AP v2" xfId="2065" xr:uid="{00000000-0005-0000-0000-0000F5060000}"/>
    <cellStyle name="_Blue Shade_EUR 2010_Risques  opportunités_AP v2 2" xfId="2066" xr:uid="{00000000-0005-0000-0000-0000F6060000}"/>
    <cellStyle name="_Blue Shade_EUR 2010_Risques  opportunités_AP v2 3" xfId="2067" xr:uid="{00000000-0005-0000-0000-0000F7060000}"/>
    <cellStyle name="_Blue Shade_SLDIP" xfId="2068" xr:uid="{00000000-0005-0000-0000-0000F8060000}"/>
    <cellStyle name="_Blue Shade_SLDIP 2" xfId="2069" xr:uid="{00000000-0005-0000-0000-0000F9060000}"/>
    <cellStyle name="_Blue Shade_SLDIP 2 2" xfId="2070" xr:uid="{00000000-0005-0000-0000-0000FA060000}"/>
    <cellStyle name="_Blue Shade_SLDIP 2 2 2" xfId="2071" xr:uid="{00000000-0005-0000-0000-0000FB060000}"/>
    <cellStyle name="_Blue Shade_SLDIP 2 2 3" xfId="2072" xr:uid="{00000000-0005-0000-0000-0000FC060000}"/>
    <cellStyle name="_Blue Shade_SLDIP 2 3" xfId="2073" xr:uid="{00000000-0005-0000-0000-0000FD060000}"/>
    <cellStyle name="_Blue Shade_SLDIP 2 4" xfId="2074" xr:uid="{00000000-0005-0000-0000-0000FE060000}"/>
    <cellStyle name="_Blue Shade_SLDIP 3" xfId="2075" xr:uid="{00000000-0005-0000-0000-0000FF060000}"/>
    <cellStyle name="_Blue Shade_SLDIP 4" xfId="2076" xr:uid="{00000000-0005-0000-0000-000000070000}"/>
    <cellStyle name="_Blue Shade_SLDIP_AFDT manque Inhibiteurs a la conso 21102010" xfId="2077" xr:uid="{00000000-0005-0000-0000-000001070000}"/>
    <cellStyle name="_Blue Shade_SLDIP_AFDT manque Inhibiteurs a la conso 21102010 2" xfId="2078" xr:uid="{00000000-0005-0000-0000-000002070000}"/>
    <cellStyle name="_Blue Shade_SLDIP_AFDT manque Inhibiteurs a la conso 21102010 2 2" xfId="2079" xr:uid="{00000000-0005-0000-0000-000003070000}"/>
    <cellStyle name="_Blue Shade_SLDIP_AFDT manque Inhibiteurs a la conso 21102010 2 2 2" xfId="2080" xr:uid="{00000000-0005-0000-0000-000004070000}"/>
    <cellStyle name="_Blue Shade_SLDIP_AFDT manque Inhibiteurs a la conso 21102010 2 2 3" xfId="2081" xr:uid="{00000000-0005-0000-0000-000005070000}"/>
    <cellStyle name="_Blue Shade_SLDIP_AFDT manque Inhibiteurs a la conso 21102010 2 3" xfId="2082" xr:uid="{00000000-0005-0000-0000-000006070000}"/>
    <cellStyle name="_Blue Shade_SLDIP_AFDT manque Inhibiteurs a la conso 21102010 2 4" xfId="2083" xr:uid="{00000000-0005-0000-0000-000007070000}"/>
    <cellStyle name="_Blue Shade_SLDIP_AFDT manque Inhibiteurs a la conso 21102010 3" xfId="2084" xr:uid="{00000000-0005-0000-0000-000008070000}"/>
    <cellStyle name="_Blue Shade_SLDIP_AFDT manque Inhibiteurs a la conso 21102010 4" xfId="2085" xr:uid="{00000000-0005-0000-0000-000009070000}"/>
    <cellStyle name="_BlueHeading" xfId="2086" xr:uid="{00000000-0005-0000-0000-00000A070000}"/>
    <cellStyle name="_BlueHeading 2" xfId="2087" xr:uid="{00000000-0005-0000-0000-00000B070000}"/>
    <cellStyle name="_BlueHeading 3" xfId="2088" xr:uid="{00000000-0005-0000-0000-00000C070000}"/>
    <cellStyle name="_BlueHeading_2009 CTN FCST (4Q)" xfId="2089" xr:uid="{00000000-0005-0000-0000-00000D070000}"/>
    <cellStyle name="_BlueHeading_2009 CTN FCST (Q1+Q2)" xfId="2090" xr:uid="{00000000-0005-0000-0000-00000E070000}"/>
    <cellStyle name="_BlueHeading_2009 CTN FCST (Q1+Q2)_2009 CTN FCST (4Q)" xfId="2091" xr:uid="{00000000-0005-0000-0000-00000F070000}"/>
    <cellStyle name="_BlueHeading_2009 CTN FCST (Q1+Q2)_2009 CTN FCST (4Q)_Cash Unit Review 2011.06 Aroma v4" xfId="2092" xr:uid="{00000000-0005-0000-0000-000010070000}"/>
    <cellStyle name="_BlueHeading_2009 CTN FCST (Q1+Q2)_2009 CTN FCST (4Q)_Cash Unit Review 2011.06 Aroma v4 2" xfId="2093" xr:uid="{00000000-0005-0000-0000-000011070000}"/>
    <cellStyle name="_BlueHeading_2009 CTN FCST (Q1+Q2)_2009 CTN FCST (4Q)_Cash Unit Review 2011.06 Aroma v4 2 2" xfId="2094" xr:uid="{00000000-0005-0000-0000-000012070000}"/>
    <cellStyle name="_BlueHeading_2009 CTN FCST (Q1+Q2)_2009 CTN FCST (4Q)_Risques  opportunités_AP v2" xfId="2095" xr:uid="{00000000-0005-0000-0000-000013070000}"/>
    <cellStyle name="_BlueHeading_2009 CTN FCST (Q1+Q2)_AFDT manque Inhibiteurs a la conso 21102010" xfId="2096" xr:uid="{00000000-0005-0000-0000-000014070000}"/>
    <cellStyle name="_BlueHeading_2009 CTN FCST (Q1+Q2)_Cash Unit Review 2011.06 Aroma v4" xfId="2097" xr:uid="{00000000-0005-0000-0000-000015070000}"/>
    <cellStyle name="_BlueHeading_2009 CTN FCST (Q1+Q2)_Draft Roadmap 2012-2015 v6" xfId="2098" xr:uid="{00000000-0005-0000-0000-000016070000}"/>
    <cellStyle name="_BlueHeading_2009 CTN FCST (Q1+Q2)_EVP 2015 Roadmap May12 vs Roadmap validated in July11 FY avec modifs FlVv5" xfId="2099" xr:uid="{00000000-0005-0000-0000-000017070000}"/>
    <cellStyle name="_BlueHeading_2009 CTN FCST (Q1+Q2)_EVP 2015 Roadmap May12 vs Roadmap validated in July11 FY avec modifs FlVv5 2" xfId="2100" xr:uid="{00000000-0005-0000-0000-000018070000}"/>
    <cellStyle name="_BlueHeading_2009 CTN FCST (Q1+Q2)_EVP 2015 Roadmap May12 vs Roadmap validated in July11 FY avec modifs FlVv5 2 2" xfId="2101" xr:uid="{00000000-0005-0000-0000-000019070000}"/>
    <cellStyle name="_BlueHeading_2009 CTN FCST (Q1+Q2)_PLUG" xfId="2102" xr:uid="{00000000-0005-0000-0000-00001A070000}"/>
    <cellStyle name="_BlueHeading_2009 CTN FCST (Q1+Q2)_PLUG 2" xfId="2103" xr:uid="{00000000-0005-0000-0000-00001B070000}"/>
    <cellStyle name="_BlueHeading_2009 CTN FCST (Q1+Q2)_PLUG 2 2" xfId="2104" xr:uid="{00000000-0005-0000-0000-00001C070000}"/>
    <cellStyle name="_BlueHeading_2009 CTN FCST (Q1+Q2)_PLUG 3" xfId="2105" xr:uid="{00000000-0005-0000-0000-00001D070000}"/>
    <cellStyle name="_BlueHeading_2009 CTN FCST (Q1+Q2)_PLUG_AFDT manque Inhibiteurs a la conso 21102010" xfId="2106" xr:uid="{00000000-0005-0000-0000-00001E070000}"/>
    <cellStyle name="_BlueHeading_2009 CTN FCST (Q1+Q2)_PLUG_AFDT manque Inhibiteurs a la conso 21102010 2" xfId="2107" xr:uid="{00000000-0005-0000-0000-00001F070000}"/>
    <cellStyle name="_BlueHeading_2009 CTN FCST (Q1+Q2)_PLUG_AFDT manque Inhibiteurs a la conso 21102010 2 2" xfId="2108" xr:uid="{00000000-0005-0000-0000-000020070000}"/>
    <cellStyle name="_BlueHeading_2009 CTN FCST (Q1+Q2)_PLUG_AFDT manque Inhibiteurs a la conso 21102010 3" xfId="2109" xr:uid="{00000000-0005-0000-0000-000021070000}"/>
    <cellStyle name="_BlueHeading_2009 CTN FCST (Q1+Q2)_PLUG_EVP 2015 Roadmap May12 vs Roadmap validated in July11 FY avec modifs FlVv5" xfId="2110" xr:uid="{00000000-0005-0000-0000-000022070000}"/>
    <cellStyle name="_BlueHeading_2009 CTN FCST (Q1+Q2)_Risques  opportunités_AP v2" xfId="2111" xr:uid="{00000000-0005-0000-0000-000023070000}"/>
    <cellStyle name="_BlueHeading_2009 CTN FCST (Q1+Q2)_Synthese EUR" xfId="2112" xr:uid="{00000000-0005-0000-0000-000024070000}"/>
    <cellStyle name="_BlueHeading_2009 CTN FCST (Q1+Q2)_Synthese EUR 2" xfId="2113" xr:uid="{00000000-0005-0000-0000-000025070000}"/>
    <cellStyle name="_BlueHeading_2009 CTN FCST (Q1+Q2)_Synthese EUR 2 2" xfId="2114" xr:uid="{00000000-0005-0000-0000-000026070000}"/>
    <cellStyle name="_BlueHeading_2009 CTN FCST (Q1+Q2)_Synthese EUR 3" xfId="2115" xr:uid="{00000000-0005-0000-0000-000027070000}"/>
    <cellStyle name="_BlueHeading_Détail EBITDA" xfId="2116" xr:uid="{00000000-0005-0000-0000-000028070000}"/>
    <cellStyle name="_BlueHeading_Détail EBITDA 2" xfId="2117" xr:uid="{00000000-0005-0000-0000-000029070000}"/>
    <cellStyle name="_BlueHeading_Détail EBITDA 3" xfId="2118" xr:uid="{00000000-0005-0000-0000-00002A070000}"/>
    <cellStyle name="_BlueHeading_Détail EBITDA_Cash Unit Review 2011.06 Aroma v4" xfId="2119" xr:uid="{00000000-0005-0000-0000-00002B070000}"/>
    <cellStyle name="_BlueHeading_Détail EBITDA_Cash Unit Review 2011.06 Aroma v4_Risques  opportunités_AP v2" xfId="2120" xr:uid="{00000000-0005-0000-0000-00002C070000}"/>
    <cellStyle name="_BlueHeading_Détail EBITDA_EVP 2015 Roadmap May12 vs Roadmap validated in July11 FY avec modifs FlVv5" xfId="2121" xr:uid="{00000000-0005-0000-0000-00002D070000}"/>
    <cellStyle name="_BlueHeading_Détail EBITDA_EVP 2015 Roadmap May12 vs Roadmap validated in July11 FY avec modifs FlVv5 2" xfId="2122" xr:uid="{00000000-0005-0000-0000-00002E070000}"/>
    <cellStyle name="_BlueHeading_Détail EBITDA_EVP 2015 Roadmap May12 vs Roadmap validated in July11 FY avec modifs FlVv5 3" xfId="2123" xr:uid="{00000000-0005-0000-0000-00002F070000}"/>
    <cellStyle name="_BlueHeading_Détail EBITDA_FLUO" xfId="2124" xr:uid="{00000000-0005-0000-0000-000030070000}"/>
    <cellStyle name="_BlueHeading_Détail EBITDA_FLUO 2" xfId="2125" xr:uid="{00000000-0005-0000-0000-000031070000}"/>
    <cellStyle name="_BlueHeading_Détail EBITDA_FLUO 3" xfId="2126" xr:uid="{00000000-0005-0000-0000-000032070000}"/>
    <cellStyle name="_BlueHeading_Détail EBITDA_FLUO 3 2" xfId="2127" xr:uid="{00000000-0005-0000-0000-000033070000}"/>
    <cellStyle name="_BlueHeading_Détail EBITDA_Risques  opportunités_AP v2" xfId="2128" xr:uid="{00000000-0005-0000-0000-000034070000}"/>
    <cellStyle name="_BlueHeading_EUR 2010" xfId="2129" xr:uid="{00000000-0005-0000-0000-000035070000}"/>
    <cellStyle name="_BlueHeading_EUR 2010_Cash Unit Review 2011.06 Aroma v4" xfId="2130" xr:uid="{00000000-0005-0000-0000-000036070000}"/>
    <cellStyle name="_BlueHeading_EUR 2010_Cash Unit Review 2011.06 Aroma v4 2" xfId="2131" xr:uid="{00000000-0005-0000-0000-000037070000}"/>
    <cellStyle name="_BlueHeading_EUR 2010_Cash Unit Review 2011.06 Aroma v4 2 2" xfId="2132" xr:uid="{00000000-0005-0000-0000-000038070000}"/>
    <cellStyle name="_BlueHeading_EUR 2010_Cash Unit Review 2011.06 Aroma v4_Risques  opportunités_AP v2" xfId="2133" xr:uid="{00000000-0005-0000-0000-000039070000}"/>
    <cellStyle name="_BlueHeading_EUR 2010_EVP 2015 Roadmap May12 vs Roadmap validated in July11 FY avec modifs FlVv5" xfId="2134" xr:uid="{00000000-0005-0000-0000-00003A070000}"/>
    <cellStyle name="_BlueHeading_EUR 2010_FLUO" xfId="2135" xr:uid="{00000000-0005-0000-0000-00003B070000}"/>
    <cellStyle name="_BlueHeading_EUR 2010_FLUO_Risques  opportunités_AP v2" xfId="2136" xr:uid="{00000000-0005-0000-0000-00003C070000}"/>
    <cellStyle name="_BlueHeading_EUR 2010_Risques  opportunités_AP v2" xfId="2137" xr:uid="{00000000-0005-0000-0000-00003D070000}"/>
    <cellStyle name="_BlueHeading_FCF" xfId="2138" xr:uid="{00000000-0005-0000-0000-00003E070000}"/>
    <cellStyle name="_BlueHeading_SLDIP" xfId="2139" xr:uid="{00000000-0005-0000-0000-00003F070000}"/>
    <cellStyle name="_BlueHeading_SLDIP 2" xfId="2140" xr:uid="{00000000-0005-0000-0000-000040070000}"/>
    <cellStyle name="_BlueHeading_SLDIP 2 2" xfId="2141" xr:uid="{00000000-0005-0000-0000-000041070000}"/>
    <cellStyle name="_BlueHeading_SLDIP_AFDT manque Inhibiteurs a la conso 21102010" xfId="2142" xr:uid="{00000000-0005-0000-0000-000042070000}"/>
    <cellStyle name="_BlueHeading_SLDIP_AFDT manque Inhibiteurs a la conso 21102010 2" xfId="2143" xr:uid="{00000000-0005-0000-0000-000043070000}"/>
    <cellStyle name="_BlueHeading_SLDIP_AFDT manque Inhibiteurs a la conso 21102010 2 2" xfId="2144" xr:uid="{00000000-0005-0000-0000-000044070000}"/>
    <cellStyle name="_BP 2012-2016 Aroma Performance vf v2" xfId="2145" xr:uid="{00000000-0005-0000-0000-000045070000}"/>
    <cellStyle name="_BP 2012-2016 Aroma Performance vf v2 2" xfId="2146" xr:uid="{00000000-0005-0000-0000-000046070000}"/>
    <cellStyle name="_BP 2012-2016 Aroma Performance vf v2 2 2" xfId="2147" xr:uid="{00000000-0005-0000-0000-000047070000}"/>
    <cellStyle name="_BP 2012-2016 Aroma Performance vf v2 3" xfId="2148" xr:uid="{00000000-0005-0000-0000-000048070000}"/>
    <cellStyle name="_Cash Unit Review 2012.06 Acetow" xfId="2149" xr:uid="{00000000-0005-0000-0000-000049070000}"/>
    <cellStyle name="_CC costs  invoicing March 2008  by reporting entity CC IS incl SIS functional" xfId="2150" xr:uid="{00000000-0005-0000-0000-00004A070000}"/>
    <cellStyle name="_CC costs  invoicing March 2008  by reporting entity CC IS incl SIS functional 2" xfId="2151" xr:uid="{00000000-0005-0000-0000-00004B070000}"/>
    <cellStyle name="_CC costs  invoicing March 2008  by reporting entity CC IS incl SIS functional 3" xfId="2152" xr:uid="{00000000-0005-0000-0000-00004C070000}"/>
    <cellStyle name="_CC costs  invoicing March 2008  by reporting entity CC IS incl SIS functional_FCF" xfId="2153" xr:uid="{00000000-0005-0000-0000-00004D070000}"/>
    <cellStyle name="_Comma" xfId="2154" xr:uid="{00000000-0005-0000-0000-00004E070000}"/>
    <cellStyle name="_Comma 2" xfId="2155" xr:uid="{00000000-0005-0000-0000-00004F070000}"/>
    <cellStyle name="_Comma 2 2" xfId="2156" xr:uid="{00000000-0005-0000-0000-000050070000}"/>
    <cellStyle name="_Comma 3" xfId="2157" xr:uid="{00000000-0005-0000-0000-000051070000}"/>
    <cellStyle name="_Comma_02 PICARD_BUSINESS PLAN 05042002" xfId="2158" xr:uid="{00000000-0005-0000-0000-000052070000}"/>
    <cellStyle name="_Comma_02 PICARD_BUSINESS PLAN 05042002 2" xfId="2159" xr:uid="{00000000-0005-0000-0000-000053070000}"/>
    <cellStyle name="_Comma_02 PICARD_BUSINESS PLAN 05042002_2009 CTN FCST (Q1+Q2+Q3)" xfId="2160" xr:uid="{00000000-0005-0000-0000-000054070000}"/>
    <cellStyle name="_Comma_02 PICARD_BUSINESS PLAN 05042002_2009 CTN FCST (Q1+Q2+Q3) 2" xfId="2161" xr:uid="{00000000-0005-0000-0000-000055070000}"/>
    <cellStyle name="_Comma_02 PICARD_BUSINESS PLAN 05042002_2009 CTN FCST (Q1+Q2+Q3) 2 2" xfId="2162" xr:uid="{00000000-0005-0000-0000-000056070000}"/>
    <cellStyle name="_Comma_02 PICARD_BUSINESS PLAN 05042002_2009 CTN FCST (Q1+Q2+Q3) 3" xfId="2163" xr:uid="{00000000-0005-0000-0000-000057070000}"/>
    <cellStyle name="_Comma_02 PICARD_BUSINESS PLAN 05042002_AFDT manque Inhibiteurs a la conso 21102010" xfId="2164" xr:uid="{00000000-0005-0000-0000-000058070000}"/>
    <cellStyle name="_Comma_02 PICARD_BUSINESS PLAN 05042002_AFDT manque Inhibiteurs a la conso 21102010 2" xfId="2165" xr:uid="{00000000-0005-0000-0000-000059070000}"/>
    <cellStyle name="_Comma_02 PICARD_BUSINESS PLAN 05042002_AFDT manque Inhibiteurs a la conso 21102010 2 2" xfId="2166" xr:uid="{00000000-0005-0000-0000-00005A070000}"/>
    <cellStyle name="_Comma_02 PICARD_BUSINESS PLAN 05042002_AP - Fluorés" xfId="2167" xr:uid="{00000000-0005-0000-0000-00005B070000}"/>
    <cellStyle name="_Comma_02 PICARD_BUSINESS PLAN 05042002_ASIAN_Plant_Perimeter" xfId="2168" xr:uid="{00000000-0005-0000-0000-00005C070000}"/>
    <cellStyle name="_Comma_02 PICARD_BUSINESS PLAN 05042002_ASIAN_Plant_Perimeter 2" xfId="2169" xr:uid="{00000000-0005-0000-0000-00005D070000}"/>
    <cellStyle name="_Comma_02 PICARD_BUSINESS PLAN 05042002_ASIAN_Plant_Perimeter 3" xfId="2170" xr:uid="{00000000-0005-0000-0000-00005E070000}"/>
    <cellStyle name="_Comma_02 PICARD_BUSINESS PLAN 05042002_ASIAN_Plant_Perimeter 3 2" xfId="2171" xr:uid="{00000000-0005-0000-0000-00005F070000}"/>
    <cellStyle name="_Comma_02 PICARD_BUSINESS PLAN 05042002_bridge Frais fixes détaillé" xfId="2172" xr:uid="{00000000-0005-0000-0000-000060070000}"/>
    <cellStyle name="_Comma_02 PICARD_BUSINESS PLAN 05042002_bridge Frais fixes détaillé 2" xfId="2173" xr:uid="{00000000-0005-0000-0000-000061070000}"/>
    <cellStyle name="_Comma_02 PICARD_BUSINESS PLAN 05042002_bridge Frais fixes détaillé 2 2" xfId="2174" xr:uid="{00000000-0005-0000-0000-000062070000}"/>
    <cellStyle name="_Comma_02 PICARD_BUSINESS PLAN 05042002_Détail EBITDA" xfId="2175" xr:uid="{00000000-0005-0000-0000-000063070000}"/>
    <cellStyle name="_Comma_02 PICARD_BUSINESS PLAN 05042002_Formats RDG Dec 2008 MAG BU Diphenols v8 FINAL SP12" xfId="2176" xr:uid="{00000000-0005-0000-0000-000064070000}"/>
    <cellStyle name="_Comma_02 PICARD_BUSINESS PLAN 05042002_FX rates" xfId="2177" xr:uid="{00000000-0005-0000-0000-000065070000}"/>
    <cellStyle name="_Comma_02 PICARD_BUSINESS PLAN 05042002_FX rates 2" xfId="2178" xr:uid="{00000000-0005-0000-0000-000066070000}"/>
    <cellStyle name="_Comma_02 PICARD_BUSINESS PLAN 05042002_FX rates 3" xfId="2179" xr:uid="{00000000-0005-0000-0000-000067070000}"/>
    <cellStyle name="_Comma_02 PICARD_BUSINESS PLAN 05042002_GL-MB-M" xfId="2180" xr:uid="{00000000-0005-0000-0000-000068070000}"/>
    <cellStyle name="_Comma_02 PICARD_BUSINESS PLAN 05042002_Jan BE+FebBE+MarBE v F12 Sales" xfId="2181" xr:uid="{00000000-0005-0000-0000-000069070000}"/>
    <cellStyle name="_Comma_02 PICARD_BUSINESS PLAN 05042002_Q3 10 vs 09 CTN" xfId="2182" xr:uid="{00000000-0005-0000-0000-00006A070000}"/>
    <cellStyle name="_Comma_02 PICARD_BUSINESS PLAN 05042002_Q3 10 vs 09 CTN 2" xfId="2183" xr:uid="{00000000-0005-0000-0000-00006B070000}"/>
    <cellStyle name="_Comma_02 PICARD_BUSINESS PLAN 05042002_Q3 10 vs 09 CTN 2 2" xfId="2184" xr:uid="{00000000-0005-0000-0000-00006C070000}"/>
    <cellStyle name="_Comma_02 PICARD_BUSINESS PLAN 05042002_Q3 10 vs 09 CTN 3" xfId="2185" xr:uid="{00000000-0005-0000-0000-00006D070000}"/>
    <cellStyle name="_Comma_2001 YTD Performance" xfId="2186" xr:uid="{00000000-0005-0000-0000-00006E070000}"/>
    <cellStyle name="_Comma_2001 YTD Performance 2" xfId="2187" xr:uid="{00000000-0005-0000-0000-00006F070000}"/>
    <cellStyle name="_Comma_2001 YTD Performance 2 2" xfId="2188" xr:uid="{00000000-0005-0000-0000-000070070000}"/>
    <cellStyle name="_Comma_2001 YTD Performance 3" xfId="2189" xr:uid="{00000000-0005-0000-0000-000071070000}"/>
    <cellStyle name="_Comma_2001 YTD Performance 3 2" xfId="2190" xr:uid="{00000000-0005-0000-0000-000072070000}"/>
    <cellStyle name="_Comma_2001 YTD Performance_DATABASECNPGLOBAL v5" xfId="2191" xr:uid="{00000000-0005-0000-0000-000073070000}"/>
    <cellStyle name="_Comma_2001 YTD Performance_DATABASECNPGLOBAL v5 2" xfId="2192" xr:uid="{00000000-0005-0000-0000-000074070000}"/>
    <cellStyle name="_Comma_2001 YTD Performance_DATABASECNPGLOBAL v5 2 2" xfId="2193" xr:uid="{00000000-0005-0000-0000-000075070000}"/>
    <cellStyle name="_Comma_2001 YTD Performance_Formats RDG Dec 2008 MAG BU Diphenols v8 FINAL SP12" xfId="2194" xr:uid="{00000000-0005-0000-0000-000076070000}"/>
    <cellStyle name="_Comma_2001 YTD Performance_Formats RDG Dec 2008 MAG BU Diphenols v8 FINAL SP12 2" xfId="2195" xr:uid="{00000000-0005-0000-0000-000077070000}"/>
    <cellStyle name="_Comma_2001 YTD Performance_Formats RDG Dec 2008 MAG BU Diphenols v8 FINAL SP12 3" xfId="2196" xr:uid="{00000000-0005-0000-0000-000078070000}"/>
    <cellStyle name="_Comma_2001 YTD Performance_Formats RDG Dec 2008 MAG BU Diphenols v8 FINAL SP12 3 2" xfId="2197" xr:uid="{00000000-0005-0000-0000-000079070000}"/>
    <cellStyle name="_Comma_Analysis" xfId="2198" xr:uid="{00000000-0005-0000-0000-00007A070000}"/>
    <cellStyle name="_Comma_Analysis 2" xfId="2199" xr:uid="{00000000-0005-0000-0000-00007B070000}"/>
    <cellStyle name="_Comma_Analysis 2 2" xfId="2200" xr:uid="{00000000-0005-0000-0000-00007C070000}"/>
    <cellStyle name="_Comma_Analysis at Various Prices, Clariant" xfId="2201" xr:uid="{00000000-0005-0000-0000-00007D070000}"/>
    <cellStyle name="_Comma_Analysis at Various Prices, Clariant 2" xfId="2202" xr:uid="{00000000-0005-0000-0000-00007E070000}"/>
    <cellStyle name="_Comma_Analysis at Various Prices, Clariant 2 2" xfId="2203" xr:uid="{00000000-0005-0000-0000-00007F070000}"/>
    <cellStyle name="_Comma_Analysise" xfId="2204" xr:uid="{00000000-0005-0000-0000-000080070000}"/>
    <cellStyle name="_Comma_Analysise 2" xfId="2205" xr:uid="{00000000-0005-0000-0000-000081070000}"/>
    <cellStyle name="_Comma_Analysise 2 2" xfId="2206" xr:uid="{00000000-0005-0000-0000-000082070000}"/>
    <cellStyle name="_Comma_AVP" xfId="2207" xr:uid="{00000000-0005-0000-0000-000083070000}"/>
    <cellStyle name="_Comma_AVP 2" xfId="2208" xr:uid="{00000000-0005-0000-0000-000084070000}"/>
    <cellStyle name="_Comma_AVP 2 2" xfId="2209" xr:uid="{00000000-0005-0000-0000-000085070000}"/>
    <cellStyle name="_Comma_AVP 3" xfId="2210" xr:uid="{00000000-0005-0000-0000-000086070000}"/>
    <cellStyle name="_Comma_AVP_ASIAN_Plant_Perimeter" xfId="2211" xr:uid="{00000000-0005-0000-0000-000087070000}"/>
    <cellStyle name="_Comma_AVP_ASIAN_Plant_Perimeter 2" xfId="2212" xr:uid="{00000000-0005-0000-0000-000088070000}"/>
    <cellStyle name="_Comma_AVP_ASIAN_Plant_Perimeter 2 2" xfId="2213" xr:uid="{00000000-0005-0000-0000-000089070000}"/>
    <cellStyle name="_Comma_AVP_Formats RDG Dec 2008 MAG BU Diphenols v8 FINAL SP12" xfId="2214" xr:uid="{00000000-0005-0000-0000-00008A070000}"/>
    <cellStyle name="_Comma_AVP_Formats RDG Dec 2008 MAG BU Diphenols v8 FINAL SP12 2" xfId="2215" xr:uid="{00000000-0005-0000-0000-00008B070000}"/>
    <cellStyle name="_Comma_AVP_Formats RDG Dec 2008 MAG BU Diphenols v8 FINAL SP12 3" xfId="2216" xr:uid="{00000000-0005-0000-0000-00008C070000}"/>
    <cellStyle name="_Comma_AVP_Formats RDG Dec 2008 MAG BU Diphenols v8 FINAL SP12 3 2" xfId="2217" xr:uid="{00000000-0005-0000-0000-00008D070000}"/>
    <cellStyle name="_Comma_AVP_Jan BE+FebBE+MarBE v F12 Sales" xfId="2218" xr:uid="{00000000-0005-0000-0000-00008E070000}"/>
    <cellStyle name="_Comma_AVP_Jan BE+FebBE+MarBE v F12 Sales 2" xfId="2219" xr:uid="{00000000-0005-0000-0000-00008F070000}"/>
    <cellStyle name="_Comma_AVP_Jan BE+FebBE+MarBE v F12 Sales 2 2" xfId="2220" xr:uid="{00000000-0005-0000-0000-000090070000}"/>
    <cellStyle name="_Comma_BLS2q_salesforce" xfId="2221" xr:uid="{00000000-0005-0000-0000-000091070000}"/>
    <cellStyle name="_Comma_BLS2q_salesforce_ASIAN_Plant_Perimeter" xfId="2222" xr:uid="{00000000-0005-0000-0000-000092070000}"/>
    <cellStyle name="_Comma_BLS2q_salesforce_Formats RDG Dec 2008 MAG BU Diphenols v8 FINAL SP12" xfId="2223" xr:uid="{00000000-0005-0000-0000-000093070000}"/>
    <cellStyle name="_Comma_Book1" xfId="2224" xr:uid="{00000000-0005-0000-0000-000094070000}"/>
    <cellStyle name="_Comma_Book1 2" xfId="2225" xr:uid="{00000000-0005-0000-0000-000095070000}"/>
    <cellStyle name="_Comma_Book1 2 2" xfId="2226" xr:uid="{00000000-0005-0000-0000-000096070000}"/>
    <cellStyle name="_Comma_Book1_1" xfId="2227" xr:uid="{00000000-0005-0000-0000-000097070000}"/>
    <cellStyle name="_Comma_Book1_1 2" xfId="2228" xr:uid="{00000000-0005-0000-0000-000098070000}"/>
    <cellStyle name="_Comma_Book1_1 2 2" xfId="2229" xr:uid="{00000000-0005-0000-0000-000099070000}"/>
    <cellStyle name="_Comma_Book1_WACC" xfId="2230" xr:uid="{00000000-0005-0000-0000-00009A070000}"/>
    <cellStyle name="_Comma_Book1_WACC 2" xfId="2231" xr:uid="{00000000-0005-0000-0000-00009B070000}"/>
    <cellStyle name="_Comma_Book1_WACC 2 2" xfId="2232" xr:uid="{00000000-0005-0000-0000-00009C070000}"/>
    <cellStyle name="_Comma_Book2" xfId="2233" xr:uid="{00000000-0005-0000-0000-00009D070000}"/>
    <cellStyle name="_Comma_Book2 2" xfId="2234" xr:uid="{00000000-0005-0000-0000-00009E070000}"/>
    <cellStyle name="_Comma_Book2 2 2" xfId="2235" xr:uid="{00000000-0005-0000-0000-00009F070000}"/>
    <cellStyle name="_Comma_Ciervo DCF Final" xfId="2236" xr:uid="{00000000-0005-0000-0000-0000A0070000}"/>
    <cellStyle name="_Comma_Ciervo DCF Final 10" xfId="2237" xr:uid="{00000000-0005-0000-0000-0000A1070000}"/>
    <cellStyle name="_Comma_Ciervo DCF Final 2" xfId="2238" xr:uid="{00000000-0005-0000-0000-0000A2070000}"/>
    <cellStyle name="_Comma_Ciervo DCF Final 2 2" xfId="2239" xr:uid="{00000000-0005-0000-0000-0000A3070000}"/>
    <cellStyle name="_Comma_Ciervo DCF Final 2_FCF" xfId="2240" xr:uid="{00000000-0005-0000-0000-0000A4070000}"/>
    <cellStyle name="_Comma_Ciervo DCF Final 3" xfId="2241" xr:uid="{00000000-0005-0000-0000-0000A5070000}"/>
    <cellStyle name="_Comma_Ciervo DCF Final 3 2" xfId="2242" xr:uid="{00000000-0005-0000-0000-0000A6070000}"/>
    <cellStyle name="_Comma_Ciervo DCF Final 3 3" xfId="2243" xr:uid="{00000000-0005-0000-0000-0000A7070000}"/>
    <cellStyle name="_Comma_Ciervo DCF Final 4" xfId="2244" xr:uid="{00000000-0005-0000-0000-0000A8070000}"/>
    <cellStyle name="_Comma_Ciervo DCF Final 5" xfId="2245" xr:uid="{00000000-0005-0000-0000-0000A9070000}"/>
    <cellStyle name="_Comma_Ciervo DCF Final 6" xfId="2246" xr:uid="{00000000-0005-0000-0000-0000AA070000}"/>
    <cellStyle name="_Comma_Ciervo DCF Final 7" xfId="2247" xr:uid="{00000000-0005-0000-0000-0000AB070000}"/>
    <cellStyle name="_Comma_Ciervo DCF Final 8" xfId="2248" xr:uid="{00000000-0005-0000-0000-0000AC070000}"/>
    <cellStyle name="_Comma_Ciervo DCF Final 9" xfId="2249" xr:uid="{00000000-0005-0000-0000-0000AD070000}"/>
    <cellStyle name="_Comma_Ciervo DCF Final_AFDT manque Inhibiteurs a la conso 21102010" xfId="2250" xr:uid="{00000000-0005-0000-0000-0000AE070000}"/>
    <cellStyle name="_Comma_Ciervo DCF Final_AFDT manque Inhibiteurs a la conso 21102010 2" xfId="2251" xr:uid="{00000000-0005-0000-0000-0000AF070000}"/>
    <cellStyle name="_Comma_Ciervo DCF Final_AFDT manque Inhibiteurs a la conso 21102010 2 2" xfId="2252" xr:uid="{00000000-0005-0000-0000-0000B0070000}"/>
    <cellStyle name="_Comma_Ciervo DCF Final_AFDT manque Inhibiteurs a la conso 21102010 3" xfId="2253" xr:uid="{00000000-0005-0000-0000-0000B1070000}"/>
    <cellStyle name="_Comma_Ciervo DCF Final_AP - Fluorés" xfId="2254" xr:uid="{00000000-0005-0000-0000-0000B2070000}"/>
    <cellStyle name="_Comma_Ciervo DCF Final_AP - Fluorés 2" xfId="2255" xr:uid="{00000000-0005-0000-0000-0000B3070000}"/>
    <cellStyle name="_Comma_Ciervo DCF Final_AP - Fluorés 2 2" xfId="2256" xr:uid="{00000000-0005-0000-0000-0000B4070000}"/>
    <cellStyle name="_Comma_Ciervo DCF Final_AP - Fluorés 3" xfId="2257" xr:uid="{00000000-0005-0000-0000-0000B5070000}"/>
    <cellStyle name="_Comma_Ciervo DCF Final_ASIAN_Plant_Perimeter" xfId="2258" xr:uid="{00000000-0005-0000-0000-0000B6070000}"/>
    <cellStyle name="_Comma_Ciervo DCF Final_ASIAN_Plant_Perimeter 2" xfId="2259" xr:uid="{00000000-0005-0000-0000-0000B7070000}"/>
    <cellStyle name="_Comma_Ciervo DCF Final_ASIAN_Plant_Perimeter 2 2" xfId="2260" xr:uid="{00000000-0005-0000-0000-0000B8070000}"/>
    <cellStyle name="_Comma_Ciervo DCF Final_ASIAN_Plant_Perimeter 3" xfId="2261" xr:uid="{00000000-0005-0000-0000-0000B9070000}"/>
    <cellStyle name="_Comma_Ciervo DCF Final_ASIAN_Plant_Perimeter 4" xfId="2262" xr:uid="{00000000-0005-0000-0000-0000BA070000}"/>
    <cellStyle name="_Comma_Ciervo DCF Final_bridge Frais fixes détaillé" xfId="2263" xr:uid="{00000000-0005-0000-0000-0000BB070000}"/>
    <cellStyle name="_Comma_Ciervo DCF Final_bridge Frais fixes détaillé 2" xfId="2264" xr:uid="{00000000-0005-0000-0000-0000BC070000}"/>
    <cellStyle name="_Comma_Ciervo DCF Final_bridge Frais fixes détaillé 2 2" xfId="2265" xr:uid="{00000000-0005-0000-0000-0000BD070000}"/>
    <cellStyle name="_Comma_Ciervo DCF Final_bridge Frais fixes détaillé 3" xfId="2266" xr:uid="{00000000-0005-0000-0000-0000BE070000}"/>
    <cellStyle name="_Comma_Ciervo DCF Final_DATABASECNPGLOBAL v11 15062009 (CR juin)" xfId="2267" xr:uid="{00000000-0005-0000-0000-0000BF070000}"/>
    <cellStyle name="_Comma_Ciervo DCF Final_DATABASECNPGLOBAL v11 15062009 (CR juin) 2" xfId="2268" xr:uid="{00000000-0005-0000-0000-0000C0070000}"/>
    <cellStyle name="_Comma_Ciervo DCF Final_DATABASECNPGLOBAL v11 15062009 (CR juin) 2 2" xfId="2269" xr:uid="{00000000-0005-0000-0000-0000C1070000}"/>
    <cellStyle name="_Comma_Ciervo DCF Final_DATABASECNPGLOBAL v11 22062009 (CR Juin)" xfId="2270" xr:uid="{00000000-0005-0000-0000-0000C2070000}"/>
    <cellStyle name="_Comma_Ciervo DCF Final_DATABASECNPGLOBAL v11 22062009 (CR Juin) 2" xfId="2271" xr:uid="{00000000-0005-0000-0000-0000C3070000}"/>
    <cellStyle name="_Comma_Ciervo DCF Final_DATABASECNPGLOBAL v11 22062009 (CR Juin) 2 2" xfId="2272" xr:uid="{00000000-0005-0000-0000-0000C4070000}"/>
    <cellStyle name="_Comma_Ciervo DCF Final_DATABASECNPGLOBAL v5" xfId="2273" xr:uid="{00000000-0005-0000-0000-0000C5070000}"/>
    <cellStyle name="_Comma_Ciervo DCF Final_DATABASECNPGLOBAL v5 2" xfId="2274" xr:uid="{00000000-0005-0000-0000-0000C6070000}"/>
    <cellStyle name="_Comma_Ciervo DCF Final_DATABASECNPGLOBAL v5 2 2" xfId="2275" xr:uid="{00000000-0005-0000-0000-0000C7070000}"/>
    <cellStyle name="_Comma_Ciervo DCF Final_EUR 2010" xfId="2276" xr:uid="{00000000-0005-0000-0000-0000C8070000}"/>
    <cellStyle name="_Comma_Ciervo DCF Final_EUR 2010 2" xfId="2277" xr:uid="{00000000-0005-0000-0000-0000C9070000}"/>
    <cellStyle name="_Comma_Ciervo DCF Final_EUR 2010 3" xfId="2278" xr:uid="{00000000-0005-0000-0000-0000CA070000}"/>
    <cellStyle name="_Comma_Ciervo DCF Final_EUR 2010 3 2" xfId="2279" xr:uid="{00000000-0005-0000-0000-0000CB070000}"/>
    <cellStyle name="_Comma_Ciervo DCF Final_EUR 2010 3 3" xfId="2280" xr:uid="{00000000-0005-0000-0000-0000CC070000}"/>
    <cellStyle name="_Comma_Ciervo DCF Final_EUR 2010 4" xfId="2281" xr:uid="{00000000-0005-0000-0000-0000CD070000}"/>
    <cellStyle name="_Comma_Ciervo_WACC" xfId="2282" xr:uid="{00000000-0005-0000-0000-0000CE070000}"/>
    <cellStyle name="_Comma_Ciervo_WACC 2" xfId="2283" xr:uid="{00000000-0005-0000-0000-0000CF070000}"/>
    <cellStyle name="_Comma_Ciervo_WACC 2 2" xfId="2284" xr:uid="{00000000-0005-0000-0000-0000D0070000}"/>
    <cellStyle name="_Comma_Cleopatra Preliminary Valuation Summary" xfId="2285" xr:uid="{00000000-0005-0000-0000-0000D1070000}"/>
    <cellStyle name="_Comma_Cleopatra Preliminary Valuation Summary 2" xfId="2286" xr:uid="{00000000-0005-0000-0000-0000D2070000}"/>
    <cellStyle name="_Comma_Cleopatra Preliminary Valuation Summary 2 2" xfId="2287" xr:uid="{00000000-0005-0000-0000-0000D3070000}"/>
    <cellStyle name="_Comma_Comdot - gStyle Excel Slides" xfId="2288" xr:uid="{00000000-0005-0000-0000-0000D4070000}"/>
    <cellStyle name="_Comma_Comdot - gStyle Excel Slides 2" xfId="2289" xr:uid="{00000000-0005-0000-0000-0000D5070000}"/>
    <cellStyle name="_Comma_Comdot - gStyle Excel Slides 2 2" xfId="2290" xr:uid="{00000000-0005-0000-0000-0000D6070000}"/>
    <cellStyle name="_Comma_Comdot LBO Short Form - v3" xfId="2291" xr:uid="{00000000-0005-0000-0000-0000D7070000}"/>
    <cellStyle name="_Comma_Comdot LBO Short Form - v3 2" xfId="2292" xr:uid="{00000000-0005-0000-0000-0000D8070000}"/>
    <cellStyle name="_Comma_Comdot LBO Short Form - v3 2 2" xfId="2293" xr:uid="{00000000-0005-0000-0000-0000D9070000}"/>
    <cellStyle name="_Comma_Comps" xfId="2294" xr:uid="{00000000-0005-0000-0000-0000DA070000}"/>
    <cellStyle name="_Comma_Comps 2" xfId="2295" xr:uid="{00000000-0005-0000-0000-0000DB070000}"/>
    <cellStyle name="_Comma_Comps 2 2" xfId="2296" xr:uid="{00000000-0005-0000-0000-0000DC070000}"/>
    <cellStyle name="_Comma_Contribution of assets into USAi_02" xfId="2297" xr:uid="{00000000-0005-0000-0000-0000DD070000}"/>
    <cellStyle name="_Comma_Contribution of assets into USAi_02 2" xfId="2298" xr:uid="{00000000-0005-0000-0000-0000DE070000}"/>
    <cellStyle name="_Comma_Contribution of assets into USAi_02 2 2" xfId="2299" xr:uid="{00000000-0005-0000-0000-0000DF070000}"/>
    <cellStyle name="_Comma_contribution_analysis" xfId="2300" xr:uid="{00000000-0005-0000-0000-0000E0070000}"/>
    <cellStyle name="_Comma_contribution_analysis 2" xfId="2301" xr:uid="{00000000-0005-0000-0000-0000E1070000}"/>
    <cellStyle name="_Comma_contribution_analysis 3" xfId="2302" xr:uid="{00000000-0005-0000-0000-0000E2070000}"/>
    <cellStyle name="_Comma_contribution_analysis_FCF" xfId="2303" xr:uid="{00000000-0005-0000-0000-0000E3070000}"/>
    <cellStyle name="_Comma_contribution_analysis_JazzClear" xfId="2304" xr:uid="{00000000-0005-0000-0000-0000E4070000}"/>
    <cellStyle name="_Comma_contribution_analysis_JazzClear 2" xfId="2305" xr:uid="{00000000-0005-0000-0000-0000E5070000}"/>
    <cellStyle name="_Comma_contribution_analysis_JazzClear 3" xfId="2306" xr:uid="{00000000-0005-0000-0000-0000E6070000}"/>
    <cellStyle name="_Comma_contribution_analysis_JazzClear_FCF" xfId="2307" xr:uid="{00000000-0005-0000-0000-0000E7070000}"/>
    <cellStyle name="_Comma_credit - newco_6_18" xfId="2308" xr:uid="{00000000-0005-0000-0000-0000E8070000}"/>
    <cellStyle name="_Comma_credit - newco_6_18 2" xfId="2309" xr:uid="{00000000-0005-0000-0000-0000E9070000}"/>
    <cellStyle name="_Comma_credit - newco_6_18 2 2" xfId="2310" xr:uid="{00000000-0005-0000-0000-0000EA070000}"/>
    <cellStyle name="_Comma_CSC Blank" xfId="2311" xr:uid="{00000000-0005-0000-0000-0000EB070000}"/>
    <cellStyle name="_Comma_CSC Blank 2" xfId="2312" xr:uid="{00000000-0005-0000-0000-0000EC070000}"/>
    <cellStyle name="_Comma_CSC Blank 3" xfId="2313" xr:uid="{00000000-0005-0000-0000-0000ED070000}"/>
    <cellStyle name="_Comma_CSC Blank_FCF" xfId="2314" xr:uid="{00000000-0005-0000-0000-0000EE070000}"/>
    <cellStyle name="_Comma_CSC Cable makers 060502" xfId="2315" xr:uid="{00000000-0005-0000-0000-0000EF070000}"/>
    <cellStyle name="_Comma_CSC Cable makers 060502 2" xfId="2316" xr:uid="{00000000-0005-0000-0000-0000F0070000}"/>
    <cellStyle name="_Comma_CSC Cable makers 060502 2 2" xfId="2317" xr:uid="{00000000-0005-0000-0000-0000F1070000}"/>
    <cellStyle name="_Comma_CSC_Picabia_29062001" xfId="2318" xr:uid="{00000000-0005-0000-0000-0000F2070000}"/>
    <cellStyle name="_Comma_CSC_Picabia_29062001 2" xfId="2319" xr:uid="{00000000-0005-0000-0000-0000F3070000}"/>
    <cellStyle name="_Comma_CSC_Picabia_29062001 2 2" xfId="2320" xr:uid="{00000000-0005-0000-0000-0000F4070000}"/>
    <cellStyle name="_Comma_dcf" xfId="2321" xr:uid="{00000000-0005-0000-0000-0000F5070000}"/>
    <cellStyle name="_Comma_DCF - July 2, 2001" xfId="2322" xr:uid="{00000000-0005-0000-0000-0000F6070000}"/>
    <cellStyle name="_Comma_DCF - July 2, 2001 2" xfId="2323" xr:uid="{00000000-0005-0000-0000-0000F7070000}"/>
    <cellStyle name="_Comma_DCF - July 2, 2001 2 2" xfId="2324" xr:uid="{00000000-0005-0000-0000-0000F8070000}"/>
    <cellStyle name="_Comma_dcf 10" xfId="2325" xr:uid="{00000000-0005-0000-0000-0000F9070000}"/>
    <cellStyle name="_Comma_dcf 11" xfId="2326" xr:uid="{00000000-0005-0000-0000-0000FA070000}"/>
    <cellStyle name="_Comma_dcf 12" xfId="2327" xr:uid="{00000000-0005-0000-0000-0000FB070000}"/>
    <cellStyle name="_Comma_dcf 13" xfId="2328" xr:uid="{00000000-0005-0000-0000-0000FC070000}"/>
    <cellStyle name="_Comma_dcf 14" xfId="2329" xr:uid="{00000000-0005-0000-0000-0000FD070000}"/>
    <cellStyle name="_Comma_dcf 15" xfId="2330" xr:uid="{00000000-0005-0000-0000-0000FE070000}"/>
    <cellStyle name="_Comma_dcf 16" xfId="2331" xr:uid="{00000000-0005-0000-0000-0000FF070000}"/>
    <cellStyle name="_Comma_dcf 17" xfId="2332" xr:uid="{00000000-0005-0000-0000-000000080000}"/>
    <cellStyle name="_Comma_dcf 18" xfId="2333" xr:uid="{00000000-0005-0000-0000-000001080000}"/>
    <cellStyle name="_Comma_dcf 19" xfId="2334" xr:uid="{00000000-0005-0000-0000-000002080000}"/>
    <cellStyle name="_Comma_dcf 2" xfId="2335" xr:uid="{00000000-0005-0000-0000-000003080000}"/>
    <cellStyle name="_Comma_dcf 2 2" xfId="2336" xr:uid="{00000000-0005-0000-0000-000004080000}"/>
    <cellStyle name="_Comma_dcf 20" xfId="2337" xr:uid="{00000000-0005-0000-0000-000005080000}"/>
    <cellStyle name="_Comma_dcf 3" xfId="2338" xr:uid="{00000000-0005-0000-0000-000006080000}"/>
    <cellStyle name="_Comma_dcf 3 2" xfId="2339" xr:uid="{00000000-0005-0000-0000-000007080000}"/>
    <cellStyle name="_Comma_dcf 4" xfId="2340" xr:uid="{00000000-0005-0000-0000-000008080000}"/>
    <cellStyle name="_Comma_dcf 5" xfId="2341" xr:uid="{00000000-0005-0000-0000-000009080000}"/>
    <cellStyle name="_Comma_dcf 6" xfId="2342" xr:uid="{00000000-0005-0000-0000-00000A080000}"/>
    <cellStyle name="_Comma_dcf 7" xfId="2343" xr:uid="{00000000-0005-0000-0000-00000B080000}"/>
    <cellStyle name="_Comma_dcf 8" xfId="2344" xr:uid="{00000000-0005-0000-0000-00000C080000}"/>
    <cellStyle name="_Comma_dcf 9" xfId="2345" xr:uid="{00000000-0005-0000-0000-00000D080000}"/>
    <cellStyle name="_Comma_Deal Comp Luxury_May30" xfId="2346" xr:uid="{00000000-0005-0000-0000-00000E080000}"/>
    <cellStyle name="_Comma_Deal Comp Luxury_May30 2" xfId="2347" xr:uid="{00000000-0005-0000-0000-00000F080000}"/>
    <cellStyle name="_Comma_Deal Comp Luxury_May30 2 2" xfId="2348" xr:uid="{00000000-0005-0000-0000-000010080000}"/>
    <cellStyle name="_Comma_Debt_Bloomberg" xfId="2349" xr:uid="{00000000-0005-0000-0000-000011080000}"/>
    <cellStyle name="_Comma_Debt_Bloomberg 2" xfId="2350" xr:uid="{00000000-0005-0000-0000-000012080000}"/>
    <cellStyle name="_Comma_Debt_Bloomberg 2 2" xfId="2351" xr:uid="{00000000-0005-0000-0000-000013080000}"/>
    <cellStyle name="_Comma_Divisional Statistics" xfId="2352" xr:uid="{00000000-0005-0000-0000-000014080000}"/>
    <cellStyle name="_Comma_Divisional Statistics 2" xfId="2353" xr:uid="{00000000-0005-0000-0000-000015080000}"/>
    <cellStyle name="_Comma_Divisional Statistics 2 2" xfId="2354" xr:uid="{00000000-0005-0000-0000-000016080000}"/>
    <cellStyle name="_Comma_equity stakes" xfId="2355" xr:uid="{00000000-0005-0000-0000-000017080000}"/>
    <cellStyle name="_Comma_equity stakes 2" xfId="2356" xr:uid="{00000000-0005-0000-0000-000018080000}"/>
    <cellStyle name="_Comma_equity stakes 2 2" xfId="2357" xr:uid="{00000000-0005-0000-0000-000019080000}"/>
    <cellStyle name="_Comma_Final Pages 8-20" xfId="2358" xr:uid="{00000000-0005-0000-0000-00001A080000}"/>
    <cellStyle name="_Comma_Final Pages 8-20 2" xfId="2359" xr:uid="{00000000-0005-0000-0000-00001B080000}"/>
    <cellStyle name="_Comma_Final Pages 8-20 2 2" xfId="2360" xr:uid="{00000000-0005-0000-0000-00001C080000}"/>
    <cellStyle name="_Comma_Final Pages 8-20_BLS2q_salesforce" xfId="2361" xr:uid="{00000000-0005-0000-0000-00001D080000}"/>
    <cellStyle name="_Comma_Financials" xfId="2362" xr:uid="{00000000-0005-0000-0000-00001E080000}"/>
    <cellStyle name="_Comma_Financials 2" xfId="2363" xr:uid="{00000000-0005-0000-0000-00001F080000}"/>
    <cellStyle name="_Comma_Financials 2 2" xfId="2364" xr:uid="{00000000-0005-0000-0000-000020080000}"/>
    <cellStyle name="_Comma_flo_merger_plans01_06_06" xfId="2365" xr:uid="{00000000-0005-0000-0000-000021080000}"/>
    <cellStyle name="_Comma_flo_merger_plans01_06_06 2" xfId="2366" xr:uid="{00000000-0005-0000-0000-000022080000}"/>
    <cellStyle name="_Comma_flo_merger_plans01_06_06 2 2" xfId="2367" xr:uid="{00000000-0005-0000-0000-000023080000}"/>
    <cellStyle name="_Comma_further analysis on comparables" xfId="2368" xr:uid="{00000000-0005-0000-0000-000024080000}"/>
    <cellStyle name="_Comma_further analysis on comparables 2" xfId="2369" xr:uid="{00000000-0005-0000-0000-000025080000}"/>
    <cellStyle name="_Comma_further analysis on comparables 2 2" xfId="2370" xr:uid="{00000000-0005-0000-0000-000026080000}"/>
    <cellStyle name="_Comma_further analysis on comparables_BLS2q_salesforce" xfId="2371" xr:uid="{00000000-0005-0000-0000-000027080000}"/>
    <cellStyle name="_Comma_Gucci_model_13062001_v2" xfId="2372" xr:uid="{00000000-0005-0000-0000-000028080000}"/>
    <cellStyle name="_Comma_Gucci_model_13062001_v2 2" xfId="2373" xr:uid="{00000000-0005-0000-0000-000029080000}"/>
    <cellStyle name="_Comma_Gucci_model_13062001_v2 2 2" xfId="2374" xr:uid="{00000000-0005-0000-0000-00002A080000}"/>
    <cellStyle name="_Comma_JC Decaux Model 9 Oct 01" xfId="2375" xr:uid="{00000000-0005-0000-0000-00002B080000}"/>
    <cellStyle name="_Comma_JC Decaux Model 9 Oct 01 2" xfId="2376" xr:uid="{00000000-0005-0000-0000-00002C080000}"/>
    <cellStyle name="_Comma_JC Decaux Model 9 Oct 01 2 2" xfId="2377" xr:uid="{00000000-0005-0000-0000-00002D080000}"/>
    <cellStyle name="_Comma_LBO Model v16" xfId="2378" xr:uid="{00000000-0005-0000-0000-00002E080000}"/>
    <cellStyle name="_Comma_LBO Model v16 2" xfId="2379" xr:uid="{00000000-0005-0000-0000-00002F080000}"/>
    <cellStyle name="_Comma_LBO Model v16 2 2" xfId="2380" xr:uid="{00000000-0005-0000-0000-000030080000}"/>
    <cellStyle name="_Comma_LBO Model Zannier - 04-09-01" xfId="2381" xr:uid="{00000000-0005-0000-0000-000031080000}"/>
    <cellStyle name="_Comma_LBO Model Zannier - 04-09-01 2" xfId="2382" xr:uid="{00000000-0005-0000-0000-000032080000}"/>
    <cellStyle name="_Comma_LBO Model Zannier - 04-09-01 2 2" xfId="2383" xr:uid="{00000000-0005-0000-0000-000033080000}"/>
    <cellStyle name="_Comma_March 24- BIG .." xfId="2384" xr:uid="{00000000-0005-0000-0000-000034080000}"/>
    <cellStyle name="_Comma_March 24- BIG .. 2" xfId="2385" xr:uid="{00000000-0005-0000-0000-000035080000}"/>
    <cellStyle name="_Comma_March 24- BIG .. 2 2" xfId="2386" xr:uid="{00000000-0005-0000-0000-000036080000}"/>
    <cellStyle name="_Comma_Merger model_19 Oct incl. LBO" xfId="2387" xr:uid="{00000000-0005-0000-0000-000037080000}"/>
    <cellStyle name="_Comma_Merger model_19 Oct incl. LBO 2" xfId="2388" xr:uid="{00000000-0005-0000-0000-000038080000}"/>
    <cellStyle name="_Comma_Merger model_19 Oct incl. LBO 2 2" xfId="2389" xr:uid="{00000000-0005-0000-0000-000039080000}"/>
    <cellStyle name="_Comma_merger_plans_modified_9_3_1999" xfId="2390" xr:uid="{00000000-0005-0000-0000-00003A080000}"/>
    <cellStyle name="_Comma_merger_plans_modified_9_3_1999 2" xfId="2391" xr:uid="{00000000-0005-0000-0000-00003B080000}"/>
    <cellStyle name="_Comma_merger_plans_modified_9_3_1999 2 2" xfId="2392" xr:uid="{00000000-0005-0000-0000-00003C080000}"/>
    <cellStyle name="_Comma_Model Vague 07 conso - Dannaud" xfId="2393" xr:uid="{00000000-0005-0000-0000-00003D080000}"/>
    <cellStyle name="_Comma_Model Vague 07 conso - Dannaud 2" xfId="2394" xr:uid="{00000000-0005-0000-0000-00003E080000}"/>
    <cellStyle name="_Comma_Model Vague 07 conso - Dannaud 2 2" xfId="2395" xr:uid="{00000000-0005-0000-0000-00003F080000}"/>
    <cellStyle name="_Comma_NBC-5 yearDCF-Final from Vivendi modified" xfId="2396" xr:uid="{00000000-0005-0000-0000-000040080000}"/>
    <cellStyle name="_Comma_NBC-5 yearDCF-Final from Vivendi modified 2" xfId="2397" xr:uid="{00000000-0005-0000-0000-000041080000}"/>
    <cellStyle name="_Comma_NBC-5 yearDCF-Final from Vivendi modified 2 2" xfId="2398" xr:uid="{00000000-0005-0000-0000-000042080000}"/>
    <cellStyle name="_Comma_NEW Clariant SoP, AVP" xfId="2399" xr:uid="{00000000-0005-0000-0000-000043080000}"/>
    <cellStyle name="_Comma_NEW Clariant SoP, AVP 2" xfId="2400" xr:uid="{00000000-0005-0000-0000-000044080000}"/>
    <cellStyle name="_Comma_NEW Clariant SoP, AVP 2 2" xfId="2401" xr:uid="{00000000-0005-0000-0000-000045080000}"/>
    <cellStyle name="_Comma_New Preliminary Clearstream Model" xfId="2402" xr:uid="{00000000-0005-0000-0000-000046080000}"/>
    <cellStyle name="_Comma_New Preliminary Clearstream Model 2" xfId="2403" xr:uid="{00000000-0005-0000-0000-000047080000}"/>
    <cellStyle name="_Comma_New Preliminary Clearstream Model 2 2" xfId="2404" xr:uid="{00000000-0005-0000-0000-000048080000}"/>
    <cellStyle name="_Comma_outputs" xfId="2405" xr:uid="{00000000-0005-0000-0000-000049080000}"/>
    <cellStyle name="_Comma_outputs 2" xfId="2406" xr:uid="{00000000-0005-0000-0000-00004A080000}"/>
    <cellStyle name="_Comma_outputs 2 2" xfId="2407" xr:uid="{00000000-0005-0000-0000-00004B080000}"/>
    <cellStyle name="_Comma_Portfolio " xfId="2408" xr:uid="{00000000-0005-0000-0000-00004C080000}"/>
    <cellStyle name="_Comma_Portfolio  2" xfId="2409" xr:uid="{00000000-0005-0000-0000-00004D080000}"/>
    <cellStyle name="_Comma_Portfolio  2 2" xfId="2410" xr:uid="{00000000-0005-0000-0000-00004E080000}"/>
    <cellStyle name="_Comma_Portfolio  2 2 2" xfId="2411" xr:uid="{00000000-0005-0000-0000-00004F080000}"/>
    <cellStyle name="_Comma_Portfolio  2 3" xfId="2412" xr:uid="{00000000-0005-0000-0000-000050080000}"/>
    <cellStyle name="_Comma_Portfolio  3" xfId="2413" xr:uid="{00000000-0005-0000-0000-000051080000}"/>
    <cellStyle name="_Comma_Portfolio  3 2" xfId="2414" xr:uid="{00000000-0005-0000-0000-000052080000}"/>
    <cellStyle name="_Comma_Portfolio  4" xfId="2415" xr:uid="{00000000-0005-0000-0000-000053080000}"/>
    <cellStyle name="_Comma_Portfolio  4 2" xfId="2416" xr:uid="{00000000-0005-0000-0000-000054080000}"/>
    <cellStyle name="_Comma_Portfolio  5" xfId="2417" xr:uid="{00000000-0005-0000-0000-000055080000}"/>
    <cellStyle name="_Comma_Rhodia SoP AVP 19 Mar 2002" xfId="2418" xr:uid="{00000000-0005-0000-0000-000056080000}"/>
    <cellStyle name="_Comma_Rhodia SoP AVP 19 Mar 2002 2" xfId="2419" xr:uid="{00000000-0005-0000-0000-000057080000}"/>
    <cellStyle name="_Comma_Rhodia SoP AVP 19 Mar 2002 2 2" xfId="2420" xr:uid="{00000000-0005-0000-0000-000058080000}"/>
    <cellStyle name="_Comma_Samsara Model_250501_v2" xfId="2421" xr:uid="{00000000-0005-0000-0000-000059080000}"/>
    <cellStyle name="_Comma_Samsara Model_250501_v2 2" xfId="2422" xr:uid="{00000000-0005-0000-0000-00005A080000}"/>
    <cellStyle name="_Comma_Samsara Model_250501_v2 2 2" xfId="2423" xr:uid="{00000000-0005-0000-0000-00005B080000}"/>
    <cellStyle name="_Comma_Seminis - Analysis at Various Prices" xfId="2424" xr:uid="{00000000-0005-0000-0000-00005C080000}"/>
    <cellStyle name="_Comma_Seminis - Analysis at Various Prices 2" xfId="2425" xr:uid="{00000000-0005-0000-0000-00005D080000}"/>
    <cellStyle name="_Comma_Seminis - Analysis at Various Prices 2 2" xfId="2426" xr:uid="{00000000-0005-0000-0000-00005E080000}"/>
    <cellStyle name="_Comma_Standard Financial Summary" xfId="2427" xr:uid="{00000000-0005-0000-0000-00005F080000}"/>
    <cellStyle name="_Comma_Standard Financial Summary 2" xfId="2428" xr:uid="{00000000-0005-0000-0000-000060080000}"/>
    <cellStyle name="_Comma_Standard Financial Summary 2 2" xfId="2429" xr:uid="{00000000-0005-0000-0000-000061080000}"/>
    <cellStyle name="_Comma_Summary of Financial Effects" xfId="2430" xr:uid="{00000000-0005-0000-0000-000062080000}"/>
    <cellStyle name="_Comma_Summary of Financial Effects 2" xfId="2431" xr:uid="{00000000-0005-0000-0000-000063080000}"/>
    <cellStyle name="_Comma_Summary of Financial Effects 2 2" xfId="2432" xr:uid="{00000000-0005-0000-0000-000064080000}"/>
    <cellStyle name="_Comma_Training Model Shell" xfId="2433" xr:uid="{00000000-0005-0000-0000-000065080000}"/>
    <cellStyle name="_Comma_Training Model Shell 2" xfId="2434" xr:uid="{00000000-0005-0000-0000-000066080000}"/>
    <cellStyle name="_Comma_Training Model Shell 2 2" xfId="2435" xr:uid="{00000000-0005-0000-0000-000067080000}"/>
    <cellStyle name="_Comma_unbundling" xfId="2436" xr:uid="{00000000-0005-0000-0000-000068080000}"/>
    <cellStyle name="_Comma_unbundling 2" xfId="2437" xr:uid="{00000000-0005-0000-0000-000069080000}"/>
    <cellStyle name="_Comma_unbundling 2 2" xfId="2438" xr:uid="{00000000-0005-0000-0000-00006A080000}"/>
    <cellStyle name="_Comma_unbundling_lighting_2" xfId="2439" xr:uid="{00000000-0005-0000-0000-00006B080000}"/>
    <cellStyle name="_Comma_unbundling_lighting_2 2" xfId="2440" xr:uid="{00000000-0005-0000-0000-00006C080000}"/>
    <cellStyle name="_Comma_unbundling_lighting_2 2 2" xfId="2441" xr:uid="{00000000-0005-0000-0000-00006D080000}"/>
    <cellStyle name="_Comma_Update 08-27-01-3" xfId="2442" xr:uid="{00000000-0005-0000-0000-00006E080000}"/>
    <cellStyle name="_Comma_Update 08-27-01-3 2" xfId="2443" xr:uid="{00000000-0005-0000-0000-00006F080000}"/>
    <cellStyle name="_Comma_Update 08-27-01-3 2 2" xfId="2444" xr:uid="{00000000-0005-0000-0000-000070080000}"/>
    <cellStyle name="_Comma_Vague LBO Model - 19 July 2001" xfId="2445" xr:uid="{00000000-0005-0000-0000-000071080000}"/>
    <cellStyle name="_Comma_Vague LBO Model - 19 July 2001 2" xfId="2446" xr:uid="{00000000-0005-0000-0000-000072080000}"/>
    <cellStyle name="_Comma_Vague LBO Model - 19 July 2001 2 2" xfId="2447" xr:uid="{00000000-0005-0000-0000-000073080000}"/>
    <cellStyle name="_Comma_WPP_YNR_merger_plans" xfId="2448" xr:uid="{00000000-0005-0000-0000-000074080000}"/>
    <cellStyle name="_Comma_WPP_YNR_merger_plans 2" xfId="2449" xr:uid="{00000000-0005-0000-0000-000075080000}"/>
    <cellStyle name="_Comma_WPP_YNR_merger_plans 2 2" xfId="2450" xr:uid="{00000000-0005-0000-0000-000076080000}"/>
    <cellStyle name="_consolidated P&amp;L temporary template 2013 V2" xfId="2451" xr:uid="{00000000-0005-0000-0000-000077080000}"/>
    <cellStyle name="_Copie de Synthèse impôt mensuel 2011.02" xfId="2452" xr:uid="{00000000-0005-0000-0000-000078080000}"/>
    <cellStyle name="_Currency" xfId="2453" xr:uid="{00000000-0005-0000-0000-000079080000}"/>
    <cellStyle name="_Currency 2" xfId="2454" xr:uid="{00000000-0005-0000-0000-00007A080000}"/>
    <cellStyle name="_Currency 2 2" xfId="2455" xr:uid="{00000000-0005-0000-0000-00007B080000}"/>
    <cellStyle name="_Currency 3" xfId="2456" xr:uid="{00000000-0005-0000-0000-00007C080000}"/>
    <cellStyle name="_Currency_01 Rhino SoP" xfId="2457" xr:uid="{00000000-0005-0000-0000-00007D080000}"/>
    <cellStyle name="_Currency_02 AAA NEW Rhodia EBITDA development" xfId="2458" xr:uid="{00000000-0005-0000-0000-00007E080000}"/>
    <cellStyle name="_Currency_02 AAA NEW Rhodia EBITDA development 2" xfId="2459" xr:uid="{00000000-0005-0000-0000-00007F080000}"/>
    <cellStyle name="_Currency_02 AAA NEW Rhodia EBITDA development 2 2" xfId="2460" xr:uid="{00000000-0005-0000-0000-000080080000}"/>
    <cellStyle name="_Currency_02 AAA NEW Rhodia EBITDA development 3" xfId="2461" xr:uid="{00000000-0005-0000-0000-000081080000}"/>
    <cellStyle name="_Currency_02 AAA NEW Rhodia EBITDA development 4" xfId="2462" xr:uid="{00000000-0005-0000-0000-000082080000}"/>
    <cellStyle name="_Currency_02 AAA NEW Rhodia EBITDA development_2009-07-22_PEC-CAPEX 2009-2010_V7" xfId="2463" xr:uid="{00000000-0005-0000-0000-000083080000}"/>
    <cellStyle name="_Currency_02 AAA NEW Rhodia EBITDA development_2009-08_PEC-CAPEX 2009-2010_V8" xfId="2464" xr:uid="{00000000-0005-0000-0000-000084080000}"/>
    <cellStyle name="_Currency_02 AAA NEW Rhodia EBITDA development_21 updated Model 16Sep2003" xfId="2465" xr:uid="{00000000-0005-0000-0000-000085080000}"/>
    <cellStyle name="_Currency_02 AAA NEW Rhodia EBITDA development_21 updated Model 16Sep2003 2" xfId="2466" xr:uid="{00000000-0005-0000-0000-000086080000}"/>
    <cellStyle name="_Currency_02 AAA NEW Rhodia EBITDA development_21 updated Model 16Sep2003_CR 2013_03" xfId="2467" xr:uid="{00000000-0005-0000-0000-000087080000}"/>
    <cellStyle name="_Currency_02 AAA NEW Rhodia EBITDA development_21 updated Model 16Sep2003_CR 2013_03 2" xfId="2468" xr:uid="{00000000-0005-0000-0000-000088080000}"/>
    <cellStyle name="_Currency_02 AAA NEW Rhodia EBITDA development_21 updated Model 16Sep2003_Détail EBITDA" xfId="2469" xr:uid="{00000000-0005-0000-0000-000089080000}"/>
    <cellStyle name="_Currency_02 AAA NEW Rhodia EBITDA development_21 updated Model 16Sep2003_Ecriture - Evaluation Amort Corporels PPA" xfId="2470" xr:uid="{00000000-0005-0000-0000-00008A080000}"/>
    <cellStyle name="_Currency_02 AAA NEW Rhodia EBITDA development_21 updated Model 16Sep2003_EUR 2010" xfId="2471" xr:uid="{00000000-0005-0000-0000-00008B080000}"/>
    <cellStyle name="_Currency_02 AAA NEW Rhodia EBITDA development_21 updated Model 16Sep2003_Fixed costs DashBoard" xfId="2472" xr:uid="{00000000-0005-0000-0000-00008C080000}"/>
    <cellStyle name="_Currency_02 AAA NEW Rhodia EBITDA development_21 updated Model 16Sep2003_Fixed costs DashBoard 2" xfId="2473" xr:uid="{00000000-0005-0000-0000-00008D080000}"/>
    <cellStyle name="_Currency_02 AAA NEW Rhodia EBITDA development_21 updated Model 16Sep2003_Fixed costs DashBoard 2 2" xfId="2474" xr:uid="{00000000-0005-0000-0000-00008E080000}"/>
    <cellStyle name="_Currency_02 AAA NEW Rhodia EBITDA development_21 updated Model 16Sep2003_Fixed costs DashBoard 3" xfId="2475" xr:uid="{00000000-0005-0000-0000-00008F080000}"/>
    <cellStyle name="_Currency_02 AAA NEW Rhodia EBITDA development_21 updated Model 16Sep2003_Formats RDG Dec 2008 MAG BU Diphenols v8 FINAL SP12" xfId="2476" xr:uid="{00000000-0005-0000-0000-000090080000}"/>
    <cellStyle name="_Currency_02 AAA NEW Rhodia EBITDA development_21 updated Model 16Sep2003_Formats RDG Dec 2008 MAG BU Diphenols v8 FINAL SP12 2" xfId="2477" xr:uid="{00000000-0005-0000-0000-000091080000}"/>
    <cellStyle name="_Currency_02 AAA NEW Rhodia EBITDA development_21 updated Model 16Sep2003_Formats RDG Dec 2008 MAG BU Diphenols v8 FINAL SP12 2 2" xfId="2478" xr:uid="{00000000-0005-0000-0000-000092080000}"/>
    <cellStyle name="_Currency_02 AAA NEW Rhodia EBITDA development_21 updated Model 16Sep2003_Formats RDG Dec 2008 MAG BU Diphenols v8 FINAL SP12 3" xfId="2479" xr:uid="{00000000-0005-0000-0000-000093080000}"/>
    <cellStyle name="_Currency_02 AAA NEW Rhodia EBITDA development_21 updated Model 16Sep2003_HY 2018" xfId="2480" xr:uid="{00000000-0005-0000-0000-000094080000}"/>
    <cellStyle name="_Currency_02 AAA NEW Rhodia EBITDA development_21 updated Model 16Sep2003_HY 2018 2" xfId="2481" xr:uid="{00000000-0005-0000-0000-000095080000}"/>
    <cellStyle name="_Currency_02 AAA NEW Rhodia EBITDA development_21 updated Model 16Sep2003_HY 2020" xfId="2482" xr:uid="{00000000-0005-0000-0000-000096080000}"/>
    <cellStyle name="_Currency_02 AAA NEW Rhodia EBITDA development_21 updated Model 16Sep2003_HY 2020 2" xfId="2483" xr:uid="{00000000-0005-0000-0000-000097080000}"/>
    <cellStyle name="_Currency_02 AAA NEW Rhodia EBITDA development_21 updated Model 16Sep2003_Liasse Rhodia - Solvay_2012.03" xfId="2484" xr:uid="{00000000-0005-0000-0000-000098080000}"/>
    <cellStyle name="_Currency_02 AAA NEW Rhodia EBITDA development_21 updated Model 16Sep2003_Liasse Rhodia - Solvay_2012.03 2" xfId="2485" xr:uid="{00000000-0005-0000-0000-000099080000}"/>
    <cellStyle name="_Currency_02 AAA NEW Rhodia EBITDA development_21 updated Model 16Sep2003_P&amp;l Rh_Solvay 2011_12 V7" xfId="2486" xr:uid="{00000000-0005-0000-0000-00009A080000}"/>
    <cellStyle name="_Currency_02 AAA NEW Rhodia EBITDA development_21 updated Model 16Sep2003_P&amp;l Rh_Solvay 2011_12 V7 2" xfId="2487" xr:uid="{00000000-0005-0000-0000-00009B080000}"/>
    <cellStyle name="_Currency_02 AAA NEW Rhodia EBITDA development_21 updated Model 16Sep2003_Passage Bilan Rh to Rh_Solvay 201112_V2" xfId="2488" xr:uid="{00000000-0005-0000-0000-00009C080000}"/>
    <cellStyle name="_Currency_02 AAA NEW Rhodia EBITDA development_21 updated Model 16Sep2003_Passage Bilan Rh to Rh_Solvay 201112_V2 2" xfId="2489" xr:uid="{00000000-0005-0000-0000-00009D080000}"/>
    <cellStyle name="_Currency_02 AAA NEW Rhodia EBITDA development_21 updated Model 16Sep2003_PPA Corporelles" xfId="2490" xr:uid="{00000000-0005-0000-0000-00009E080000}"/>
    <cellStyle name="_Currency_02 AAA NEW Rhodia EBITDA development_21 updated Model 16Sep2003_RA Groupe 032012" xfId="2491" xr:uid="{00000000-0005-0000-0000-00009F080000}"/>
    <cellStyle name="_Currency_02 AAA NEW Rhodia EBITDA development_21 updated Model 16Sep2003_RA Groupe 032012 2" xfId="2492" xr:uid="{00000000-0005-0000-0000-0000A0080000}"/>
    <cellStyle name="_Currency_02 AAA NEW Rhodia EBITDA development_21 updated Model 16Sep2003_RA Groupe 062012" xfId="2493" xr:uid="{00000000-0005-0000-0000-0000A1080000}"/>
    <cellStyle name="_Currency_02 AAA NEW Rhodia EBITDA development_21 updated Model 16Sep2003_RA Groupe 062012 2" xfId="2494" xr:uid="{00000000-0005-0000-0000-0000A2080000}"/>
    <cellStyle name="_Currency_02 AAA NEW Rhodia EBITDA development_21 updated Model 16Sep2003_RA Groupe 122012" xfId="2495" xr:uid="{00000000-0005-0000-0000-0000A3080000}"/>
    <cellStyle name="_Currency_02 AAA NEW Rhodia EBITDA development_21 updated Model 16Sep2003_RA Groupe 122012 2" xfId="2496" xr:uid="{00000000-0005-0000-0000-0000A4080000}"/>
    <cellStyle name="_Currency_02 AAA NEW Rhodia EBITDA development_21 updated Model 16Sep2003_Retraitements PPA_2012.01_V2" xfId="2497" xr:uid="{00000000-0005-0000-0000-0000A5080000}"/>
    <cellStyle name="_Currency_02 AAA NEW Rhodia EBITDA development_21 updated Model 16Sep2003_Retraitements PPA_2012.01_V2 2" xfId="2498" xr:uid="{00000000-0005-0000-0000-0000A6080000}"/>
    <cellStyle name="_Currency_02 AAA NEW Rhodia EBITDA development_21 updated Model 16Sep2003_Revue analytique bilan_tableaux 2013.03_MP" xfId="2499" xr:uid="{00000000-0005-0000-0000-0000A7080000}"/>
    <cellStyle name="_Currency_02 AAA NEW Rhodia EBITDA development_21 updated Model 16Sep2003_Revue analytique bilan_tableaux 2013.03_MP 2" xfId="2500" xr:uid="{00000000-0005-0000-0000-0000A8080000}"/>
    <cellStyle name="_Currency_02 AAA NEW Rhodia EBITDA development_21 updated Model 16Sep2003_Synthèse 2011.12 - Vprovisoire" xfId="2501" xr:uid="{00000000-0005-0000-0000-0000A9080000}"/>
    <cellStyle name="_Currency_02 AAA NEW Rhodia EBITDA development_21 updated Model 16Sep2003_Synthèse impôt 2011.10" xfId="2502" xr:uid="{00000000-0005-0000-0000-0000AA080000}"/>
    <cellStyle name="_Currency_02 AAA NEW Rhodia EBITDA development_21 updated Model 16Sep2003_Tableaux préparation views &amp; Tax Proof - 2011.11" xfId="2503" xr:uid="{00000000-0005-0000-0000-0000AB080000}"/>
    <cellStyle name="_Currency_02 AAA NEW Rhodia EBITDA development_ASIAN_Plant_Perimeter" xfId="2504" xr:uid="{00000000-0005-0000-0000-0000AC080000}"/>
    <cellStyle name="_Currency_02 AAA NEW Rhodia EBITDA development_ASIAN_Plant_Perimeter 2" xfId="2505" xr:uid="{00000000-0005-0000-0000-0000AD080000}"/>
    <cellStyle name="_Currency_02 AAA NEW Rhodia EBITDA development_ASIAN_Plant_Perimeter 2 2" xfId="2506" xr:uid="{00000000-0005-0000-0000-0000AE080000}"/>
    <cellStyle name="_Currency_02 AAA NEW Rhodia EBITDA development_Formats RDG Dec 2008 MAG BU Diphenols v8 FINAL SP12" xfId="2507" xr:uid="{00000000-0005-0000-0000-0000AF080000}"/>
    <cellStyle name="_Currency_02 AAA NEW Rhodia EBITDA development_Formats RDG Dec 2008 MAG BU Diphenols v8 FINAL SP12 2" xfId="2508" xr:uid="{00000000-0005-0000-0000-0000B0080000}"/>
    <cellStyle name="_Currency_02 AAA NEW Rhodia EBITDA development_Formats RDG Dec 2008 MAG BU Diphenols v8 FINAL SP12 3" xfId="2509" xr:uid="{00000000-0005-0000-0000-0000B1080000}"/>
    <cellStyle name="_Currency_02 AAA NEW Rhodia EBITDA development_Formats RDG Dec 2008 MAG BU Diphenols v8 FINAL SP12 3 2" xfId="2510" xr:uid="{00000000-0005-0000-0000-0000B2080000}"/>
    <cellStyle name="_Currency_02 AAA NEW Rhodia EBITDA development_Jan BE+FebBE+MarBE v F12 Sales" xfId="2511" xr:uid="{00000000-0005-0000-0000-0000B3080000}"/>
    <cellStyle name="_Currency_02 AAA NEW Rhodia EBITDA development_Jan BE+FebBE+MarBE v F12 Sales 2" xfId="2512" xr:uid="{00000000-0005-0000-0000-0000B4080000}"/>
    <cellStyle name="_Currency_02 AAA NEW Rhodia EBITDA development_Jan BE+FebBE+MarBE v F12 Sales 2 2" xfId="2513" xr:uid="{00000000-0005-0000-0000-0000B5080000}"/>
    <cellStyle name="_Currency_02 PICARD_BUSINESS PLAN 05042002" xfId="2514" xr:uid="{00000000-0005-0000-0000-0000B6080000}"/>
    <cellStyle name="_Currency_02 PICARD_BUSINESS PLAN 05042002 2" xfId="2515" xr:uid="{00000000-0005-0000-0000-0000B7080000}"/>
    <cellStyle name="_Currency_02 PICARD_BUSINESS PLAN 05042002 2 2" xfId="2516" xr:uid="{00000000-0005-0000-0000-0000B8080000}"/>
    <cellStyle name="_Currency_02 PICARD_BUSINESS PLAN 05042002_AP - Fluorés" xfId="2517" xr:uid="{00000000-0005-0000-0000-0000B9080000}"/>
    <cellStyle name="_Currency_02 PICARD_BUSINESS PLAN 05042002_AP - Fluorés 2" xfId="2518" xr:uid="{00000000-0005-0000-0000-0000BA080000}"/>
    <cellStyle name="_Currency_02 PICARD_BUSINESS PLAN 05042002_AP - Fluorés 2 2" xfId="2519" xr:uid="{00000000-0005-0000-0000-0000BB080000}"/>
    <cellStyle name="_Currency_02 rhodia liquidity" xfId="2520" xr:uid="{00000000-0005-0000-0000-0000BC080000}"/>
    <cellStyle name="_Currency_02 rhodia liquidity 2" xfId="2521" xr:uid="{00000000-0005-0000-0000-0000BD080000}"/>
    <cellStyle name="_Currency_02 rhodia liquidity 2 2" xfId="2522" xr:uid="{00000000-0005-0000-0000-0000BE080000}"/>
    <cellStyle name="_Currency_02 rhodia liquidity 3" xfId="2523" xr:uid="{00000000-0005-0000-0000-0000BF080000}"/>
    <cellStyle name="_Currency_02 rhodia liquidity 3 2" xfId="2524" xr:uid="{00000000-0005-0000-0000-0000C0080000}"/>
    <cellStyle name="_Currency_02 rhodia liquidity_ASIAN_Plant_Perimeter" xfId="2525" xr:uid="{00000000-0005-0000-0000-0000C1080000}"/>
    <cellStyle name="_Currency_02 rhodia liquidity_ASIAN_Plant_Perimeter 2" xfId="2526" xr:uid="{00000000-0005-0000-0000-0000C2080000}"/>
    <cellStyle name="_Currency_02 rhodia liquidity_ASIAN_Plant_Perimeter 2 2" xfId="2527" xr:uid="{00000000-0005-0000-0000-0000C3080000}"/>
    <cellStyle name="_Currency_02 rhodia liquidity_Formats RDG Dec 2008 MAG BU Diphenols v8 FINAL SP12" xfId="2528" xr:uid="{00000000-0005-0000-0000-0000C4080000}"/>
    <cellStyle name="_Currency_02 rhodia liquidity_Formats RDG Dec 2008 MAG BU Diphenols v8 FINAL SP12 2" xfId="2529" xr:uid="{00000000-0005-0000-0000-0000C5080000}"/>
    <cellStyle name="_Currency_02 rhodia liquidity_Formats RDG Dec 2008 MAG BU Diphenols v8 FINAL SP12 3" xfId="2530" xr:uid="{00000000-0005-0000-0000-0000C6080000}"/>
    <cellStyle name="_Currency_02 rhodia liquidity_Formats RDG Dec 2008 MAG BU Diphenols v8 FINAL SP12 3 2" xfId="2531" xr:uid="{00000000-0005-0000-0000-0000C7080000}"/>
    <cellStyle name="_Currency_03 Rhino Model 04062002" xfId="2532" xr:uid="{00000000-0005-0000-0000-0000C8080000}"/>
    <cellStyle name="_Currency_05 CSC_Picabia_02042002" xfId="2533" xr:uid="{00000000-0005-0000-0000-0000C9080000}"/>
    <cellStyle name="_Currency_05 CSC_Picabia_02042002 2" xfId="2534" xr:uid="{00000000-0005-0000-0000-0000CA080000}"/>
    <cellStyle name="_Currency_05 CSC_Picabia_02042002 2 2" xfId="2535" xr:uid="{00000000-0005-0000-0000-0000CB080000}"/>
    <cellStyle name="_Currency_07 Rhodia Liquidity Model Standstill 03Nov03" xfId="2536" xr:uid="{00000000-0005-0000-0000-0000CC080000}"/>
    <cellStyle name="_Currency_07 Rhodia Liquidity Model Standstill 03Nov03 2" xfId="2537" xr:uid="{00000000-0005-0000-0000-0000CD080000}"/>
    <cellStyle name="_Currency_07 Rhodia Liquidity Model Standstill 03Nov03 2 2" xfId="2538" xr:uid="{00000000-0005-0000-0000-0000CE080000}"/>
    <cellStyle name="_Currency_07 Rhodia Liquidity Model Standstill 03Nov03 3" xfId="2539" xr:uid="{00000000-0005-0000-0000-0000CF080000}"/>
    <cellStyle name="_Currency_07 Rhodia Liquidity Model Standstill 03Nov03_2009 CTN FCST (Q1+Q2+Q3)" xfId="2540" xr:uid="{00000000-0005-0000-0000-0000D0080000}"/>
    <cellStyle name="_Currency_07 Rhodia Liquidity Model Standstill 03Nov03_2009 CTN FCST (Q1+Q2+Q3) 2" xfId="2541" xr:uid="{00000000-0005-0000-0000-0000D1080000}"/>
    <cellStyle name="_Currency_07 Rhodia Liquidity Model Standstill 03Nov03_2009 CTN FCST (Q1+Q2+Q3) 2 2" xfId="2542" xr:uid="{00000000-0005-0000-0000-0000D2080000}"/>
    <cellStyle name="_Currency_07 Rhodia Liquidity Model Standstill 03Nov03_AFDT manque Inhibiteurs a la conso 21102010" xfId="2543" xr:uid="{00000000-0005-0000-0000-0000D3080000}"/>
    <cellStyle name="_Currency_07 Rhodia Liquidity Model Standstill 03Nov03_AP - Fluorés" xfId="2544" xr:uid="{00000000-0005-0000-0000-0000D4080000}"/>
    <cellStyle name="_Currency_07 Rhodia Liquidity Model Standstill 03Nov03_ASIAN_Plant_Perimeter" xfId="2545" xr:uid="{00000000-0005-0000-0000-0000D5080000}"/>
    <cellStyle name="_Currency_07 Rhodia Liquidity Model Standstill 03Nov03_ASIAN_Plant_Perimeter 2" xfId="2546" xr:uid="{00000000-0005-0000-0000-0000D6080000}"/>
    <cellStyle name="_Currency_07 Rhodia Liquidity Model Standstill 03Nov03_ASIAN_Plant_Perimeter 2 2" xfId="2547" xr:uid="{00000000-0005-0000-0000-0000D7080000}"/>
    <cellStyle name="_Currency_07 Rhodia Liquidity Model Standstill 03Nov03_bridge Frais fixes détaillé" xfId="2548" xr:uid="{00000000-0005-0000-0000-0000D8080000}"/>
    <cellStyle name="_Currency_07 Rhodia Liquidity Model Standstill 03Nov03_DATABASECNPGLOBAL v11 22062009 (CR Juin)" xfId="2549" xr:uid="{00000000-0005-0000-0000-0000D9080000}"/>
    <cellStyle name="_Currency_07 Rhodia Liquidity Model Standstill 03Nov03_DATABASECNPGLOBAL v5" xfId="2550" xr:uid="{00000000-0005-0000-0000-0000DA080000}"/>
    <cellStyle name="_Currency_07 Rhodia Liquidity Model Standstill 03Nov03_DATABASECNPGLOBAL v5 2" xfId="2551" xr:uid="{00000000-0005-0000-0000-0000DB080000}"/>
    <cellStyle name="_Currency_07 Rhodia Liquidity Model Standstill 03Nov03_DATABASECNPGLOBAL v5 2 2" xfId="2552" xr:uid="{00000000-0005-0000-0000-0000DC080000}"/>
    <cellStyle name="_Currency_07 Rhodia Liquidity Model Standstill 03Nov03_DATABASECNPGLOBAL v5_AFDT manque Inhibiteurs a la conso 21102010" xfId="2553" xr:uid="{00000000-0005-0000-0000-0000DD080000}"/>
    <cellStyle name="_Currency_07 Rhodia Liquidity Model Standstill 03Nov03_DATABASECNPGLOBAL v5_AFDT manque Inhibiteurs a la conso 21102010_Risques  opportunités_AP v2" xfId="2554" xr:uid="{00000000-0005-0000-0000-0000DE080000}"/>
    <cellStyle name="_Currency_07 Rhodia Liquidity Model Standstill 03Nov03_DATABASECNPGLOBAL v5_Cash Unit Review 2011.06 Aroma v4" xfId="2555" xr:uid="{00000000-0005-0000-0000-0000DF080000}"/>
    <cellStyle name="_Currency_07 Rhodia Liquidity Model Standstill 03Nov03_DATABASECNPGLOBAL v5_Cash Unit Review 2011.06 Aroma v4 2" xfId="2556" xr:uid="{00000000-0005-0000-0000-0000E0080000}"/>
    <cellStyle name="_Currency_07 Rhodia Liquidity Model Standstill 03Nov03_DATABASECNPGLOBAL v5_Cash Unit Review 2011.06 Aroma v4 3" xfId="2557" xr:uid="{00000000-0005-0000-0000-0000E1080000}"/>
    <cellStyle name="_Currency_07 Rhodia Liquidity Model Standstill 03Nov03_DATABASECNPGLOBAL v5_Cash Unit Review 2011.06 Aroma v4_Risques  opportunités_AP v2" xfId="2558" xr:uid="{00000000-0005-0000-0000-0000E2080000}"/>
    <cellStyle name="_Currency_07 Rhodia Liquidity Model Standstill 03Nov03_DATABASECNPGLOBAL v5_CTB cost-Q4-2010 " xfId="2559" xr:uid="{00000000-0005-0000-0000-0000E3080000}"/>
    <cellStyle name="_Currency_07 Rhodia Liquidity Model Standstill 03Nov03_DATABASECNPGLOBAL v5_CTB cost-Q4-2010  2" xfId="2560" xr:uid="{00000000-0005-0000-0000-0000E4080000}"/>
    <cellStyle name="_Currency_07 Rhodia Liquidity Model Standstill 03Nov03_DATABASECNPGLOBAL v5_CTB cost-Q4-2010  2 2" xfId="2561" xr:uid="{00000000-0005-0000-0000-0000E5080000}"/>
    <cellStyle name="_Currency_07 Rhodia Liquidity Model Standstill 03Nov03_DATABASECNPGLOBAL v5_Draft Roadmap 2012-2015 v6" xfId="2562" xr:uid="{00000000-0005-0000-0000-0000E6080000}"/>
    <cellStyle name="_Currency_07 Rhodia Liquidity Model Standstill 03Nov03_DATABASECNPGLOBAL v5_EVP 2015 Roadmap May12 vs Roadmap validated in July11 FY avec modifs FlVv5" xfId="2563" xr:uid="{00000000-0005-0000-0000-0000E7080000}"/>
    <cellStyle name="_Currency_07 Rhodia Liquidity Model Standstill 03Nov03_DATABASECNPGLOBAL v5_PLUG" xfId="2564" xr:uid="{00000000-0005-0000-0000-0000E8080000}"/>
    <cellStyle name="_Currency_07 Rhodia Liquidity Model Standstill 03Nov03_DATABASECNPGLOBAL v5_PLUG_EVP 2015 Roadmap May12 vs Roadmap validated in July11 FY avec modifs FlVv5" xfId="2565" xr:uid="{00000000-0005-0000-0000-0000E9080000}"/>
    <cellStyle name="_Currency_07 Rhodia Liquidity Model Standstill 03Nov03_DATABASECNPGLOBAL v5_PLUG_Risques  opportunités_AP v2" xfId="2566" xr:uid="{00000000-0005-0000-0000-0000EA080000}"/>
    <cellStyle name="_Currency_07 Rhodia Liquidity Model Standstill 03Nov03_DATABASECNPGLOBAL v5_Risques  opportunités_AP v2" xfId="2567" xr:uid="{00000000-0005-0000-0000-0000EB080000}"/>
    <cellStyle name="_Currency_07 Rhodia Liquidity Model Standstill 03Nov03_DATABASECNPGLOBAL v5_Synthese EUR" xfId="2568" xr:uid="{00000000-0005-0000-0000-0000EC080000}"/>
    <cellStyle name="_Currency_07 Rhodia Liquidity Model Standstill 03Nov03_DATABASECNPGLOBAL v5_Synthese EUR_Cash Unit Review 2011.06 Aroma v4" xfId="2569" xr:uid="{00000000-0005-0000-0000-0000ED080000}"/>
    <cellStyle name="_Currency_07 Rhodia Liquidity Model Standstill 03Nov03_DATABASECNPGLOBAL v5_Synthese EUR_Cash Unit Review 2011.06 Aroma v4_Risques  opportunités_AP v2" xfId="2570" xr:uid="{00000000-0005-0000-0000-0000EE080000}"/>
    <cellStyle name="_Currency_07 Rhodia Liquidity Model Standstill 03Nov03_DATABASECNPGLOBAL v5_Synthese EUR_Risques  opportunités_AP v2" xfId="2571" xr:uid="{00000000-0005-0000-0000-0000EF080000}"/>
    <cellStyle name="_Currency_07 Rhodia Liquidity Model Standstill 03Nov03_EUR 2010" xfId="2572" xr:uid="{00000000-0005-0000-0000-0000F0080000}"/>
    <cellStyle name="_Currency_07 Rhodia Liquidity Model Standstill 03Nov03_EUR 2010_Cash Unit Review 2011.06 Aroma v4" xfId="2573" xr:uid="{00000000-0005-0000-0000-0000F1080000}"/>
    <cellStyle name="_Currency_07 Rhodia Liquidity Model Standstill 03Nov03_EUR 2010_DATABASE" xfId="2574" xr:uid="{00000000-0005-0000-0000-0000F2080000}"/>
    <cellStyle name="_Currency_07 Rhodia Liquidity Model Standstill 03Nov03_EUR 2010_DATABASE 2" xfId="2575" xr:uid="{00000000-0005-0000-0000-0000F3080000}"/>
    <cellStyle name="_Currency_07 Rhodia Liquidity Model Standstill 03Nov03_EUR 2010_DATABASE 3" xfId="2576" xr:uid="{00000000-0005-0000-0000-0000F4080000}"/>
    <cellStyle name="_Currency_07 Rhodia Liquidity Model Standstill 03Nov03_EUR 2010_Database CNP" xfId="2577" xr:uid="{00000000-0005-0000-0000-0000F5080000}"/>
    <cellStyle name="_Currency_07 Rhodia Liquidity Model Standstill 03Nov03_EUR 2010_Database CNP 2" xfId="2578" xr:uid="{00000000-0005-0000-0000-0000F6080000}"/>
    <cellStyle name="_Currency_07 Rhodia Liquidity Model Standstill 03Nov03_EUR 2010_Database CNP 2 2" xfId="2579" xr:uid="{00000000-0005-0000-0000-0000F7080000}"/>
    <cellStyle name="_Currency_07 Rhodia Liquidity Model Standstill 03Nov03_EUR 2010_Risques  opportunités_AP v2" xfId="2580" xr:uid="{00000000-0005-0000-0000-0000F8080000}"/>
    <cellStyle name="_Currency_07 Rhodia Liquidity Model Standstill 03Nov03_Formats RDG Dec 2008 MAG BU Diphenols v8 FINAL SP12" xfId="2581" xr:uid="{00000000-0005-0000-0000-0000F9080000}"/>
    <cellStyle name="_Currency_07 Rhodia Liquidity Model Standstill 03Nov03_Formats RDG Dec 2008 MAG BU Diphenols v8 FINAL SP12 2" xfId="2582" xr:uid="{00000000-0005-0000-0000-0000FA080000}"/>
    <cellStyle name="_Currency_07 Rhodia Liquidity Model Standstill 03Nov03_Formats RDG Dec 2008 MAG BU Diphenols v8 FINAL SP12 3" xfId="2583" xr:uid="{00000000-0005-0000-0000-0000FB080000}"/>
    <cellStyle name="_Currency_07 Rhodia Liquidity Model Standstill 03Nov03_Formats RDG Dec 2008 MAG BU Diphenols v8 FINAL SP12 3 2" xfId="2584" xr:uid="{00000000-0005-0000-0000-0000FC080000}"/>
    <cellStyle name="_Currency_07 Rhodia Liquidity Model Standstill 03Nov03_Jan BE+FebBE+MarBE v F12 Sales" xfId="2585" xr:uid="{00000000-0005-0000-0000-0000FD080000}"/>
    <cellStyle name="_Currency_07 Rhodia Liquidity Model Standstill 03Nov03_Jan BE+FebBE+MarBE v F12 Sales 2" xfId="2586" xr:uid="{00000000-0005-0000-0000-0000FE080000}"/>
    <cellStyle name="_Currency_07 Rhodia Liquidity Model Standstill 03Nov03_Jan BE+FebBE+MarBE v F12 Sales 2 2" xfId="2587" xr:uid="{00000000-0005-0000-0000-0000FF080000}"/>
    <cellStyle name="_Currency_16 Rhino Model 11012003" xfId="2588" xr:uid="{00000000-0005-0000-0000-000000090000}"/>
    <cellStyle name="_Currency_2001 YTD Performance" xfId="2589" xr:uid="{00000000-0005-0000-0000-000001090000}"/>
    <cellStyle name="_Currency_2001 YTD Performance 2" xfId="2590" xr:uid="{00000000-0005-0000-0000-000002090000}"/>
    <cellStyle name="_Currency_2001 YTD Performance 2 2" xfId="2591" xr:uid="{00000000-0005-0000-0000-000003090000}"/>
    <cellStyle name="_Currency_22 Rhodia Valuation Master 10-Jan-2003" xfId="2592" xr:uid="{00000000-0005-0000-0000-000004090000}"/>
    <cellStyle name="_Currency_22 Rhodia Valuation Master 10-Jan-2003 2" xfId="2593" xr:uid="{00000000-0005-0000-0000-000005090000}"/>
    <cellStyle name="_Currency_22 Rhodia Valuation Master 10-Jan-2003 2 2" xfId="2594" xr:uid="{00000000-0005-0000-0000-000006090000}"/>
    <cellStyle name="_Currency_24-Mar-2002 NEW Rhodia EBITDA development" xfId="2595" xr:uid="{00000000-0005-0000-0000-000007090000}"/>
    <cellStyle name="_Currency_24-Mar-2002 NEW Rhodia EBITDA development_ASIAN_Plant_Perimeter" xfId="2596" xr:uid="{00000000-0005-0000-0000-000008090000}"/>
    <cellStyle name="_Currency_AD-Modèle GSI-14.03.00.final" xfId="2597" xr:uid="{00000000-0005-0000-0000-000009090000}"/>
    <cellStyle name="_Currency_AD-Modèle GSI-14.03.00.final_ASIAN_Plant_Perimeter" xfId="2598" xr:uid="{00000000-0005-0000-0000-00000A090000}"/>
    <cellStyle name="_Currency_ADNet Projections" xfId="2599" xr:uid="{00000000-0005-0000-0000-00000B090000}"/>
    <cellStyle name="_Currency_ADNet Projections 2" xfId="2600" xr:uid="{00000000-0005-0000-0000-00000C090000}"/>
    <cellStyle name="_Currency_ADNet Projections 2 2" xfId="2601" xr:uid="{00000000-0005-0000-0000-00000D090000}"/>
    <cellStyle name="_Currency_ADNet Projections 3" xfId="2602" xr:uid="{00000000-0005-0000-0000-00000E090000}"/>
    <cellStyle name="_Currency_ADNet Projections_2009 CTN FCST (Q1+Q2+Q3)" xfId="2603" xr:uid="{00000000-0005-0000-0000-00000F090000}"/>
    <cellStyle name="_Currency_ADNet Projections_2009 CTN FCST (Q1+Q2+Q3) 2" xfId="2604" xr:uid="{00000000-0005-0000-0000-000010090000}"/>
    <cellStyle name="_Currency_ADNet Projections_2009 CTN FCST (Q1+Q2+Q3) 2 2" xfId="2605" xr:uid="{00000000-0005-0000-0000-000011090000}"/>
    <cellStyle name="_Currency_ADNet Projections_AFDT manque Inhibiteurs a la conso 21102010" xfId="2606" xr:uid="{00000000-0005-0000-0000-000012090000}"/>
    <cellStyle name="_Currency_ADNet Projections_AFDT manque Inhibiteurs a la conso 21102010 2" xfId="2607" xr:uid="{00000000-0005-0000-0000-000013090000}"/>
    <cellStyle name="_Currency_ADNet Projections_AFDT manque Inhibiteurs a la conso 21102010 2 2" xfId="2608" xr:uid="{00000000-0005-0000-0000-000014090000}"/>
    <cellStyle name="_Currency_ADNet Projections_AFDT manque Inhibiteurs a la conso 21102010 3" xfId="2609" xr:uid="{00000000-0005-0000-0000-000015090000}"/>
    <cellStyle name="_Currency_ADNet Projections_AP - Fluorés" xfId="2610" xr:uid="{00000000-0005-0000-0000-000016090000}"/>
    <cellStyle name="_Currency_ADNet Projections_AP - Fluorés 2" xfId="2611" xr:uid="{00000000-0005-0000-0000-000017090000}"/>
    <cellStyle name="_Currency_ADNet Projections_AP - Fluorés 2 2" xfId="2612" xr:uid="{00000000-0005-0000-0000-000018090000}"/>
    <cellStyle name="_Currency_ADNet Projections_AP - Fluorés 3" xfId="2613" xr:uid="{00000000-0005-0000-0000-000019090000}"/>
    <cellStyle name="_Currency_ADNet Projections_ASIAN_Plant_Perimeter" xfId="2614" xr:uid="{00000000-0005-0000-0000-00001A090000}"/>
    <cellStyle name="_Currency_ADNet Projections_ASIAN_Plant_Perimeter 2" xfId="2615" xr:uid="{00000000-0005-0000-0000-00001B090000}"/>
    <cellStyle name="_Currency_ADNet Projections_ASIAN_Plant_Perimeter 2 2" xfId="2616" xr:uid="{00000000-0005-0000-0000-00001C090000}"/>
    <cellStyle name="_Currency_ADNet Projections_bridge Frais fixes détaillé" xfId="2617" xr:uid="{00000000-0005-0000-0000-00001D090000}"/>
    <cellStyle name="_Currency_ADNet Projections_bridge Frais fixes détaillé 2" xfId="2618" xr:uid="{00000000-0005-0000-0000-00001E090000}"/>
    <cellStyle name="_Currency_ADNet Projections_bridge Frais fixes détaillé 2 2" xfId="2619" xr:uid="{00000000-0005-0000-0000-00001F090000}"/>
    <cellStyle name="_Currency_ADNet Projections_bridge Frais fixes détaillé 3" xfId="2620" xr:uid="{00000000-0005-0000-0000-000020090000}"/>
    <cellStyle name="_Currency_ADNet Projections_DATABASECNPGLOBAL v5" xfId="2621" xr:uid="{00000000-0005-0000-0000-000021090000}"/>
    <cellStyle name="_Currency_ADNet Projections_DATABASECNPGLOBAL v5 2" xfId="2622" xr:uid="{00000000-0005-0000-0000-000022090000}"/>
    <cellStyle name="_Currency_ADNet Projections_DATABASECNPGLOBAL v5 2 2" xfId="2623" xr:uid="{00000000-0005-0000-0000-000023090000}"/>
    <cellStyle name="_Currency_ADNet Projections_Formats RDG Dec 2008 MAG BU Diphenols v8 FINAL SP12" xfId="2624" xr:uid="{00000000-0005-0000-0000-000024090000}"/>
    <cellStyle name="_Currency_ADNet Projections_Formats RDG Dec 2008 MAG BU Diphenols v8 FINAL SP12 2" xfId="2625" xr:uid="{00000000-0005-0000-0000-000025090000}"/>
    <cellStyle name="_Currency_ADNet Projections_Formats RDG Dec 2008 MAG BU Diphenols v8 FINAL SP12 3" xfId="2626" xr:uid="{00000000-0005-0000-0000-000026090000}"/>
    <cellStyle name="_Currency_ADNet Projections_Formats RDG Dec 2008 MAG BU Diphenols v8 FINAL SP12 3 2" xfId="2627" xr:uid="{00000000-0005-0000-0000-000027090000}"/>
    <cellStyle name="_Currency_ADNet Projections_FX rates" xfId="2628" xr:uid="{00000000-0005-0000-0000-000028090000}"/>
    <cellStyle name="_Currency_ADNet Projections_FX rates 2" xfId="2629" xr:uid="{00000000-0005-0000-0000-000029090000}"/>
    <cellStyle name="_Currency_ADNet Projections_FX rates 2 2" xfId="2630" xr:uid="{00000000-0005-0000-0000-00002A090000}"/>
    <cellStyle name="_Currency_ADNet Projections_GL-MB-M" xfId="2631" xr:uid="{00000000-0005-0000-0000-00002B090000}"/>
    <cellStyle name="_Currency_ADNet Projections_GL-MB-M 2" xfId="2632" xr:uid="{00000000-0005-0000-0000-00002C090000}"/>
    <cellStyle name="_Currency_ADNet Projections_GL-MB-M 3" xfId="2633" xr:uid="{00000000-0005-0000-0000-00002D090000}"/>
    <cellStyle name="_Currency_ADNet Projections_Jan BE+FebBE+MarBE v F12 Sales" xfId="2634" xr:uid="{00000000-0005-0000-0000-00002E090000}"/>
    <cellStyle name="_Currency_ADNet Projections_Jan BE+FebBE+MarBE v F12 Sales 2" xfId="2635" xr:uid="{00000000-0005-0000-0000-00002F090000}"/>
    <cellStyle name="_Currency_ADNet Projections_Jan BE+FebBE+MarBE v F12 Sales 2 2" xfId="2636" xr:uid="{00000000-0005-0000-0000-000030090000}"/>
    <cellStyle name="_Currency_ADNet Projections_Q3 10 vs 09 CTN" xfId="2637" xr:uid="{00000000-0005-0000-0000-000031090000}"/>
    <cellStyle name="_Currency_ADNet Projections_Q3 10 vs 09 CTN 2" xfId="2638" xr:uid="{00000000-0005-0000-0000-000032090000}"/>
    <cellStyle name="_Currency_ADNet Projections_Q3 10 vs 09 CTN 3" xfId="2639" xr:uid="{00000000-0005-0000-0000-000033090000}"/>
    <cellStyle name="_Currency_Analysis" xfId="2640" xr:uid="{00000000-0005-0000-0000-000034090000}"/>
    <cellStyle name="_Currency_Analysis 2" xfId="2641" xr:uid="{00000000-0005-0000-0000-000035090000}"/>
    <cellStyle name="_Currency_Analysis at Various Prices, Clariant" xfId="2642" xr:uid="{00000000-0005-0000-0000-000036090000}"/>
    <cellStyle name="_Currency_Analysis at Various Prices, Clariant 2" xfId="2643" xr:uid="{00000000-0005-0000-0000-000037090000}"/>
    <cellStyle name="_Currency_Analysis at Various Prices, Clariant 2 2" xfId="2644" xr:uid="{00000000-0005-0000-0000-000038090000}"/>
    <cellStyle name="_Currency_Analysis at Various Prices, Clariant_02 AAA NEW Rhodia EBITDA development" xfId="2645" xr:uid="{00000000-0005-0000-0000-000039090000}"/>
    <cellStyle name="_Currency_Analysis at Various Prices, Clariant_02 AAA NEW Rhodia EBITDA development 2" xfId="2646" xr:uid="{00000000-0005-0000-0000-00003A090000}"/>
    <cellStyle name="_Currency_Analysis at Various Prices, Clariant_02 AAA NEW Rhodia EBITDA development 2 2" xfId="2647" xr:uid="{00000000-0005-0000-0000-00003B090000}"/>
    <cellStyle name="_Currency_Analysis at Various Prices, Clariant_22 Rhodia Valuation Master 10-Jan-2003" xfId="2648" xr:uid="{00000000-0005-0000-0000-00003C090000}"/>
    <cellStyle name="_Currency_Analysis at Various Prices, Clariant_22 Rhodia Valuation Master 10-Jan-2003 2" xfId="2649" xr:uid="{00000000-0005-0000-0000-00003D090000}"/>
    <cellStyle name="_Currency_Analysis at Various Prices, Clariant_22 Rhodia Valuation Master 10-Jan-2003 2 2" xfId="2650" xr:uid="{00000000-0005-0000-0000-00003E090000}"/>
    <cellStyle name="_Currency_Analysis_2009 CTN FCST (Q1+Q2+Q3)" xfId="2651" xr:uid="{00000000-0005-0000-0000-00003F090000}"/>
    <cellStyle name="_Currency_Analysis_AFDT manque Inhibiteurs a la conso 21102010" xfId="2652" xr:uid="{00000000-0005-0000-0000-000040090000}"/>
    <cellStyle name="_Currency_Analysis_AFDT manque Inhibiteurs a la conso 21102010 2" xfId="2653" xr:uid="{00000000-0005-0000-0000-000041090000}"/>
    <cellStyle name="_Currency_Analysis_AFDT manque Inhibiteurs a la conso 21102010 2 2" xfId="2654" xr:uid="{00000000-0005-0000-0000-000042090000}"/>
    <cellStyle name="_Currency_Analysis_AFDT manque Inhibiteurs a la conso 21102010 3" xfId="2655" xr:uid="{00000000-0005-0000-0000-000043090000}"/>
    <cellStyle name="_Currency_Analysis_AP - Fluorés" xfId="2656" xr:uid="{00000000-0005-0000-0000-000044090000}"/>
    <cellStyle name="_Currency_Analysis_AP - Fluorés 2" xfId="2657" xr:uid="{00000000-0005-0000-0000-000045090000}"/>
    <cellStyle name="_Currency_Analysis_AP - Fluorés 2 2" xfId="2658" xr:uid="{00000000-0005-0000-0000-000046090000}"/>
    <cellStyle name="_Currency_Analysis_AP - Fluorés 3" xfId="2659" xr:uid="{00000000-0005-0000-0000-000047090000}"/>
    <cellStyle name="_Currency_Analysis_bridge Frais fixes détaillé" xfId="2660" xr:uid="{00000000-0005-0000-0000-000048090000}"/>
    <cellStyle name="_Currency_Analysis_bridge Frais fixes détaillé 2" xfId="2661" xr:uid="{00000000-0005-0000-0000-000049090000}"/>
    <cellStyle name="_Currency_Analysis_bridge Frais fixes détaillé 2 2" xfId="2662" xr:uid="{00000000-0005-0000-0000-00004A090000}"/>
    <cellStyle name="_Currency_Analysis_bridge Frais fixes détaillé 3" xfId="2663" xr:uid="{00000000-0005-0000-0000-00004B090000}"/>
    <cellStyle name="_Currency_Analysis_CR 2013_03" xfId="2664" xr:uid="{00000000-0005-0000-0000-00004C090000}"/>
    <cellStyle name="_Currency_Analysis_CR 2013_03 2" xfId="2665" xr:uid="{00000000-0005-0000-0000-00004D090000}"/>
    <cellStyle name="_Currency_Analysis_DATABASECNPGLOBAL v5" xfId="2666" xr:uid="{00000000-0005-0000-0000-00004E090000}"/>
    <cellStyle name="_Currency_Analysis_DATABASECNPGLOBAL v5 2" xfId="2667" xr:uid="{00000000-0005-0000-0000-00004F090000}"/>
    <cellStyle name="_Currency_Analysis_DATABASECNPGLOBAL v5 2 2" xfId="2668" xr:uid="{00000000-0005-0000-0000-000050090000}"/>
    <cellStyle name="_Currency_Analysis_Ecriture - Evaluation Amort Corporels PPA" xfId="2669" xr:uid="{00000000-0005-0000-0000-000051090000}"/>
    <cellStyle name="_Currency_Analysis_Formats RDG Dec 2008 MAG BU Diphenols v8 FINAL SP12" xfId="2670" xr:uid="{00000000-0005-0000-0000-000052090000}"/>
    <cellStyle name="_Currency_Analysis_FX rates" xfId="2671" xr:uid="{00000000-0005-0000-0000-000053090000}"/>
    <cellStyle name="_Currency_Analysis_FX rates 2" xfId="2672" xr:uid="{00000000-0005-0000-0000-000054090000}"/>
    <cellStyle name="_Currency_Analysis_FX rates 2 2" xfId="2673" xr:uid="{00000000-0005-0000-0000-000055090000}"/>
    <cellStyle name="_Currency_Analysis_GL-MB-M" xfId="2674" xr:uid="{00000000-0005-0000-0000-000056090000}"/>
    <cellStyle name="_Currency_Analysis_GL-MB-M 2" xfId="2675" xr:uid="{00000000-0005-0000-0000-000057090000}"/>
    <cellStyle name="_Currency_Analysis_GL-MB-M 3" xfId="2676" xr:uid="{00000000-0005-0000-0000-000058090000}"/>
    <cellStyle name="_Currency_Analysis_HY 2018" xfId="2677" xr:uid="{00000000-0005-0000-0000-000059090000}"/>
    <cellStyle name="_Currency_Analysis_HY 2018 2" xfId="2678" xr:uid="{00000000-0005-0000-0000-00005A090000}"/>
    <cellStyle name="_Currency_Analysis_HY 2020" xfId="2679" xr:uid="{00000000-0005-0000-0000-00005B090000}"/>
    <cellStyle name="_Currency_Analysis_HY 2020 2" xfId="2680" xr:uid="{00000000-0005-0000-0000-00005C090000}"/>
    <cellStyle name="_Currency_Analysis_Liasse Rhodia - Solvay_2012.03" xfId="2681" xr:uid="{00000000-0005-0000-0000-00005D090000}"/>
    <cellStyle name="_Currency_Analysis_Liasse Rhodia - Solvay_2012.03 2" xfId="2682" xr:uid="{00000000-0005-0000-0000-00005E090000}"/>
    <cellStyle name="_Currency_Analysis_Merger model_10 Aug Credit" xfId="2683" xr:uid="{00000000-0005-0000-0000-00005F090000}"/>
    <cellStyle name="_Currency_Analysis_Merger model_10 Aug Credit 2" xfId="2684" xr:uid="{00000000-0005-0000-0000-000060090000}"/>
    <cellStyle name="_Currency_Analysis_Merger model_10 Aug Credit 2 2" xfId="2685" xr:uid="{00000000-0005-0000-0000-000061090000}"/>
    <cellStyle name="_Currency_Analysis_P&amp;l Rh_Solvay 2011_12 V7" xfId="2686" xr:uid="{00000000-0005-0000-0000-000062090000}"/>
    <cellStyle name="_Currency_Analysis_P&amp;l Rh_Solvay 2011_12 V7 2" xfId="2687" xr:uid="{00000000-0005-0000-0000-000063090000}"/>
    <cellStyle name="_Currency_Analysis_Passage Bilan Rh to Rh_Solvay 201112_V2" xfId="2688" xr:uid="{00000000-0005-0000-0000-000064090000}"/>
    <cellStyle name="_Currency_Analysis_Passage Bilan Rh to Rh_Solvay 201112_V2 2" xfId="2689" xr:uid="{00000000-0005-0000-0000-000065090000}"/>
    <cellStyle name="_Currency_Analysis_PPA Corporelles" xfId="2690" xr:uid="{00000000-0005-0000-0000-000066090000}"/>
    <cellStyle name="_Currency_Analysis_Q3 10 vs 09 CTN" xfId="2691" xr:uid="{00000000-0005-0000-0000-000067090000}"/>
    <cellStyle name="_Currency_Analysis_Q3 10 vs 09 CTN 2" xfId="2692" xr:uid="{00000000-0005-0000-0000-000068090000}"/>
    <cellStyle name="_Currency_Analysis_Q3 10 vs 09 CTN 3" xfId="2693" xr:uid="{00000000-0005-0000-0000-000069090000}"/>
    <cellStyle name="_Currency_Analysis_RA Groupe 032012" xfId="2694" xr:uid="{00000000-0005-0000-0000-00006A090000}"/>
    <cellStyle name="_Currency_Analysis_RA Groupe 032012 2" xfId="2695" xr:uid="{00000000-0005-0000-0000-00006B090000}"/>
    <cellStyle name="_Currency_Analysis_RA Groupe 062012" xfId="2696" xr:uid="{00000000-0005-0000-0000-00006C090000}"/>
    <cellStyle name="_Currency_Analysis_RA Groupe 062012 2" xfId="2697" xr:uid="{00000000-0005-0000-0000-00006D090000}"/>
    <cellStyle name="_Currency_Analysis_RA Groupe 122012" xfId="2698" xr:uid="{00000000-0005-0000-0000-00006E090000}"/>
    <cellStyle name="_Currency_Analysis_RA Groupe 122012 2" xfId="2699" xr:uid="{00000000-0005-0000-0000-00006F090000}"/>
    <cellStyle name="_Currency_Analysis_Retraitements PPA_2012.01_V2" xfId="2700" xr:uid="{00000000-0005-0000-0000-000070090000}"/>
    <cellStyle name="_Currency_Analysis_Retraitements PPA_2012.01_V2 2" xfId="2701" xr:uid="{00000000-0005-0000-0000-000071090000}"/>
    <cellStyle name="_Currency_Analysis_Revue analytique bilan_tableaux 2013.03_MP" xfId="2702" xr:uid="{00000000-0005-0000-0000-000072090000}"/>
    <cellStyle name="_Currency_Analysis_Revue analytique bilan_tableaux 2013.03_MP 2" xfId="2703" xr:uid="{00000000-0005-0000-0000-000073090000}"/>
    <cellStyle name="_Currency_Analysis_Synthèse 2011.12 - Vprovisoire" xfId="2704" xr:uid="{00000000-0005-0000-0000-000074090000}"/>
    <cellStyle name="_Currency_Analysis_Synthèse impôt 2011.10" xfId="2705" xr:uid="{00000000-0005-0000-0000-000075090000}"/>
    <cellStyle name="_Currency_Analysis_Tableaux préparation views &amp; Tax Proof - 2011.11" xfId="2706" xr:uid="{00000000-0005-0000-0000-000076090000}"/>
    <cellStyle name="_Currency_Analysise" xfId="2707" xr:uid="{00000000-0005-0000-0000-000077090000}"/>
    <cellStyle name="_Currency_Analysise 2" xfId="2708" xr:uid="{00000000-0005-0000-0000-000078090000}"/>
    <cellStyle name="_Currency_Analysise 3" xfId="2709" xr:uid="{00000000-0005-0000-0000-000079090000}"/>
    <cellStyle name="_Currency_Analysise 3 2" xfId="2710" xr:uid="{00000000-0005-0000-0000-00007A090000}"/>
    <cellStyle name="_Currency_Analysise_CR 2013_03" xfId="2711" xr:uid="{00000000-0005-0000-0000-00007B090000}"/>
    <cellStyle name="_Currency_Analysise_CR 2013_03 2" xfId="2712" xr:uid="{00000000-0005-0000-0000-00007C090000}"/>
    <cellStyle name="_Currency_Analysise_Ecriture - Evaluation Amort Corporels PPA" xfId="2713" xr:uid="{00000000-0005-0000-0000-00007D090000}"/>
    <cellStyle name="_Currency_Analysise_Formats RDG Dec 2008 MAG BU Diphenols v8 FINAL SP12" xfId="2714" xr:uid="{00000000-0005-0000-0000-00007E090000}"/>
    <cellStyle name="_Currency_Analysise_HY 2018" xfId="2715" xr:uid="{00000000-0005-0000-0000-00007F090000}"/>
    <cellStyle name="_Currency_Analysise_HY 2018 2" xfId="2716" xr:uid="{00000000-0005-0000-0000-000080090000}"/>
    <cellStyle name="_Currency_Analysise_HY 2020" xfId="2717" xr:uid="{00000000-0005-0000-0000-000081090000}"/>
    <cellStyle name="_Currency_Analysise_HY 2020 2" xfId="2718" xr:uid="{00000000-0005-0000-0000-000082090000}"/>
    <cellStyle name="_Currency_Analysise_Liasse Rhodia - Solvay_2012.03" xfId="2719" xr:uid="{00000000-0005-0000-0000-000083090000}"/>
    <cellStyle name="_Currency_Analysise_Liasse Rhodia - Solvay_2012.03 2" xfId="2720" xr:uid="{00000000-0005-0000-0000-000084090000}"/>
    <cellStyle name="_Currency_Analysise_Merger model_10 Aug Credit" xfId="2721" xr:uid="{00000000-0005-0000-0000-000085090000}"/>
    <cellStyle name="_Currency_Analysise_Merger model_10 Aug Credit 2" xfId="2722" xr:uid="{00000000-0005-0000-0000-000086090000}"/>
    <cellStyle name="_Currency_Analysise_Merger model_10 Aug Credit 2 2" xfId="2723" xr:uid="{00000000-0005-0000-0000-000087090000}"/>
    <cellStyle name="_Currency_Analysise_P&amp;l Rh_Solvay 2011_12 V7" xfId="2724" xr:uid="{00000000-0005-0000-0000-000088090000}"/>
    <cellStyle name="_Currency_Analysise_P&amp;l Rh_Solvay 2011_12 V7 2" xfId="2725" xr:uid="{00000000-0005-0000-0000-000089090000}"/>
    <cellStyle name="_Currency_Analysise_Passage Bilan Rh to Rh_Solvay 201112_V2" xfId="2726" xr:uid="{00000000-0005-0000-0000-00008A090000}"/>
    <cellStyle name="_Currency_Analysise_Passage Bilan Rh to Rh_Solvay 201112_V2 2" xfId="2727" xr:uid="{00000000-0005-0000-0000-00008B090000}"/>
    <cellStyle name="_Currency_Analysise_PPA Corporelles" xfId="2728" xr:uid="{00000000-0005-0000-0000-00008C090000}"/>
    <cellStyle name="_Currency_Analysise_RA Groupe 032012" xfId="2729" xr:uid="{00000000-0005-0000-0000-00008D090000}"/>
    <cellStyle name="_Currency_Analysise_RA Groupe 032012 2" xfId="2730" xr:uid="{00000000-0005-0000-0000-00008E090000}"/>
    <cellStyle name="_Currency_Analysise_RA Groupe 062012" xfId="2731" xr:uid="{00000000-0005-0000-0000-00008F090000}"/>
    <cellStyle name="_Currency_Analysise_RA Groupe 062012 2" xfId="2732" xr:uid="{00000000-0005-0000-0000-000090090000}"/>
    <cellStyle name="_Currency_Analysise_RA Groupe 122012" xfId="2733" xr:uid="{00000000-0005-0000-0000-000091090000}"/>
    <cellStyle name="_Currency_Analysise_RA Groupe 122012 2" xfId="2734" xr:uid="{00000000-0005-0000-0000-000092090000}"/>
    <cellStyle name="_Currency_Analysise_Retraitements PPA_2012.01_V2" xfId="2735" xr:uid="{00000000-0005-0000-0000-000093090000}"/>
    <cellStyle name="_Currency_Analysise_Retraitements PPA_2012.01_V2 2" xfId="2736" xr:uid="{00000000-0005-0000-0000-000094090000}"/>
    <cellStyle name="_Currency_Analysise_Revue analytique bilan_tableaux 2013.03_MP" xfId="2737" xr:uid="{00000000-0005-0000-0000-000095090000}"/>
    <cellStyle name="_Currency_Analysise_Revue analytique bilan_tableaux 2013.03_MP 2" xfId="2738" xr:uid="{00000000-0005-0000-0000-000096090000}"/>
    <cellStyle name="_Currency_Analysise_Synthèse 2011.12 - Vprovisoire" xfId="2739" xr:uid="{00000000-0005-0000-0000-000097090000}"/>
    <cellStyle name="_Currency_Analysise_Synthèse impôt 2011.10" xfId="2740" xr:uid="{00000000-0005-0000-0000-000098090000}"/>
    <cellStyle name="_Currency_Analysise_Tableaux préparation views &amp; Tax Proof - 2011.11" xfId="2741" xr:uid="{00000000-0005-0000-0000-000099090000}"/>
    <cellStyle name="_Currency_Aude's Excel Document" xfId="2742" xr:uid="{00000000-0005-0000-0000-00009A090000}"/>
    <cellStyle name="_Currency_Aude's Excel Document 2" xfId="2743" xr:uid="{00000000-0005-0000-0000-00009B090000}"/>
    <cellStyle name="_Currency_Aude's Excel Document 2 2" xfId="2744" xr:uid="{00000000-0005-0000-0000-00009C090000}"/>
    <cellStyle name="_Currency_AVP" xfId="2745" xr:uid="{00000000-0005-0000-0000-00009D090000}"/>
    <cellStyle name="_Currency_AVP 2" xfId="2746" xr:uid="{00000000-0005-0000-0000-00009E090000}"/>
    <cellStyle name="_Currency_AVP 2 2" xfId="2747" xr:uid="{00000000-0005-0000-0000-00009F090000}"/>
    <cellStyle name="_Currency_AVP group - GS Research" xfId="2748" xr:uid="{00000000-0005-0000-0000-0000A0090000}"/>
    <cellStyle name="_Currency_AVP group - GS Research 2" xfId="2749" xr:uid="{00000000-0005-0000-0000-0000A1090000}"/>
    <cellStyle name="_Currency_AVP group - GS Research 2 2" xfId="2750" xr:uid="{00000000-0005-0000-0000-0000A2090000}"/>
    <cellStyle name="_Currency_BetaCalc#2" xfId="2751" xr:uid="{00000000-0005-0000-0000-0000A3090000}"/>
    <cellStyle name="_Currency_BetaCalc#2 2" xfId="2752" xr:uid="{00000000-0005-0000-0000-0000A4090000}"/>
    <cellStyle name="_Currency_BetaCalc#2 2 2" xfId="2753" xr:uid="{00000000-0005-0000-0000-0000A5090000}"/>
    <cellStyle name="_Currency_BetaCalc#2 3" xfId="2754" xr:uid="{00000000-0005-0000-0000-0000A6090000}"/>
    <cellStyle name="_Currency_BetaCalc#2_2009 CTN FCST (Q1+Q2+Q3)" xfId="2755" xr:uid="{00000000-0005-0000-0000-0000A7090000}"/>
    <cellStyle name="_Currency_BetaCalc#2_2009 CTN FCST (Q1+Q2+Q3) 2" xfId="2756" xr:uid="{00000000-0005-0000-0000-0000A8090000}"/>
    <cellStyle name="_Currency_BetaCalc#2_2009 CTN FCST (Q1+Q2+Q3) 2 2" xfId="2757" xr:uid="{00000000-0005-0000-0000-0000A9090000}"/>
    <cellStyle name="_Currency_BetaCalc#2_DATABASECNPGLOBAL v5" xfId="2758" xr:uid="{00000000-0005-0000-0000-0000AA090000}"/>
    <cellStyle name="_Currency_BetaCalc#2_Détail EBITDA" xfId="2759" xr:uid="{00000000-0005-0000-0000-0000AB090000}"/>
    <cellStyle name="_Currency_BetaCalc#2_Détail EBITDA 2" xfId="2760" xr:uid="{00000000-0005-0000-0000-0000AC090000}"/>
    <cellStyle name="_Currency_BetaCalc#2_Détail EBITDA 2 2" xfId="2761" xr:uid="{00000000-0005-0000-0000-0000AD090000}"/>
    <cellStyle name="_Currency_BetaCalc#2_Détail EBITDA 3" xfId="2762" xr:uid="{00000000-0005-0000-0000-0000AE090000}"/>
    <cellStyle name="_Currency_BetaCalc#2_Formats RDG Dec 2008 MAG BU Diphenols v8 FINAL SP12" xfId="2763" xr:uid="{00000000-0005-0000-0000-0000AF090000}"/>
    <cellStyle name="_Currency_BetaCalc#2_Formats RDG Dec 2008 MAG BU Diphenols v8 FINAL SP12 2" xfId="2764" xr:uid="{00000000-0005-0000-0000-0000B0090000}"/>
    <cellStyle name="_Currency_BetaCalc#2_Formats RDG Dec 2008 MAG BU Diphenols v8 FINAL SP12 3" xfId="2765" xr:uid="{00000000-0005-0000-0000-0000B1090000}"/>
    <cellStyle name="_Currency_BetaCalc#2_Formats RDG Dec 2008 MAG BU Diphenols v8 FINAL SP12 3 2" xfId="2766" xr:uid="{00000000-0005-0000-0000-0000B2090000}"/>
    <cellStyle name="_Currency_BetaCalc#2_Jan BE+FebBE+MarBE v F12 Sales" xfId="2767" xr:uid="{00000000-0005-0000-0000-0000B3090000}"/>
    <cellStyle name="_Currency_BetaCalc#2_Jan BE+FebBE+MarBE v F12 Sales 2" xfId="2768" xr:uid="{00000000-0005-0000-0000-0000B4090000}"/>
    <cellStyle name="_Currency_BetaCalc#2_Jan BE+FebBE+MarBE v F12 Sales 2 2" xfId="2769" xr:uid="{00000000-0005-0000-0000-0000B5090000}"/>
    <cellStyle name="_Currency_BetaCalc#2_Merger model_10 Aug Credit" xfId="2770" xr:uid="{00000000-0005-0000-0000-0000B6090000}"/>
    <cellStyle name="_Currency_BetaCalc#2_Merger model_10 Aug Credit 2" xfId="2771" xr:uid="{00000000-0005-0000-0000-0000B7090000}"/>
    <cellStyle name="_Currency_BetaCalc#2_Merger model_10 Aug Credit 2 2" xfId="2772" xr:uid="{00000000-0005-0000-0000-0000B8090000}"/>
    <cellStyle name="_Currency_BetaCalc#2_PLUG" xfId="2773" xr:uid="{00000000-0005-0000-0000-0000B9090000}"/>
    <cellStyle name="_Currency_BetaCalc#2_PLUG 2" xfId="2774" xr:uid="{00000000-0005-0000-0000-0000BA090000}"/>
    <cellStyle name="_Currency_BetaCalc#2_PLUG 3" xfId="2775" xr:uid="{00000000-0005-0000-0000-0000BB090000}"/>
    <cellStyle name="_Currency_BetaCalc#2_Table RM" xfId="2776" xr:uid="{00000000-0005-0000-0000-0000BC090000}"/>
    <cellStyle name="_Currency_BetaCalc#2_Table RM 2" xfId="2777" xr:uid="{00000000-0005-0000-0000-0000BD090000}"/>
    <cellStyle name="_Currency_BetaCalc#2_Table RM 2 2" xfId="2778" xr:uid="{00000000-0005-0000-0000-0000BE090000}"/>
    <cellStyle name="_Currency_Blackbird Valuation Model Tim1" xfId="2779" xr:uid="{00000000-0005-0000-0000-0000BF090000}"/>
    <cellStyle name="_Currency_Blackbird Valuation Model Tim1 2" xfId="2780" xr:uid="{00000000-0005-0000-0000-0000C0090000}"/>
    <cellStyle name="_Currency_Blackbird Valuation Model Tim1 2 2" xfId="2781" xr:uid="{00000000-0005-0000-0000-0000C1090000}"/>
    <cellStyle name="_Currency_BLS2q_salesforce" xfId="2782" xr:uid="{00000000-0005-0000-0000-0000C2090000}"/>
    <cellStyle name="_Currency_BLS2q_salesforce_Formats RDG Dec 2008 MAG BU Diphenols v8 FINAL SP12" xfId="2783" xr:uid="{00000000-0005-0000-0000-0000C3090000}"/>
    <cellStyle name="_Currency_BLS2q_salesforce_Jan BE+FebBE+MarBE v F12 Sales" xfId="2784" xr:uid="{00000000-0005-0000-0000-0000C4090000}"/>
    <cellStyle name="_Currency_BLS2q_salesforce_TABLE CONVERSION" xfId="2785" xr:uid="{00000000-0005-0000-0000-0000C5090000}"/>
    <cellStyle name="_Currency_BLS2q_salesforce_Table RM" xfId="2786" xr:uid="{00000000-0005-0000-0000-0000C6090000}"/>
    <cellStyle name="_Currency_Book1" xfId="2787" xr:uid="{00000000-0005-0000-0000-0000C7090000}"/>
    <cellStyle name="_Currency_Book1 2" xfId="2788" xr:uid="{00000000-0005-0000-0000-0000C8090000}"/>
    <cellStyle name="_Currency_Book1 2 2" xfId="2789" xr:uid="{00000000-0005-0000-0000-0000C9090000}"/>
    <cellStyle name="_Currency_Book1_02 AAA NEW Rhodia EBITDA development" xfId="2790" xr:uid="{00000000-0005-0000-0000-0000CA090000}"/>
    <cellStyle name="_Currency_Book1_02 AAA NEW Rhodia EBITDA development 2" xfId="2791" xr:uid="{00000000-0005-0000-0000-0000CB090000}"/>
    <cellStyle name="_Currency_Book1_02 AAA NEW Rhodia EBITDA development 2 2" xfId="2792" xr:uid="{00000000-0005-0000-0000-0000CC090000}"/>
    <cellStyle name="_Currency_Book1_02 PICARD_BUSINESS PLAN 05042002" xfId="2793" xr:uid="{00000000-0005-0000-0000-0000CD090000}"/>
    <cellStyle name="_Currency_Book1_02 PICARD_BUSINESS PLAN 05042002 2" xfId="2794" xr:uid="{00000000-0005-0000-0000-0000CE090000}"/>
    <cellStyle name="_Currency_Book1_02 PICARD_BUSINESS PLAN 05042002 2 2" xfId="2795" xr:uid="{00000000-0005-0000-0000-0000CF090000}"/>
    <cellStyle name="_Currency_Book1_05 CSC_Picabia_02042002" xfId="2796" xr:uid="{00000000-0005-0000-0000-0000D0090000}"/>
    <cellStyle name="_Currency_Book1_05 CSC_Picabia_02042002 2" xfId="2797" xr:uid="{00000000-0005-0000-0000-0000D1090000}"/>
    <cellStyle name="_Currency_Book1_05 CSC_Picabia_02042002 2 2" xfId="2798" xr:uid="{00000000-0005-0000-0000-0000D2090000}"/>
    <cellStyle name="_Currency_Book1_1" xfId="2799" xr:uid="{00000000-0005-0000-0000-0000D3090000}"/>
    <cellStyle name="_Currency_Book1_1 2" xfId="2800" xr:uid="{00000000-0005-0000-0000-0000D4090000}"/>
    <cellStyle name="_Currency_Book1_1 2 2" xfId="2801" xr:uid="{00000000-0005-0000-0000-0000D5090000}"/>
    <cellStyle name="_Currency_Book1_1_02 AAA NEW Rhodia EBITDA development" xfId="2802" xr:uid="{00000000-0005-0000-0000-0000D6090000}"/>
    <cellStyle name="_Currency_Book1_1_02 AAA NEW Rhodia EBITDA development 2" xfId="2803" xr:uid="{00000000-0005-0000-0000-0000D7090000}"/>
    <cellStyle name="_Currency_Book1_1_02 AAA NEW Rhodia EBITDA development 2 2" xfId="2804" xr:uid="{00000000-0005-0000-0000-0000D8090000}"/>
    <cellStyle name="_Currency_Book1_1_02 AAA NEW Rhodia EBITDA development_AFDT manque Inhibiteurs a la conso 21102010" xfId="2805" xr:uid="{00000000-0005-0000-0000-0000D9090000}"/>
    <cellStyle name="_Currency_Book1_1_02 AAA NEW Rhodia EBITDA development_AP - Fluorés" xfId="2806" xr:uid="{00000000-0005-0000-0000-0000DA090000}"/>
    <cellStyle name="_Currency_Book1_1_02 AAA NEW Rhodia EBITDA development_ASIAN_Plant_Perimeter" xfId="2807" xr:uid="{00000000-0005-0000-0000-0000DB090000}"/>
    <cellStyle name="_Currency_Book1_1_02 AAA NEW Rhodia EBITDA development_ASIAN_Plant_Perimeter 2" xfId="2808" xr:uid="{00000000-0005-0000-0000-0000DC090000}"/>
    <cellStyle name="_Currency_Book1_1_02 AAA NEW Rhodia EBITDA development_ASIAN_Plant_Perimeter 2 2" xfId="2809" xr:uid="{00000000-0005-0000-0000-0000DD090000}"/>
    <cellStyle name="_Currency_Book1_1_02 AAA NEW Rhodia EBITDA development_Draft Roadmap 2012-2015 v6" xfId="2810" xr:uid="{00000000-0005-0000-0000-0000DE090000}"/>
    <cellStyle name="_Currency_Book1_1_02 AAA NEW Rhodia EBITDA development_FLUO" xfId="2811" xr:uid="{00000000-0005-0000-0000-0000DF090000}"/>
    <cellStyle name="_Currency_Book1_1_02 AAA NEW Rhodia EBITDA development_FLUO_Risques  opportunités_AP v2" xfId="2812" xr:uid="{00000000-0005-0000-0000-0000E0090000}"/>
    <cellStyle name="_Currency_Book1_1_02 AAA NEW Rhodia EBITDA development_PLUG" xfId="2813" xr:uid="{00000000-0005-0000-0000-0000E1090000}"/>
    <cellStyle name="_Currency_Book1_1_02 AAA NEW Rhodia EBITDA development_PLUG 2" xfId="2814" xr:uid="{00000000-0005-0000-0000-0000E2090000}"/>
    <cellStyle name="_Currency_Book1_1_02 AAA NEW Rhodia EBITDA development_PLUG 3" xfId="2815" xr:uid="{00000000-0005-0000-0000-0000E3090000}"/>
    <cellStyle name="_Currency_Book1_1_02 AAA NEW Rhodia EBITDA development_PLUG_2009 CTN FCST (4Q)" xfId="2816" xr:uid="{00000000-0005-0000-0000-0000E4090000}"/>
    <cellStyle name="_Currency_Book1_1_02 AAA NEW Rhodia EBITDA development_PLUG_2009 CTN FCST (4Q) 2" xfId="2817" xr:uid="{00000000-0005-0000-0000-0000E5090000}"/>
    <cellStyle name="_Currency_Book1_1_02 AAA NEW Rhodia EBITDA development_PLUG_2009 CTN FCST (4Q) 3" xfId="2818" xr:uid="{00000000-0005-0000-0000-0000E6090000}"/>
    <cellStyle name="_Currency_Book1_1_02 AAA NEW Rhodia EBITDA development_PLUG_2009 CTN FCST (4Q)_Risques  opportunités_AP v2" xfId="2819" xr:uid="{00000000-0005-0000-0000-0000E7090000}"/>
    <cellStyle name="_Currency_Book1_1_02 AAA NEW Rhodia EBITDA development_PLUG_2009 CTN FCST (Q1+Q2+Q3)" xfId="2820" xr:uid="{00000000-0005-0000-0000-0000E8090000}"/>
    <cellStyle name="_Currency_Book1_1_02 AAA NEW Rhodia EBITDA development_PLUG_2009 CTN FCST (Q1+Q2+Q3) 2" xfId="2821" xr:uid="{00000000-0005-0000-0000-0000E9090000}"/>
    <cellStyle name="_Currency_Book1_1_02 AAA NEW Rhodia EBITDA development_PLUG_2009 CTN FCST (Q1+Q2+Q3) 2 2" xfId="2822" xr:uid="{00000000-0005-0000-0000-0000EA090000}"/>
    <cellStyle name="_Currency_Book1_1_02 AAA NEW Rhodia EBITDA development_PLUG_2009 CTN FCST (Q1+Q2+Q3)_AFDT manque Inhibiteurs a la conso 21102010" xfId="2823" xr:uid="{00000000-0005-0000-0000-0000EB090000}"/>
    <cellStyle name="_Currency_Book1_1_02 AAA NEW Rhodia EBITDA development_PLUG_2009 CTN FCST (Q1+Q2+Q3)_AFDT manque Inhibiteurs a la conso 21102010 2" xfId="2824" xr:uid="{00000000-0005-0000-0000-0000EC090000}"/>
    <cellStyle name="_Currency_Book1_1_02 AAA NEW Rhodia EBITDA development_PLUG_2009 CTN FCST (Q1+Q2+Q3)_AFDT manque Inhibiteurs a la conso 21102010 2 2" xfId="2825" xr:uid="{00000000-0005-0000-0000-0000ED090000}"/>
    <cellStyle name="_Currency_Book1_1_02 AAA NEW Rhodia EBITDA development_PLUG_Cash Unit Review 2011.06 Aroma v4" xfId="2826" xr:uid="{00000000-0005-0000-0000-0000EE090000}"/>
    <cellStyle name="_Currency_Book1_1_02 AAA NEW Rhodia EBITDA development_PLUG_EVP 2015 Roadmap May12 vs Roadmap validated in July11 FY avec modifs FlVv5" xfId="2827" xr:uid="{00000000-0005-0000-0000-0000EF090000}"/>
    <cellStyle name="_Currency_Book1_1_02 AAA NEW Rhodia EBITDA development_PLUG_Risques  opportunités_AP v2" xfId="2828" xr:uid="{00000000-0005-0000-0000-0000F0090000}"/>
    <cellStyle name="_Currency_Book1_1_02 AAA NEW Rhodia EBITDA development_QUS" xfId="2829" xr:uid="{00000000-0005-0000-0000-0000F1090000}"/>
    <cellStyle name="_Currency_Book1_1_02 AAA NEW Rhodia EBITDA development_QUS 2" xfId="2830" xr:uid="{00000000-0005-0000-0000-0000F2090000}"/>
    <cellStyle name="_Currency_Book1_1_02 AAA NEW Rhodia EBITDA development_SPLIT Volumes" xfId="2831" xr:uid="{00000000-0005-0000-0000-0000F3090000}"/>
    <cellStyle name="_Currency_Book1_1_02 AAA NEW Rhodia EBITDA development_SPLIT Volumes 2" xfId="2832" xr:uid="{00000000-0005-0000-0000-0000F4090000}"/>
    <cellStyle name="_Currency_Book1_1_22 Rhodia Valuation Master 10-Jan-2003" xfId="2833" xr:uid="{00000000-0005-0000-0000-0000F5090000}"/>
    <cellStyle name="_Currency_Book1_1_22 Rhodia Valuation Master 10-Jan-2003 2" xfId="2834" xr:uid="{00000000-0005-0000-0000-0000F6090000}"/>
    <cellStyle name="_Currency_Book1_1_22 Rhodia Valuation Master 10-Jan-2003 2 2" xfId="2835" xr:uid="{00000000-0005-0000-0000-0000F7090000}"/>
    <cellStyle name="_Currency_Book1_1_Merger model_10 Aug Credit" xfId="2836" xr:uid="{00000000-0005-0000-0000-0000F8090000}"/>
    <cellStyle name="_Currency_Book1_1_Merger model_10 Aug Credit 2" xfId="2837" xr:uid="{00000000-0005-0000-0000-0000F9090000}"/>
    <cellStyle name="_Currency_Book1_1_Merger model_10 Aug Credit 2 2" xfId="2838" xr:uid="{00000000-0005-0000-0000-0000FA090000}"/>
    <cellStyle name="_Currency_Book1_1_Rhodia SoP AVP 19 Mar 2002" xfId="2839" xr:uid="{00000000-0005-0000-0000-0000FB090000}"/>
    <cellStyle name="_Currency_Book1_1_Rhodia SoP AVP 19 Mar 2002 2" xfId="2840" xr:uid="{00000000-0005-0000-0000-0000FC090000}"/>
    <cellStyle name="_Currency_Book1_1_Rhodia SoP AVP 19 Mar 2002 2 2" xfId="2841" xr:uid="{00000000-0005-0000-0000-0000FD090000}"/>
    <cellStyle name="_Currency_Book1_2" xfId="2842" xr:uid="{00000000-0005-0000-0000-0000FE090000}"/>
    <cellStyle name="_Currency_Book1_2 2" xfId="2843" xr:uid="{00000000-0005-0000-0000-0000FF090000}"/>
    <cellStyle name="_Currency_Book1_2 2 2" xfId="2844" xr:uid="{00000000-0005-0000-0000-0000000A0000}"/>
    <cellStyle name="_Currency_Book1_22 Rhodia Valuation Master 10-Jan-2003" xfId="2845" xr:uid="{00000000-0005-0000-0000-0000010A0000}"/>
    <cellStyle name="_Currency_Book1_22 Rhodia Valuation Master 10-Jan-2003 2" xfId="2846" xr:uid="{00000000-0005-0000-0000-0000020A0000}"/>
    <cellStyle name="_Currency_Book1_22 Rhodia Valuation Master 10-Jan-2003 2 2" xfId="2847" xr:uid="{00000000-0005-0000-0000-0000030A0000}"/>
    <cellStyle name="_Currency_Book1_AVP group - GS Research" xfId="2848" xr:uid="{00000000-0005-0000-0000-0000040A0000}"/>
    <cellStyle name="_Currency_Book1_AVP group - GS Research 2" xfId="2849" xr:uid="{00000000-0005-0000-0000-0000050A0000}"/>
    <cellStyle name="_Currency_Book1_AVP group - GS Research 2 2" xfId="2850" xr:uid="{00000000-0005-0000-0000-0000060A0000}"/>
    <cellStyle name="_Currency_Book1_BetaCalc#2" xfId="2851" xr:uid="{00000000-0005-0000-0000-0000070A0000}"/>
    <cellStyle name="_Currency_Book1_BetaCalc#2 2" xfId="2852" xr:uid="{00000000-0005-0000-0000-0000080A0000}"/>
    <cellStyle name="_Currency_Book1_BetaCalc#2 2 2" xfId="2853" xr:uid="{00000000-0005-0000-0000-0000090A0000}"/>
    <cellStyle name="_Currency_Book1_BetaCalc#2 3" xfId="2854" xr:uid="{00000000-0005-0000-0000-00000A0A0000}"/>
    <cellStyle name="_Currency_Book1_BetaCalc#2_Jan BE+FebBE+MarBE v F12 Sales" xfId="2855" xr:uid="{00000000-0005-0000-0000-00000B0A0000}"/>
    <cellStyle name="_Currency_Book1_BetaCalc#2_Jan BE+FebBE+MarBE v F12 Sales 2" xfId="2856" xr:uid="{00000000-0005-0000-0000-00000C0A0000}"/>
    <cellStyle name="_Currency_Book1_BetaCalc#2_Jan BE+FebBE+MarBE v F12 Sales 2 2" xfId="2857" xr:uid="{00000000-0005-0000-0000-00000D0A0000}"/>
    <cellStyle name="_Currency_Book1_BetaCalc#2_Merger model_10 Aug Credit" xfId="2858" xr:uid="{00000000-0005-0000-0000-00000E0A0000}"/>
    <cellStyle name="_Currency_Book1_BetaCalc#2_Merger model_10 Aug Credit 2" xfId="2859" xr:uid="{00000000-0005-0000-0000-00000F0A0000}"/>
    <cellStyle name="_Currency_Book1_BetaCalc#2_Merger model_10 Aug Credit 2 2" xfId="2860" xr:uid="{00000000-0005-0000-0000-0000100A0000}"/>
    <cellStyle name="_Currency_Book1_BetaCalc#2_Merger model_10 Aug Credit 3" xfId="2861" xr:uid="{00000000-0005-0000-0000-0000110A0000}"/>
    <cellStyle name="_Currency_Book1_BetaCalc#2_Merger model_10 Aug Credit_DATABASECNPGLOBAL v5" xfId="2862" xr:uid="{00000000-0005-0000-0000-0000120A0000}"/>
    <cellStyle name="_Currency_Book1_BetaCalc#2_Merger model_10 Aug Credit_DATABASECNPGLOBAL v5 2" xfId="2863" xr:uid="{00000000-0005-0000-0000-0000130A0000}"/>
    <cellStyle name="_Currency_Book1_BetaCalc#2_Merger model_10 Aug Credit_DATABASECNPGLOBAL v5 2 2" xfId="2864" xr:uid="{00000000-0005-0000-0000-0000140A0000}"/>
    <cellStyle name="_Currency_Book1_BetaCalc#2_Merger model_10 Aug Credit_Formats RDG Dec 2008 MAG BU Diphenols v8 FINAL SP12" xfId="2865" xr:uid="{00000000-0005-0000-0000-0000150A0000}"/>
    <cellStyle name="_Currency_Book1_BetaCalc#2_Merger model_10 Aug Credit_Formats RDG Dec 2008 MAG BU Diphenols v8 FINAL SP12 2" xfId="2866" xr:uid="{00000000-0005-0000-0000-0000160A0000}"/>
    <cellStyle name="_Currency_Book1_BetaCalc#2_Merger model_10 Aug Credit_Formats RDG Dec 2008 MAG BU Diphenols v8 FINAL SP12 3" xfId="2867" xr:uid="{00000000-0005-0000-0000-0000170A0000}"/>
    <cellStyle name="_Currency_Book1_BetaCalc#2_Merger model_10 Aug Credit_Formats RDG Dec 2008 MAG BU Diphenols v8 FINAL SP12 3 2" xfId="2868" xr:uid="{00000000-0005-0000-0000-0000180A0000}"/>
    <cellStyle name="_Currency_Book1_BetaCalc#2_Merger model_10 Aug Credit_Jan BE+FebBE+MarBE v F12 Sales" xfId="2869" xr:uid="{00000000-0005-0000-0000-0000190A0000}"/>
    <cellStyle name="_Currency_Book1_BetaCalc#2_Merger model_10 Aug Credit_Jan BE+FebBE+MarBE v F12 Sales 2" xfId="2870" xr:uid="{00000000-0005-0000-0000-00001A0A0000}"/>
    <cellStyle name="_Currency_Book1_BetaCalc#2_Merger model_10 Aug Credit_Jan BE+FebBE+MarBE v F12 Sales 2 2" xfId="2871" xr:uid="{00000000-0005-0000-0000-00001B0A0000}"/>
    <cellStyle name="_Currency_Book1_BetaCalc#2_TABLE CONVERSION" xfId="2872" xr:uid="{00000000-0005-0000-0000-00001C0A0000}"/>
    <cellStyle name="_Currency_Book1_BetaCalc#2_TABLE CONVERSION 2" xfId="2873" xr:uid="{00000000-0005-0000-0000-00001D0A0000}"/>
    <cellStyle name="_Currency_Book1_BetaCalc#2_TABLE CONVERSION 3" xfId="2874" xr:uid="{00000000-0005-0000-0000-00001E0A0000}"/>
    <cellStyle name="_Currency_Book1_BetaCalc#2_TABLE CONVERSION 3 2" xfId="2875" xr:uid="{00000000-0005-0000-0000-00001F0A0000}"/>
    <cellStyle name="_Currency_Book1_BetaCalc#2_Table RM" xfId="2876" xr:uid="{00000000-0005-0000-0000-0000200A0000}"/>
    <cellStyle name="_Currency_Book1_BetaCalc#2_Table RM 2" xfId="2877" xr:uid="{00000000-0005-0000-0000-0000210A0000}"/>
    <cellStyle name="_Currency_Book1_BetaCalc#2_Table RM 2 2" xfId="2878" xr:uid="{00000000-0005-0000-0000-0000220A0000}"/>
    <cellStyle name="_Currency_Book1_Jazztel model 16DP3-Exhibits" xfId="2879" xr:uid="{00000000-0005-0000-0000-0000230A0000}"/>
    <cellStyle name="_Currency_Book1_Jazztel model 16DP3-Exhibits 2" xfId="2880" xr:uid="{00000000-0005-0000-0000-0000240A0000}"/>
    <cellStyle name="_Currency_Book1_Jazztel model 16DP3-Exhibits 2 2" xfId="2881" xr:uid="{00000000-0005-0000-0000-0000250A0000}"/>
    <cellStyle name="_Currency_Book1_Jazztel model 16DP3-Exhibits_Mobile CSC - CMT" xfId="2882" xr:uid="{00000000-0005-0000-0000-0000260A0000}"/>
    <cellStyle name="_Currency_Book1_Jazztel model 16DP3-Exhibits_Mobile CSC - CMT 2" xfId="2883" xr:uid="{00000000-0005-0000-0000-0000270A0000}"/>
    <cellStyle name="_Currency_Book1_Jazztel model 16DP3-Exhibits_Mobile CSC - CMT 2 2" xfId="2884" xr:uid="{00000000-0005-0000-0000-0000280A0000}"/>
    <cellStyle name="_Currency_Book1_Jazztel model 16DP3-Exhibits_Mobile CSC - CMT 3" xfId="2885" xr:uid="{00000000-0005-0000-0000-0000290A0000}"/>
    <cellStyle name="_Currency_Book1_Jazztel model 16DP3-Exhibits_Mobile CSC - CMT_2009 CTN FCST (Q1+Q2+Q3)" xfId="2886" xr:uid="{00000000-0005-0000-0000-00002A0A0000}"/>
    <cellStyle name="_Currency_Book1_Jazztel model 16DP3-Exhibits_Mobile CSC - CMT_2009 CTN FCST (Q1+Q2+Q3) 2" xfId="2887" xr:uid="{00000000-0005-0000-0000-00002B0A0000}"/>
    <cellStyle name="_Currency_Book1_Jazztel model 16DP3-Exhibits_Mobile CSC - CMT_2009 CTN FCST (Q1+Q2+Q3) 2 2" xfId="2888" xr:uid="{00000000-0005-0000-0000-00002C0A0000}"/>
    <cellStyle name="_Currency_Book1_Jazztel model 16DP3-Exhibits_Mobile CSC - CMT_AFDT manque Inhibiteurs a la conso 21102010" xfId="2889" xr:uid="{00000000-0005-0000-0000-00002D0A0000}"/>
    <cellStyle name="_Currency_Book1_Jazztel model 16DP3-Exhibits_Mobile CSC - CMT_AP - Fluorés" xfId="2890" xr:uid="{00000000-0005-0000-0000-00002E0A0000}"/>
    <cellStyle name="_Currency_Book1_Jazztel model 16DP3-Exhibits_Mobile CSC - CMT_ASIAN_Plant_Perimeter" xfId="2891" xr:uid="{00000000-0005-0000-0000-00002F0A0000}"/>
    <cellStyle name="_Currency_Book1_Jazztel model 16DP3-Exhibits_Mobile CSC - CMT_ASIAN_Plant_Perimeter 2" xfId="2892" xr:uid="{00000000-0005-0000-0000-0000300A0000}"/>
    <cellStyle name="_Currency_Book1_Jazztel model 16DP3-Exhibits_Mobile CSC - CMT_ASIAN_Plant_Perimeter 2 2" xfId="2893" xr:uid="{00000000-0005-0000-0000-0000310A0000}"/>
    <cellStyle name="_Currency_Book1_Jazztel model 16DP3-Exhibits_Mobile CSC - CMT_bridge Frais fixes détaillé" xfId="2894" xr:uid="{00000000-0005-0000-0000-0000320A0000}"/>
    <cellStyle name="_Currency_Book1_Jazztel model 16DP3-Exhibits_Mobile CSC - CMT_Chiffres Pres board 2007" xfId="2895" xr:uid="{00000000-0005-0000-0000-0000330A0000}"/>
    <cellStyle name="_Currency_Book1_Jazztel model 16DP3-Exhibits_Mobile CSC - CMT_Chiffres Pres board 2007 2" xfId="2896" xr:uid="{00000000-0005-0000-0000-0000340A0000}"/>
    <cellStyle name="_Currency_Book1_Jazztel model 16DP3-Exhibits_Mobile CSC - CMT_Chiffres Pres board 2007 2 2" xfId="2897" xr:uid="{00000000-0005-0000-0000-0000350A0000}"/>
    <cellStyle name="_Currency_Book1_Jazztel model 16DP3-Exhibits_Mobile CSC - CMT_Chiffres Pres board 2007 3" xfId="2898" xr:uid="{00000000-0005-0000-0000-0000360A0000}"/>
    <cellStyle name="_Currency_Book1_Jazztel model 16DP3-Exhibits_Mobile CSC - CMT_Chiffres Pres Juillet 2007" xfId="2899" xr:uid="{00000000-0005-0000-0000-0000370A0000}"/>
    <cellStyle name="_Currency_Book1_Jazztel model 16DP3-Exhibits_Mobile CSC - CMT_Chiffres Pres Juillet 2007 2" xfId="2900" xr:uid="{00000000-0005-0000-0000-0000380A0000}"/>
    <cellStyle name="_Currency_Book1_Jazztel model 16DP3-Exhibits_Mobile CSC - CMT_Chiffres Pres Juillet 2007 2 2" xfId="2901" xr:uid="{00000000-0005-0000-0000-0000390A0000}"/>
    <cellStyle name="_Currency_Book1_Jazztel model 16DP3-Exhibits_Mobile CSC - CMT_DATABASECNPGLOBAL v5" xfId="2902" xr:uid="{00000000-0005-0000-0000-00003A0A0000}"/>
    <cellStyle name="_Currency_Book1_Jazztel model 16DP3-Exhibits_Mobile CSC - CMT_Formats RDG Dec 2008 MAG BU Diphenols v8 FINAL SP12" xfId="2903" xr:uid="{00000000-0005-0000-0000-00003B0A0000}"/>
    <cellStyle name="_Currency_Book1_Jazztel model 16DP3-Exhibits_Mobile CSC - CMT_Formats RDG Dec 2008 MAG BU Diphenols v8 FINAL SP12 2" xfId="2904" xr:uid="{00000000-0005-0000-0000-00003C0A0000}"/>
    <cellStyle name="_Currency_Book1_Jazztel model 16DP3-Exhibits_Mobile CSC - CMT_Formats RDG Dec 2008 MAG BU Diphenols v8 FINAL SP12 3" xfId="2905" xr:uid="{00000000-0005-0000-0000-00003D0A0000}"/>
    <cellStyle name="_Currency_Book1_Jazztel model 16DP3-Exhibits_Mobile CSC - CMT_Formats RDG Dec 2008 MAG BU Diphenols v8 FINAL SP12 3 2" xfId="2906" xr:uid="{00000000-0005-0000-0000-00003E0A0000}"/>
    <cellStyle name="_Currency_Book1_Jazztel model 16DP3-Exhibits_Mobile CSC - CMT_Free Cash Flow" xfId="2907" xr:uid="{00000000-0005-0000-0000-00003F0A0000}"/>
    <cellStyle name="_Currency_Book1_Jazztel model 16DP3-Exhibits_Mobile CSC - CMT_Free Cash Flow 2" xfId="2908" xr:uid="{00000000-0005-0000-0000-0000400A0000}"/>
    <cellStyle name="_Currency_Book1_Jazztel model 16DP3-Exhibits_Mobile CSC - CMT_Free Cash Flow 2 2" xfId="2909" xr:uid="{00000000-0005-0000-0000-0000410A0000}"/>
    <cellStyle name="_Currency_Book1_Jazztel model 16DP3-Exhibits_Mobile CSC - CMT_Free Cash Flow 3" xfId="2910" xr:uid="{00000000-0005-0000-0000-0000420A0000}"/>
    <cellStyle name="_Currency_Book1_Jazztel model 16DP3-Exhibits_Mobile CSC - CMT_Free Cash Flow 3 2" xfId="2911" xr:uid="{00000000-0005-0000-0000-0000430A0000}"/>
    <cellStyle name="_Currency_Book1_Jazztel model 16DP3-Exhibits_Mobile CSC - CMT_Free Cash Flow 4" xfId="2912" xr:uid="{00000000-0005-0000-0000-0000440A0000}"/>
    <cellStyle name="_Currency_Book1_Jazztel model 16DP3-Exhibits_Mobile CSC - CMT_Free Cash Flow_ASIAN_Plant_Perimeter" xfId="2913" xr:uid="{00000000-0005-0000-0000-0000450A0000}"/>
    <cellStyle name="_Currency_Book1_Jazztel model 16DP3-Exhibits_Mobile CSC - CMT_Free Cash Flow_ASIAN_Plant_Perimeter 2" xfId="2914" xr:uid="{00000000-0005-0000-0000-0000460A0000}"/>
    <cellStyle name="_Currency_Book1_Jazztel model 16DP3-Exhibits_Mobile CSC - CMT_Free Cash Flow_ASIAN_Plant_Perimeter 2 2" xfId="2915" xr:uid="{00000000-0005-0000-0000-0000470A0000}"/>
    <cellStyle name="_Currency_Book1_Jazztel model 16DP3-Exhibits_Mobile CSC - CMT_Free Cash Flow_Bridge FC Act 2007 vs 2008 (Fct June) par entreprise" xfId="2916" xr:uid="{00000000-0005-0000-0000-0000480A0000}"/>
    <cellStyle name="_Currency_Book1_Jazztel model 16DP3-Exhibits_Mobile CSC - CMT_Free Cash Flow_Bridge FC Act 2007 vs 2008 (Fct June) par entreprise 2" xfId="2917" xr:uid="{00000000-0005-0000-0000-0000490A0000}"/>
    <cellStyle name="_Currency_Book1_Jazztel model 16DP3-Exhibits_Mobile CSC - CMT_Free Cash Flow_Bridge FC Act 2007 vs 2008 (Fct June) par entreprise 2 2" xfId="2918" xr:uid="{00000000-0005-0000-0000-00004A0A0000}"/>
    <cellStyle name="_Currency_Book1_Jazztel model 16DP3-Exhibits_Mobile CSC - CMT_Free Cash Flow_Bridge FC Act 2007 vs 2008 (Fct June) par entreprise 3" xfId="2919" xr:uid="{00000000-0005-0000-0000-00004B0A0000}"/>
    <cellStyle name="_Currency_Book1_Jazztel model 16DP3-Exhibits_Mobile CSC - CMT_Free Cash Flow_Cash Unit Review 2012 03 Acetow" xfId="2920" xr:uid="{00000000-0005-0000-0000-00004C0A0000}"/>
    <cellStyle name="_Currency_Book1_Jazztel model 16DP3-Exhibits_Mobile CSC - CMT_Free Cash Flow_Chiffres Pres board 2007" xfId="2921" xr:uid="{00000000-0005-0000-0000-00004D0A0000}"/>
    <cellStyle name="_Currency_Book1_Jazztel model 16DP3-Exhibits_Mobile CSC - CMT_Free Cash Flow_Chiffres Pres board 2007 2" xfId="2922" xr:uid="{00000000-0005-0000-0000-00004E0A0000}"/>
    <cellStyle name="_Currency_Book1_Jazztel model 16DP3-Exhibits_Mobile CSC - CMT_Free Cash Flow_Chiffres Pres board 2007 2 2" xfId="2923" xr:uid="{00000000-0005-0000-0000-00004F0A0000}"/>
    <cellStyle name="_Currency_Book1_Jazztel model 16DP3-Exhibits_Mobile CSC - CMT_Free Cash Flow_Chiffres Pres board 2007 3" xfId="2924" xr:uid="{00000000-0005-0000-0000-0000500A0000}"/>
    <cellStyle name="_Currency_Book1_Jazztel model 16DP3-Exhibits_Mobile CSC - CMT_Free Cash Flow_Conso Bridge EBITDA 2008x2007" xfId="2925" xr:uid="{00000000-0005-0000-0000-0000510A0000}"/>
    <cellStyle name="_Currency_Book1_Jazztel model 16DP3-Exhibits_Mobile CSC - CMT_Free Cash Flow_Conso Bridge EBITDA 2008x2007 2" xfId="2926" xr:uid="{00000000-0005-0000-0000-0000520A0000}"/>
    <cellStyle name="_Currency_Book1_Jazztel model 16DP3-Exhibits_Mobile CSC - CMT_Free Cash Flow_Conso Bridge EBITDA 2008x2007 2 2" xfId="2927" xr:uid="{00000000-0005-0000-0000-0000530A0000}"/>
    <cellStyle name="_Currency_Book1_Jazztel model 16DP3-Exhibits_Mobile CSC - CMT_Free Cash Flow_Conso Bridge EBITDA 2008x2007 3" xfId="2928" xr:uid="{00000000-0005-0000-0000-0000540A0000}"/>
    <cellStyle name="_Currency_Book1_Jazztel model 16DP3-Exhibits_Mobile CSC - CMT_Free Cash Flow_Conso Bridge EBITDA 2008x2007 SPRING06" xfId="2929" xr:uid="{00000000-0005-0000-0000-0000550A0000}"/>
    <cellStyle name="_Currency_Book1_Jazztel model 16DP3-Exhibits_Mobile CSC - CMT_Free Cash Flow_Conso Bridge EBITDA 2008x2007 SPRING06 2" xfId="2930" xr:uid="{00000000-0005-0000-0000-0000560A0000}"/>
    <cellStyle name="_Currency_Book1_Jazztel model 16DP3-Exhibits_Mobile CSC - CMT_Free Cash Flow_Conso Bridge EBITDA 2008x2007 SPRING06 2 2" xfId="2931" xr:uid="{00000000-0005-0000-0000-0000570A0000}"/>
    <cellStyle name="_Currency_Book1_Jazztel model 16DP3-Exhibits_Mobile CSC - CMT_Free Cash Flow_Conso Bridge EBITDA 2008x2007 SPRING06 3" xfId="2932" xr:uid="{00000000-0005-0000-0000-0000580A0000}"/>
    <cellStyle name="_Currency_Book1_Jazztel model 16DP3-Exhibits_Mobile CSC - CMT_Free Cash Flow_Conso Bridge EBITDA 2008x2007 SPRING06 3 2" xfId="2933" xr:uid="{00000000-0005-0000-0000-0000590A0000}"/>
    <cellStyle name="_Currency_Book1_Jazztel model 16DP3-Exhibits_Mobile CSC - CMT_Free Cash Flow_Conso Bridge EBITDA 2008x2007_ASIAN_Plant_Perimeter" xfId="2934" xr:uid="{00000000-0005-0000-0000-00005A0A0000}"/>
    <cellStyle name="_Currency_Book1_Jazztel model 16DP3-Exhibits_Mobile CSC - CMT_Free Cash Flow_Conso Bridge EBITDA 2008x2007_ASIAN_Plant_Perimeter 2" xfId="2935" xr:uid="{00000000-0005-0000-0000-00005B0A0000}"/>
    <cellStyle name="_Currency_Book1_Jazztel model 16DP3-Exhibits_Mobile CSC - CMT_Free Cash Flow_Conso Bridge EBITDA 2008x2007_ASIAN_Plant_Perimeter 2 2" xfId="2936" xr:uid="{00000000-0005-0000-0000-00005C0A0000}"/>
    <cellStyle name="_Currency_Book1_Jazztel model 16DP3-Exhibits_Mobile CSC - CMT_Free Cash Flow_Conso Bridge EBITDA 2008x2007_Jan BE+FebBE+MarBE v F12 Sales" xfId="2937" xr:uid="{00000000-0005-0000-0000-00005D0A0000}"/>
    <cellStyle name="_Currency_Book1_Jazztel model 16DP3-Exhibits_Mobile CSC - CMT_Free Cash Flow_Conso Bridge EBITDA 2008x2007_Jan BE+FebBE+MarBE v F12 Sales 2" xfId="2938" xr:uid="{00000000-0005-0000-0000-00005E0A0000}"/>
    <cellStyle name="_Currency_Book1_Jazztel model 16DP3-Exhibits_Mobile CSC - CMT_Free Cash Flow_Conso Bridge EBITDA 2008x2007_Jan BE+FebBE+MarBE v F12 Sales 2 2" xfId="2939" xr:uid="{00000000-0005-0000-0000-00005F0A0000}"/>
    <cellStyle name="_Currency_Book1_Jazztel model 16DP3-Exhibits_Mobile CSC - CMT_Free Cash Flow_CTN by segments F06-2008" xfId="2940" xr:uid="{00000000-0005-0000-0000-0000600A0000}"/>
    <cellStyle name="_Currency_Book1_Jazztel model 16DP3-Exhibits_Mobile CSC - CMT_Free Cash Flow_CTN by segments F06-2008 2" xfId="2941" xr:uid="{00000000-0005-0000-0000-0000610A0000}"/>
    <cellStyle name="_Currency_Book1_Jazztel model 16DP3-Exhibits_Mobile CSC - CMT_Free Cash Flow_CTN by segments F06-2008 3" xfId="2942" xr:uid="{00000000-0005-0000-0000-0000620A0000}"/>
    <cellStyle name="_Currency_Book1_Jazztel model 16DP3-Exhibits_Mobile CSC - CMT_Free Cash Flow_CTN by segments F06-2008 3 2" xfId="2943" xr:uid="{00000000-0005-0000-0000-0000630A0000}"/>
    <cellStyle name="_Currency_Book1_Jazztel model 16DP3-Exhibits_Mobile CSC - CMT_Free Cash Flow_P&amp;L Spring 200806" xfId="2944" xr:uid="{00000000-0005-0000-0000-0000640A0000}"/>
    <cellStyle name="_Currency_Book1_Jazztel model 16DP3-Exhibits_Mobile CSC - CMT_Free Cash Flow_P&amp;L Spring 200806 2" xfId="2945" xr:uid="{00000000-0005-0000-0000-0000650A0000}"/>
    <cellStyle name="_Currency_Book1_Jazztel model 16DP3-Exhibits_Mobile CSC - CMT_Free Cash Flow_P&amp;L Spring 200806 2 2" xfId="2946" xr:uid="{00000000-0005-0000-0000-0000660A0000}"/>
    <cellStyle name="_Currency_Book1_Jazztel model 16DP3-Exhibits_Mobile CSC - CMT_Free Cash Flow_P&amp;L Spring 200806 3" xfId="2947" xr:uid="{00000000-0005-0000-0000-0000670A0000}"/>
    <cellStyle name="_Currency_Book1_Jazztel model 16DP3-Exhibits_Mobile CSC - CMT_Free Cash Flow_P&amp;L Spring 200806_DATABASECNPGLOBAL v5" xfId="2948" xr:uid="{00000000-0005-0000-0000-0000680A0000}"/>
    <cellStyle name="_Currency_Book1_Jazztel model 16DP3-Exhibits_Mobile CSC - CMT_Free Cash Flow_P&amp;L Spring 200806_DATABASECNPGLOBAL v5 2" xfId="2949" xr:uid="{00000000-0005-0000-0000-0000690A0000}"/>
    <cellStyle name="_Currency_Book1_Jazztel model 16DP3-Exhibits_Mobile CSC - CMT_Free Cash Flow_P&amp;L Spring 200806_DATABASECNPGLOBAL v5 2 2" xfId="2950" xr:uid="{00000000-0005-0000-0000-00006A0A0000}"/>
    <cellStyle name="_Currency_Book1_Jazztel model 16DP3-Exhibits_Mobile CSC - CMT_Free Cash Flow_P&amp;L Spring 200806_Jan BE+FebBE+MarBE v F12 Sales" xfId="2951" xr:uid="{00000000-0005-0000-0000-00006B0A0000}"/>
    <cellStyle name="_Currency_Book1_Jazztel model 16DP3-Exhibits_Mobile CSC - CMT_Free Cash Flow_P&amp;L Spring 200806_Jan BE+FebBE+MarBE v F12 Sales 2" xfId="2952" xr:uid="{00000000-0005-0000-0000-00006C0A0000}"/>
    <cellStyle name="_Currency_Book1_Jazztel model 16DP3-Exhibits_Mobile CSC - CMT_Free Cash Flow_P&amp;L Spring 200806_Jan BE+FebBE+MarBE v F12 Sales 2 2" xfId="2953" xr:uid="{00000000-0005-0000-0000-00006D0A0000}"/>
    <cellStyle name="_Currency_Book1_Jazztel model 16DP3-Exhibits_Mobile CSC - CMT_Free Cash Flow_Présentation au Board" xfId="2954" xr:uid="{00000000-0005-0000-0000-00006E0A0000}"/>
    <cellStyle name="_Currency_Book1_Jazztel model 16DP3-Exhibits_Mobile CSC - CMT_Free Cash Flow_Présentation au Board 2" xfId="2955" xr:uid="{00000000-0005-0000-0000-00006F0A0000}"/>
    <cellStyle name="_Currency_Book1_Jazztel model 16DP3-Exhibits_Mobile CSC - CMT_Free Cash Flow_Présentation au Board 2 2" xfId="2956" xr:uid="{00000000-0005-0000-0000-0000700A0000}"/>
    <cellStyle name="_Currency_Book1_Jazztel model 16DP3-Exhibits_Mobile CSC - CMT_Free Cash Flow_Présentation au Board 3" xfId="2957" xr:uid="{00000000-0005-0000-0000-0000710A0000}"/>
    <cellStyle name="_Currency_Book1_Jazztel model 16DP3-Exhibits_Mobile CSC - CMT_Free Cash Flow_Présentation au Board July 29" xfId="2958" xr:uid="{00000000-0005-0000-0000-0000720A0000}"/>
    <cellStyle name="_Currency_Book1_Jazztel model 16DP3-Exhibits_Mobile CSC - CMT_Free Cash Flow_Présentation au Board July 29 2" xfId="2959" xr:uid="{00000000-0005-0000-0000-0000730A0000}"/>
    <cellStyle name="_Currency_Book1_Jazztel model 16DP3-Exhibits_Mobile CSC - CMT_Free Cash Flow_Présentation au Board July 29 2 2" xfId="2960" xr:uid="{00000000-0005-0000-0000-0000740A0000}"/>
    <cellStyle name="_Currency_Book1_Jazztel model 16DP3-Exhibits_Mobile CSC - CMT_Free Cash Flow_Présentation au CDG July 21 v080708" xfId="2961" xr:uid="{00000000-0005-0000-0000-0000750A0000}"/>
    <cellStyle name="_Currency_Book1_Jazztel model 16DP3-Exhibits_Mobile CSC - CMT_Free Cash Flow_Présentation au CDG July 21 v080708 2" xfId="2962" xr:uid="{00000000-0005-0000-0000-0000760A0000}"/>
    <cellStyle name="_Currency_Book1_Jazztel model 16DP3-Exhibits_Mobile CSC - CMT_Free Cash Flow_Présentation au CDG July 21 v080708 2 2" xfId="2963" xr:uid="{00000000-0005-0000-0000-0000770A0000}"/>
    <cellStyle name="_Currency_Book1_Jazztel model 16DP3-Exhibits_Mobile CSC - CMT_Free Cash Flow_Présention au Board July 29" xfId="2964" xr:uid="{00000000-0005-0000-0000-0000780A0000}"/>
    <cellStyle name="_Currency_Book1_Jazztel model 16DP3-Exhibits_Mobile CSC - CMT_Free Cash Flow_Présention au Board July 29 2" xfId="2965" xr:uid="{00000000-0005-0000-0000-0000790A0000}"/>
    <cellStyle name="_Currency_Book1_Jazztel model 16DP3-Exhibits_Mobile CSC - CMT_Free Cash Flow_Présention au Board July 29 2 2" xfId="2966" xr:uid="{00000000-0005-0000-0000-00007A0A0000}"/>
    <cellStyle name="_Currency_Book1_Jazztel model 16DP3-Exhibits_Mobile CSC - CMT_Free Cash Flow_QUS" xfId="2967" xr:uid="{00000000-0005-0000-0000-00007B0A0000}"/>
    <cellStyle name="_Currency_Book1_Jazztel model 16DP3-Exhibits_Mobile CSC - CMT_Free Cash Flow_QUS 2" xfId="2968" xr:uid="{00000000-0005-0000-0000-00007C0A0000}"/>
    <cellStyle name="_Currency_Book1_Jazztel model 16DP3-Exhibits_Mobile CSC - CMT_Free Cash Flow_RM 2008 01 comments ILM" xfId="2969" xr:uid="{00000000-0005-0000-0000-00007D0A0000}"/>
    <cellStyle name="_Currency_Book1_Jazztel model 16DP3-Exhibits_Mobile CSC - CMT_Free Cash Flow_RM 2008 01 comments ILM 2" xfId="2970" xr:uid="{00000000-0005-0000-0000-00007E0A0000}"/>
    <cellStyle name="_Currency_Book1_Jazztel model 16DP3-Exhibits_Mobile CSC - CMT_Free Cash Flow_RM 2008 01 comments ILM 2 2" xfId="2971" xr:uid="{00000000-0005-0000-0000-00007F0A0000}"/>
    <cellStyle name="_Currency_Book1_Jazztel model 16DP3-Exhibits_Mobile CSC - CMT_Free Cash Flow_RM 2008 01 comments ILM 3" xfId="2972" xr:uid="{00000000-0005-0000-0000-0000800A0000}"/>
    <cellStyle name="_Currency_Book1_Jazztel model 16DP3-Exhibits_Mobile CSC - CMT_Free Cash Flow_RM 2008 01 comments ILM_ASIAN_Plant_Perimeter" xfId="2973" xr:uid="{00000000-0005-0000-0000-0000810A0000}"/>
    <cellStyle name="_Currency_Book1_Jazztel model 16DP3-Exhibits_Mobile CSC - CMT_Free Cash Flow_RM 2008 01 comments ILM_ASIAN_Plant_Perimeter 2" xfId="2974" xr:uid="{00000000-0005-0000-0000-0000820A0000}"/>
    <cellStyle name="_Currency_Book1_Jazztel model 16DP3-Exhibits_Mobile CSC - CMT_Free Cash Flow_RM 2008 01 comments ILM_ASIAN_Plant_Perimeter 2 2" xfId="2975" xr:uid="{00000000-0005-0000-0000-0000830A0000}"/>
    <cellStyle name="_Currency_Book1_Jazztel model 16DP3-Exhibits_Mobile CSC - CMT_Free Cash Flow_RM 2008 01 comments ILM_Jan BE+FebBE+MarBE v F12 Sales" xfId="2976" xr:uid="{00000000-0005-0000-0000-0000840A0000}"/>
    <cellStyle name="_Currency_Book1_Jazztel model 16DP3-Exhibits_Mobile CSC - CMT_Free Cash Flow_RM 2008 01 comments ILM_Jan BE+FebBE+MarBE v F12 Sales 2" xfId="2977" xr:uid="{00000000-0005-0000-0000-0000850A0000}"/>
    <cellStyle name="_Currency_Book1_Jazztel model 16DP3-Exhibits_Mobile CSC - CMT_Free Cash Flow_RM 2008 01 comments ILM_Jan BE+FebBE+MarBE v F12 Sales 2 2" xfId="2978" xr:uid="{00000000-0005-0000-0000-0000860A0000}"/>
    <cellStyle name="_Currency_Book1_Jazztel model 16DP3-Exhibits_Mobile CSC - CMT_Free Cash Flow_RM 2008 04 comments ILM" xfId="2979" xr:uid="{00000000-0005-0000-0000-0000870A0000}"/>
    <cellStyle name="_Currency_Book1_Jazztel model 16DP3-Exhibits_Mobile CSC - CMT_Free Cash Flow_RM 2008 04 comments ILM 2" xfId="2980" xr:uid="{00000000-0005-0000-0000-0000880A0000}"/>
    <cellStyle name="_Currency_Book1_Jazztel model 16DP3-Exhibits_Mobile CSC - CMT_Free Cash Flow_RM 2008 04 comments ILM 2 2" xfId="2981" xr:uid="{00000000-0005-0000-0000-0000890A0000}"/>
    <cellStyle name="_Currency_Book1_Jazztel model 16DP3-Exhibits_Mobile CSC - CMT_Free Cash Flow_RM 2008 04 comments ILM 3" xfId="2982" xr:uid="{00000000-0005-0000-0000-00008A0A0000}"/>
    <cellStyle name="_Currency_Book1_Jazztel model 16DP3-Exhibits_Mobile CSC - CMT_Free Cash Flow_SPLIT Volumes" xfId="2983" xr:uid="{00000000-0005-0000-0000-00008B0A0000}"/>
    <cellStyle name="_Currency_Book1_Jazztel model 16DP3-Exhibits_Mobile CSC - CMT_Free Cash Flow_SPLIT Volumes 2" xfId="2984" xr:uid="{00000000-0005-0000-0000-00008C0A0000}"/>
    <cellStyle name="_Currency_Book1_Jazztel model 16DP3-Exhibits_Mobile CSC - CMT_Free Cash Flow_SPRING 2010" xfId="2985" xr:uid="{00000000-0005-0000-0000-00008D0A0000}"/>
    <cellStyle name="_Currency_Book1_Jazztel model 16DP3-Exhibits_Mobile CSC - CMT_Free Cash Flow_SPRING 2010 2" xfId="2986" xr:uid="{00000000-0005-0000-0000-00008E0A0000}"/>
    <cellStyle name="_Currency_Book1_Jazztel model 16DP3-Exhibits_Mobile CSC - CMT_Free Cash Flow_SPRING 2010 2 2" xfId="2987" xr:uid="{00000000-0005-0000-0000-00008F0A0000}"/>
    <cellStyle name="_Currency_Book1_Jazztel model 16DP3-Exhibits_Mobile CSC - CMT_Free Cash Flow_WC &amp; Free Cash Flow 200801" xfId="2988" xr:uid="{00000000-0005-0000-0000-0000900A0000}"/>
    <cellStyle name="_Currency_Book1_Jazztel model 16DP3-Exhibits_Mobile CSC - CMT_Free Cash Flow_WC &amp; Free Cash Flow 200801 2" xfId="2989" xr:uid="{00000000-0005-0000-0000-0000910A0000}"/>
    <cellStyle name="_Currency_Book1_Jazztel model 16DP3-Exhibits_Mobile CSC - CMT_Free Cash Flow_WC &amp; Free Cash Flow 200801 2 2" xfId="2990" xr:uid="{00000000-0005-0000-0000-0000920A0000}"/>
    <cellStyle name="_Currency_Book1_Jazztel model 16DP3-Exhibits_Mobile CSC - CMT_Free Cash Flow_WC &amp; Free Cash Flow 200801 3" xfId="2991" xr:uid="{00000000-0005-0000-0000-0000930A0000}"/>
    <cellStyle name="_Currency_Book1_Jazztel model 16DP3-Exhibits_Mobile CSC - CMT_Free Cash Flow_WC &amp; Free Cash Flow 200801 4" xfId="2992" xr:uid="{00000000-0005-0000-0000-0000940A0000}"/>
    <cellStyle name="_Currency_Book1_Jazztel model 16DP3-Exhibits_Mobile CSC - CMT_Free Cash Flow_WC &amp; Free Cash Flow 200801 4 2" xfId="2993" xr:uid="{00000000-0005-0000-0000-0000950A0000}"/>
    <cellStyle name="_Currency_Book1_Jazztel model 16DP3-Exhibits_Mobile CSC - CMT_Free Cash Flow_WC &amp; Free Cash Flow 200801_FLUO" xfId="2994" xr:uid="{00000000-0005-0000-0000-0000960A0000}"/>
    <cellStyle name="_Currency_Book1_Jazztel model 16DP3-Exhibits_Mobile CSC - CMT_Free Cash Flow_WC &amp; Free Cash Flow 200801_FLUO 2" xfId="2995" xr:uid="{00000000-0005-0000-0000-0000970A0000}"/>
    <cellStyle name="_Currency_Book1_Jazztel model 16DP3-Exhibits_Mobile CSC - CMT_Free Cash Flow_WC &amp; Free Cash Flow 200801_FLUO 2 2" xfId="2996" xr:uid="{00000000-0005-0000-0000-0000980A0000}"/>
    <cellStyle name="_Currency_Book1_Jazztel model 16DP3-Exhibits_Mobile CSC - CMT_Free Cash Flow_WC &amp; Free Cash Flow 200801_FLUO 3" xfId="2997" xr:uid="{00000000-0005-0000-0000-0000990A0000}"/>
    <cellStyle name="_Currency_Book1_Jazztel model 16DP3-Exhibits_Mobile CSC - CMT_Free Cash Flow_WC &amp; Free Cash Flow 200801_QUS" xfId="2998" xr:uid="{00000000-0005-0000-0000-00009A0A0000}"/>
    <cellStyle name="_Currency_Book1_Jazztel model 16DP3-Exhibits_Mobile CSC - CMT_Free Cash Flow_WC &amp; Free Cash Flow 200801_QUS 2" xfId="2999" xr:uid="{00000000-0005-0000-0000-00009B0A0000}"/>
    <cellStyle name="_Currency_Book1_Jazztel model 16DP3-Exhibits_Mobile CSC - CMT_Free Cash Flow_WC &amp; Free Cash Flow 200801_SPLIT Volumes" xfId="3000" xr:uid="{00000000-0005-0000-0000-00009C0A0000}"/>
    <cellStyle name="_Currency_Book1_Jazztel model 16DP3-Exhibits_Mobile CSC - CMT_Free Cash Flow_WC &amp; Free Cash Flow 200801_SPLIT Volumes 2" xfId="3001" xr:uid="{00000000-0005-0000-0000-00009D0A0000}"/>
    <cellStyle name="_Currency_Book1_Jazztel model 16DP3-Exhibits_Mobile CSC - CMT_Free Cash Flow_WC &amp; Free Cash Flow 2011-10" xfId="3002" xr:uid="{00000000-0005-0000-0000-00009E0A0000}"/>
    <cellStyle name="_Currency_Book1_Jazztel model 16DP3-Exhibits_Mobile CSC - CMT_Free Cash Flow_WC &amp; Free Cash Flow 2011-10 2" xfId="3003" xr:uid="{00000000-0005-0000-0000-00009F0A0000}"/>
    <cellStyle name="_Currency_Book1_Jazztel model 16DP3-Exhibits_Mobile CSC - CMT_Free Cash Flow_WC &amp; Free Cash Flow 2011-10 2 2" xfId="3004" xr:uid="{00000000-0005-0000-0000-0000A00A0000}"/>
    <cellStyle name="_Currency_Book1_Jazztel model 16DP3-Exhibits_Mobile CSC - CMT_Free Cash Flow_WC &amp; Free Cash Flow Spring 200806" xfId="3005" xr:uid="{00000000-0005-0000-0000-0000A10A0000}"/>
    <cellStyle name="_Currency_Book1_Jazztel model 16DP3-Exhibits_Mobile CSC - CMT_Free Cash Flow_WC &amp; Free Cash Flow Spring 200806 2" xfId="3006" xr:uid="{00000000-0005-0000-0000-0000A20A0000}"/>
    <cellStyle name="_Currency_Book1_Jazztel model 16DP3-Exhibits_Mobile CSC - CMT_Free Cash Flow_WC &amp; Free Cash Flow Spring 200806 2 2" xfId="3007" xr:uid="{00000000-0005-0000-0000-0000A30A0000}"/>
    <cellStyle name="_Currency_Book1_Jazztel model 16DP3-Exhibits_Mobile CSC - CMT_Jan BE+FebBE+MarBE v F12 Sales" xfId="3008" xr:uid="{00000000-0005-0000-0000-0000A40A0000}"/>
    <cellStyle name="_Currency_Book1_Jazztel model 16DP3-Exhibits_Mobile CSC - CMT_Jan BE+FebBE+MarBE v F12 Sales 2" xfId="3009" xr:uid="{00000000-0005-0000-0000-0000A50A0000}"/>
    <cellStyle name="_Currency_Book1_Jazztel model 16DP3-Exhibits_Mobile CSC - CMT_Jan BE+FebBE+MarBE v F12 Sales 2 2" xfId="3010" xr:uid="{00000000-0005-0000-0000-0000A60A0000}"/>
    <cellStyle name="_Currency_Book1_Jazztel model 16DP3-Exhibits_Mobile CSC - CMT_Net result" xfId="3011" xr:uid="{00000000-0005-0000-0000-0000A70A0000}"/>
    <cellStyle name="_Currency_Book1_Jazztel model 16DP3-Exhibits_Mobile CSC - CMT_Net result 2" xfId="3012" xr:uid="{00000000-0005-0000-0000-0000A80A0000}"/>
    <cellStyle name="_Currency_Book1_Jazztel model 16DP3-Exhibits_Mobile CSC - CMT_Net result 2 2" xfId="3013" xr:uid="{00000000-0005-0000-0000-0000A90A0000}"/>
    <cellStyle name="_Currency_Book1_Jazztel model 16DP3-Exhibits_Mobile CSC - CMT_Net result 3" xfId="3014" xr:uid="{00000000-0005-0000-0000-0000AA0A0000}"/>
    <cellStyle name="_Currency_Book1_Jazztel model 16DP3-Exhibits_Mobile CSC - CMT_Net result_2009 CTN FCST (Q1+Q2+Q3)" xfId="3015" xr:uid="{00000000-0005-0000-0000-0000AB0A0000}"/>
    <cellStyle name="_Currency_Book1_Jazztel model 16DP3-Exhibits_Mobile CSC - CMT_Net result_2009 CTN FCST (Q1+Q2+Q3) 2" xfId="3016" xr:uid="{00000000-0005-0000-0000-0000AC0A0000}"/>
    <cellStyle name="_Currency_Book1_Jazztel model 16DP3-Exhibits_Mobile CSC - CMT_Net result_2009 CTN FCST (Q1+Q2+Q3) 2 2" xfId="3017" xr:uid="{00000000-0005-0000-0000-0000AD0A0000}"/>
    <cellStyle name="_Currency_Book1_Jazztel model 16DP3-Exhibits_Mobile CSC - CMT_Net result_AFDT manque Inhibiteurs a la conso 21102010" xfId="3018" xr:uid="{00000000-0005-0000-0000-0000AE0A0000}"/>
    <cellStyle name="_Currency_Book1_Jazztel model 16DP3-Exhibits_Mobile CSC - CMT_Net result_AP - Fluorés" xfId="3019" xr:uid="{00000000-0005-0000-0000-0000AF0A0000}"/>
    <cellStyle name="_Currency_Book1_Jazztel model 16DP3-Exhibits_Mobile CSC - CMT_Net result_ASIAN_Plant_Perimeter" xfId="3020" xr:uid="{00000000-0005-0000-0000-0000B00A0000}"/>
    <cellStyle name="_Currency_Book1_Jazztel model 16DP3-Exhibits_Mobile CSC - CMT_Net result_ASIAN_Plant_Perimeter 2" xfId="3021" xr:uid="{00000000-0005-0000-0000-0000B10A0000}"/>
    <cellStyle name="_Currency_Book1_Jazztel model 16DP3-Exhibits_Mobile CSC - CMT_Net result_ASIAN_Plant_Perimeter 2 2" xfId="3022" xr:uid="{00000000-0005-0000-0000-0000B20A0000}"/>
    <cellStyle name="_Currency_Book1_Jazztel model 16DP3-Exhibits_Mobile CSC - CMT_Net result_bridge Frais fixes détaillé" xfId="3023" xr:uid="{00000000-0005-0000-0000-0000B30A0000}"/>
    <cellStyle name="_Currency_Book1_Jazztel model 16DP3-Exhibits_Mobile CSC - CMT_Net result_Jan BE+FebBE+MarBE v F12 Sales" xfId="3024" xr:uid="{00000000-0005-0000-0000-0000B40A0000}"/>
    <cellStyle name="_Currency_Book1_Jazztel model 16DP3-Exhibits_Mobile CSC - CMT_Net result_Jan BE+FebBE+MarBE v F12 Sales 2" xfId="3025" xr:uid="{00000000-0005-0000-0000-0000B50A0000}"/>
    <cellStyle name="_Currency_Book1_Jazztel model 16DP3-Exhibits_Mobile CSC - CMT_Net result_Jan BE+FebBE+MarBE v F12 Sales 2 2" xfId="3026" xr:uid="{00000000-0005-0000-0000-0000B60A0000}"/>
    <cellStyle name="_Currency_Book1_Jazztel model 16DP3-Exhibits_Mobile CSC - CMT_Présention au Board July 29" xfId="3027" xr:uid="{00000000-0005-0000-0000-0000B70A0000}"/>
    <cellStyle name="_Currency_Book1_Jazztel model 16DP3-Exhibits_Mobile CSC - CMT_Présention au Board July 29 2" xfId="3028" xr:uid="{00000000-0005-0000-0000-0000B80A0000}"/>
    <cellStyle name="_Currency_Book1_Jazztel model 16DP3-Exhibits_Mobile CSC - CMT_Présention au Board July 29 2 2" xfId="3029" xr:uid="{00000000-0005-0000-0000-0000B90A0000}"/>
    <cellStyle name="_Currency_Book1_Jazztel model 16DP3-Exhibits_Mobile CSC - CMT_Q3 10 vs 09 CTN" xfId="3030" xr:uid="{00000000-0005-0000-0000-0000BA0A0000}"/>
    <cellStyle name="_Currency_Book1_Jazztel model 16DP3-Exhibits_Mobile CSC - CMT_Q4 09 vs 08 CTN" xfId="3031" xr:uid="{00000000-0005-0000-0000-0000BB0A0000}"/>
    <cellStyle name="_Currency_Book1_Jazztel model 16DP3-Exhibits_Mobile CSC - CMT_Q4 09 vs 08 CTN 2" xfId="3032" xr:uid="{00000000-0005-0000-0000-0000BC0A0000}"/>
    <cellStyle name="_Currency_Book1_Jazztel model 16DP3-Exhibits_Mobile CSC - CMT_Q4 09 vs 08 CTN 3" xfId="3033" xr:uid="{00000000-0005-0000-0000-0000BD0A0000}"/>
    <cellStyle name="_Currency_Book1_Jazztel model 16DP3-Exhibits_Mobile CSC - CMT_suivi dette et FCF" xfId="3034" xr:uid="{00000000-0005-0000-0000-0000BE0A0000}"/>
    <cellStyle name="_Currency_Book1_Jazztel model 16DP3-Exhibits_Mobile CSC - CMT_suivi dette et FCF 2" xfId="3035" xr:uid="{00000000-0005-0000-0000-0000BF0A0000}"/>
    <cellStyle name="_Currency_Book1_Jazztel model 16DP3-Exhibits_Mobile CSC - CMT_suivi dette et FCF 2 2" xfId="3036" xr:uid="{00000000-0005-0000-0000-0000C00A0000}"/>
    <cellStyle name="_Currency_Book1_Jazztel model 16DP3-Exhibits_Mobile CSC - CMT_Synthèse prev 2006 - 2007 par entreprise" xfId="3037" xr:uid="{00000000-0005-0000-0000-0000C10A0000}"/>
    <cellStyle name="_Currency_Book1_Jazztel model 16DP3-Exhibits_Mobile CSC - CMT_Synthèse prev 2006 - 2007 par entreprise 2" xfId="3038" xr:uid="{00000000-0005-0000-0000-0000C20A0000}"/>
    <cellStyle name="_Currency_Book1_Jazztel model 16DP3-Exhibits_Mobile CSC - CMT_Synthèse prev 2006 - 2007 par entreprise 2 2" xfId="3039" xr:uid="{00000000-0005-0000-0000-0000C30A0000}"/>
    <cellStyle name="_Currency_Book1_Jazztel model 16DP3-Exhibits_Mobile CSC - CMT_Synthèse prev 2006 - 2007 par entreprise v2" xfId="3040" xr:uid="{00000000-0005-0000-0000-0000C40A0000}"/>
    <cellStyle name="_Currency_Book1_Jazztel model 16DP3-Exhibits_Mobile CSC - CMT_Synthèse prev 2006 - 2007 par entreprise v2 2" xfId="3041" xr:uid="{00000000-0005-0000-0000-0000C50A0000}"/>
    <cellStyle name="_Currency_Book1_Jazztel model 16DP3-Exhibits_Mobile CSC - CMT_Synthèse prev 2006 - 2007 par entreprise v2 2 2" xfId="3042" xr:uid="{00000000-0005-0000-0000-0000C60A0000}"/>
    <cellStyle name="_Currency_Book1_Jazztel model 16DP3-Exhibits_Mobile CSC - CMT_Synthèse prev 2006 - 2007 par entreprise v2_Bridge FC Act 2007 vs 2008 (Fct June) par entreprise" xfId="3043" xr:uid="{00000000-0005-0000-0000-0000C70A0000}"/>
    <cellStyle name="_Currency_Book1_Jazztel model 16DP3-Exhibits_Mobile CSC - CMT_Synthèse prev 2006 - 2007 par entreprise v2_Bridge FC Act 2007 vs 2008 (Fct June) par entreprise 2" xfId="3044" xr:uid="{00000000-0005-0000-0000-0000C80A0000}"/>
    <cellStyle name="_Currency_Book1_Jazztel model 16DP3-Exhibits_Mobile CSC - CMT_Synthèse prev 2006 - 2007 par entreprise v2_Bridge FC Act 2007 vs 2008 (Fct June) par entreprise 2 2" xfId="3045" xr:uid="{00000000-0005-0000-0000-0000C90A0000}"/>
    <cellStyle name="_Currency_Book1_Jazztel model 16DP3-Exhibits_Mobile CSC - CMT_Synthèse prev 2006 - 2007 par entreprise v2_Cash Unit Review 2012 03 Acetow" xfId="3046" xr:uid="{00000000-0005-0000-0000-0000CA0A0000}"/>
    <cellStyle name="_Currency_Book1_Jazztel model 16DP3-Exhibits_Mobile CSC - CMT_Synthèse prev 2006 - 2007 par entreprise v2_Chiffres Pres board 2007" xfId="3047" xr:uid="{00000000-0005-0000-0000-0000CB0A0000}"/>
    <cellStyle name="_Currency_Book1_Jazztel model 16DP3-Exhibits_Mobile CSC - CMT_Synthèse prev 2006 - 2007 par entreprise v2_Chiffres Pres board 2007 2" xfId="3048" xr:uid="{00000000-0005-0000-0000-0000CC0A0000}"/>
    <cellStyle name="_Currency_Book1_Jazztel model 16DP3-Exhibits_Mobile CSC - CMT_Synthèse prev 2006 - 2007 par entreprise v2_Chiffres Pres board 2007 2 2" xfId="3049" xr:uid="{00000000-0005-0000-0000-0000CD0A0000}"/>
    <cellStyle name="_Currency_Book1_Jazztel model 16DP3-Exhibits_Mobile CSC - CMT_Synthèse prev 2006 - 2007 par entreprise v2_Conso Bridge EBITDA 2008x2007" xfId="3050" xr:uid="{00000000-0005-0000-0000-0000CE0A0000}"/>
    <cellStyle name="_Currency_Book1_Jazztel model 16DP3-Exhibits_Mobile CSC - CMT_Synthèse prev 2006 - 2007 par entreprise v2_Conso Bridge EBITDA 2008x2007 2" xfId="3051" xr:uid="{00000000-0005-0000-0000-0000CF0A0000}"/>
    <cellStyle name="_Currency_Book1_Jazztel model 16DP3-Exhibits_Mobile CSC - CMT_Synthèse prev 2006 - 2007 par entreprise v2_Conso Bridge EBITDA 2008x2007 2 2" xfId="3052" xr:uid="{00000000-0005-0000-0000-0000D00A0000}"/>
    <cellStyle name="_Currency_Book1_Jazztel model 16DP3-Exhibits_Mobile CSC - CMT_Synthèse prev 2006 - 2007 par entreprise v2_Conso Bridge EBITDA 2008x2007 SPRING06" xfId="3053" xr:uid="{00000000-0005-0000-0000-0000D10A0000}"/>
    <cellStyle name="_Currency_Book1_Jazztel model 16DP3-Exhibits_Mobile CSC - CMT_Synthèse prev 2006 - 2007 par entreprise v2_Conso Bridge EBITDA 2008x2007 SPRING06 2" xfId="3054" xr:uid="{00000000-0005-0000-0000-0000D20A0000}"/>
    <cellStyle name="_Currency_Book1_Jazztel model 16DP3-Exhibits_Mobile CSC - CMT_Synthèse prev 2006 - 2007 par entreprise v2_Conso Bridge EBITDA 2008x2007 SPRING06 2 2" xfId="3055" xr:uid="{00000000-0005-0000-0000-0000D30A0000}"/>
    <cellStyle name="_Currency_Book1_Jazztel model 16DP3-Exhibits_Mobile CSC - CMT_Synthèse prev 2006 - 2007 par entreprise v2_P&amp;L Spring 200806" xfId="3056" xr:uid="{00000000-0005-0000-0000-0000D40A0000}"/>
    <cellStyle name="_Currency_Book1_Jazztel model 16DP3-Exhibits_Mobile CSC - CMT_Synthèse prev 2006 - 2007 par entreprise v2_P&amp;L Spring 200806 2" xfId="3057" xr:uid="{00000000-0005-0000-0000-0000D50A0000}"/>
    <cellStyle name="_Currency_Book1_Jazztel model 16DP3-Exhibits_Mobile CSC - CMT_Synthèse prev 2006 - 2007 par entreprise v2_P&amp;L Spring 200806 2 2" xfId="3058" xr:uid="{00000000-0005-0000-0000-0000D60A0000}"/>
    <cellStyle name="_Currency_Book1_Jazztel model 16DP3-Exhibits_Mobile CSC - CMT_Synthèse prev 2006 - 2007 par entreprise v2_Présentation au Board" xfId="3059" xr:uid="{00000000-0005-0000-0000-0000D70A0000}"/>
    <cellStyle name="_Currency_Book1_Jazztel model 16DP3-Exhibits_Mobile CSC - CMT_Synthèse prev 2006 - 2007 par entreprise v2_Présentation au Board 2" xfId="3060" xr:uid="{00000000-0005-0000-0000-0000D80A0000}"/>
    <cellStyle name="_Currency_Book1_Jazztel model 16DP3-Exhibits_Mobile CSC - CMT_Synthèse prev 2006 - 2007 par entreprise v2_Présentation au Board 2 2" xfId="3061" xr:uid="{00000000-0005-0000-0000-0000D90A0000}"/>
    <cellStyle name="_Currency_Book1_Jazztel model 16DP3-Exhibits_Mobile CSC - CMT_Synthèse prev 2006 - 2007 par entreprise v2_Présentation au Board July 29" xfId="3062" xr:uid="{00000000-0005-0000-0000-0000DA0A0000}"/>
    <cellStyle name="_Currency_Book1_Jazztel model 16DP3-Exhibits_Mobile CSC - CMT_Synthèse prev 2006 - 2007 par entreprise v2_Présentation au Board July 29 2" xfId="3063" xr:uid="{00000000-0005-0000-0000-0000DB0A0000}"/>
    <cellStyle name="_Currency_Book1_Jazztel model 16DP3-Exhibits_Mobile CSC - CMT_Synthèse prev 2006 - 2007 par entreprise v2_Présentation au Board July 29 2 2" xfId="3064" xr:uid="{00000000-0005-0000-0000-0000DC0A0000}"/>
    <cellStyle name="_Currency_Book1_Jazztel model 16DP3-Exhibits_Mobile CSC - CMT_Synthèse prev 2006 - 2007 par entreprise v2_Présentation au CDG July 21 v080708" xfId="3065" xr:uid="{00000000-0005-0000-0000-0000DD0A0000}"/>
    <cellStyle name="_Currency_Book1_Jazztel model 16DP3-Exhibits_Mobile CSC - CMT_Synthèse prev 2006 - 2007 par entreprise v2_Présentation au CDG July 21 v080708 2" xfId="3066" xr:uid="{00000000-0005-0000-0000-0000DE0A0000}"/>
    <cellStyle name="_Currency_Book1_Jazztel model 16DP3-Exhibits_Mobile CSC - CMT_Synthèse prev 2006 - 2007 par entreprise v2_Présentation au CDG July 21 v080708 2 2" xfId="3067" xr:uid="{00000000-0005-0000-0000-0000DF0A0000}"/>
    <cellStyle name="_Currency_Book1_Jazztel model 16DP3-Exhibits_Mobile CSC - CMT_Synthèse prev 2006 - 2007 par entreprise v2_Présention au Board July 29" xfId="3068" xr:uid="{00000000-0005-0000-0000-0000E00A0000}"/>
    <cellStyle name="_Currency_Book1_Jazztel model 16DP3-Exhibits_Mobile CSC - CMT_Synthèse prev 2006 - 2007 par entreprise v2_Présention au Board July 29 2" xfId="3069" xr:uid="{00000000-0005-0000-0000-0000E10A0000}"/>
    <cellStyle name="_Currency_Book1_Jazztel model 16DP3-Exhibits_Mobile CSC - CMT_Synthèse prev 2006 - 2007 par entreprise v2_Présention au Board July 29 2 2" xfId="3070" xr:uid="{00000000-0005-0000-0000-0000E20A0000}"/>
    <cellStyle name="_Currency_Book1_Jazztel model 16DP3-Exhibits_Mobile CSC - CMT_Synthèse prev 2006 - 2007 par entreprise v2_RM 2008 01 comments ILM" xfId="3071" xr:uid="{00000000-0005-0000-0000-0000E30A0000}"/>
    <cellStyle name="_Currency_Book1_Jazztel model 16DP3-Exhibits_Mobile CSC - CMT_Synthèse prev 2006 - 2007 par entreprise v2_RM 2008 01 comments ILM 2" xfId="3072" xr:uid="{00000000-0005-0000-0000-0000E40A0000}"/>
    <cellStyle name="_Currency_Book1_Jazztel model 16DP3-Exhibits_Mobile CSC - CMT_Synthèse prev 2006 - 2007 par entreprise v2_RM 2008 01 comments ILM 2 2" xfId="3073" xr:uid="{00000000-0005-0000-0000-0000E50A0000}"/>
    <cellStyle name="_Currency_Book1_Jazztel model 16DP3-Exhibits_Mobile CSC - CMT_Synthèse prev 2006 - 2007 par entreprise v2_RM 2008 04 comments ILM" xfId="3074" xr:uid="{00000000-0005-0000-0000-0000E60A0000}"/>
    <cellStyle name="_Currency_Book1_Jazztel model 16DP3-Exhibits_Mobile CSC - CMT_Synthèse prev 2006 - 2007 par entreprise v2_RM 2008 04 comments ILM 2" xfId="3075" xr:uid="{00000000-0005-0000-0000-0000E70A0000}"/>
    <cellStyle name="_Currency_Book1_Jazztel model 16DP3-Exhibits_Mobile CSC - CMT_Synthèse prev 2006 - 2007 par entreprise v2_RM 2008 04 comments ILM 2 2" xfId="3076" xr:uid="{00000000-0005-0000-0000-0000E80A0000}"/>
    <cellStyle name="_Currency_Book1_Jazztel model 16DP3-Exhibits_Mobile CSC - CMT_Synthèse prev 2006 - 2007 par entreprise v2_SPRING 2010" xfId="3077" xr:uid="{00000000-0005-0000-0000-0000E90A0000}"/>
    <cellStyle name="_Currency_Book1_Jazztel model 16DP3-Exhibits_Mobile CSC - CMT_Synthèse prev 2006 - 2007 par entreprise v2_SPRING 2010 2" xfId="3078" xr:uid="{00000000-0005-0000-0000-0000EA0A0000}"/>
    <cellStyle name="_Currency_Book1_Jazztel model 16DP3-Exhibits_Mobile CSC - CMT_Synthèse prev 2006 - 2007 par entreprise v2_SPRING 2010 2 2" xfId="3079" xr:uid="{00000000-0005-0000-0000-0000EB0A0000}"/>
    <cellStyle name="_Currency_Book1_Jazztel model 16DP3-Exhibits_Mobile CSC - CMT_Synthèse prev 2006 - 2007 par entreprise v2_WC &amp; Free Cash Flow 200801" xfId="3080" xr:uid="{00000000-0005-0000-0000-0000EC0A0000}"/>
    <cellStyle name="_Currency_Book1_Jazztel model 16DP3-Exhibits_Mobile CSC - CMT_Synthèse prev 2006 - 2007 par entreprise v2_WC &amp; Free Cash Flow 200801 2" xfId="3081" xr:uid="{00000000-0005-0000-0000-0000ED0A0000}"/>
    <cellStyle name="_Currency_Book1_Jazztel model 16DP3-Exhibits_Mobile CSC - CMT_Synthèse prev 2006 - 2007 par entreprise v2_WC &amp; Free Cash Flow 200801 2 2" xfId="3082" xr:uid="{00000000-0005-0000-0000-0000EE0A0000}"/>
    <cellStyle name="_Currency_Book1_Jazztel model 16DP3-Exhibits_Mobile CSC - CMT_Synthèse prev 2006 - 2007 par entreprise v2_WC &amp; Free Cash Flow 2011-10" xfId="3083" xr:uid="{00000000-0005-0000-0000-0000EF0A0000}"/>
    <cellStyle name="_Currency_Book1_Jazztel model 16DP3-Exhibits_Mobile CSC - CMT_Synthèse prev 2006 - 2007 par entreprise v2_WC &amp; Free Cash Flow 2011-10 2" xfId="3084" xr:uid="{00000000-0005-0000-0000-0000F00A0000}"/>
    <cellStyle name="_Currency_Book1_Jazztel model 16DP3-Exhibits_Mobile CSC - CMT_Synthèse prev 2006 - 2007 par entreprise v2_WC &amp; Free Cash Flow 2011-10 2 2" xfId="3085" xr:uid="{00000000-0005-0000-0000-0000F10A0000}"/>
    <cellStyle name="_Currency_Book1_Jazztel model 16DP3-Exhibits_Mobile CSC - CMT_Synthèse prev 2006 - 2007 par entreprise v2_WC &amp; Free Cash Flow Spring 200806" xfId="3086" xr:uid="{00000000-0005-0000-0000-0000F20A0000}"/>
    <cellStyle name="_Currency_Book1_Jazztel model 16DP3-Exhibits_Mobile CSC - CMT_Synthèse prev 2006 - 2007 par entreprise v2_WC &amp; Free Cash Flow Spring 200806 2" xfId="3087" xr:uid="{00000000-0005-0000-0000-0000F30A0000}"/>
    <cellStyle name="_Currency_Book1_Jazztel model 16DP3-Exhibits_Mobile CSC - CMT_Synthèse prev 2006 - 2007 par entreprise v2_WC &amp; Free Cash Flow Spring 200806 2 2" xfId="3088" xr:uid="{00000000-0005-0000-0000-0000F40A0000}"/>
    <cellStyle name="_Currency_Book1_Jazztel model 16DP3-Exhibits_Mobile CSC - CMT_Synthèse prev 2006 - 2007 par entreprise_Bridge FC Act 2007 vs 2008 (Fct June) par entreprise" xfId="3089" xr:uid="{00000000-0005-0000-0000-0000F50A0000}"/>
    <cellStyle name="_Currency_Book1_Jazztel model 16DP3-Exhibits_Mobile CSC - CMT_Synthèse prev 2006 - 2007 par entreprise_Bridge FC Act 2007 vs 2008 (Fct June) par entreprise 2" xfId="3090" xr:uid="{00000000-0005-0000-0000-0000F60A0000}"/>
    <cellStyle name="_Currency_Book1_Jazztel model 16DP3-Exhibits_Mobile CSC - CMT_Synthèse prev 2006 - 2007 par entreprise_Bridge FC Act 2007 vs 2008 (Fct June) par entreprise 2 2" xfId="3091" xr:uid="{00000000-0005-0000-0000-0000F70A0000}"/>
    <cellStyle name="_Currency_Book1_Jazztel model 16DP3-Exhibits_Mobile CSC - CMT_Synthèse prev 2006 - 2007 par entreprise_Cash Unit Review 2012 03 Acetow" xfId="3092" xr:uid="{00000000-0005-0000-0000-0000F80A0000}"/>
    <cellStyle name="_Currency_Book1_Jazztel model 16DP3-Exhibits_Mobile CSC - CMT_Synthèse prev 2006 - 2007 par entreprise_Conso Bridge EBITDA 2008x2007" xfId="3093" xr:uid="{00000000-0005-0000-0000-0000F90A0000}"/>
    <cellStyle name="_Currency_Book1_Jazztel model 16DP3-Exhibits_Mobile CSC - CMT_Synthèse prev 2006 - 2007 par entreprise_Conso Bridge EBITDA 2008x2007 2" xfId="3094" xr:uid="{00000000-0005-0000-0000-0000FA0A0000}"/>
    <cellStyle name="_Currency_Book1_Jazztel model 16DP3-Exhibits_Mobile CSC - CMT_Synthèse prev 2006 - 2007 par entreprise_Conso Bridge EBITDA 2008x2007 2 2" xfId="3095" xr:uid="{00000000-0005-0000-0000-0000FB0A0000}"/>
    <cellStyle name="_Currency_Book1_Jazztel model 16DP3-Exhibits_Mobile CSC - CMT_Synthèse prev 2006 - 2007 par entreprise_Conso Bridge EBITDA 2008x2007 2 3" xfId="3096" xr:uid="{00000000-0005-0000-0000-0000FC0A0000}"/>
    <cellStyle name="_Currency_Book1_Jazztel model 16DP3-Exhibits_Mobile CSC - CMT_Synthèse prev 2006 - 2007 par entreprise_Conso Bridge EBITDA 2008x2007 3" xfId="3097" xr:uid="{00000000-0005-0000-0000-0000FD0A0000}"/>
    <cellStyle name="_Currency_Book1_Jazztel model 16DP3-Exhibits_Mobile CSC - CMT_Synthèse prev 2006 - 2007 par entreprise_Conso Bridge EBITDA 2008x2007 3 2" xfId="3098" xr:uid="{00000000-0005-0000-0000-0000FE0A0000}"/>
    <cellStyle name="_Currency_Book1_Jazztel model 16DP3-Exhibits_Mobile CSC - CMT_Synthèse prev 2006 - 2007 par entreprise_Conso Bridge EBITDA 2008x2007 SPRING06" xfId="3099" xr:uid="{00000000-0005-0000-0000-0000FF0A0000}"/>
    <cellStyle name="_Currency_Book1_Jazztel model 16DP3-Exhibits_Mobile CSC - CMT_Synthèse prev 2006 - 2007 par entreprise_Conso Bridge EBITDA 2008x2007 SPRING06 2" xfId="3100" xr:uid="{00000000-0005-0000-0000-0000000B0000}"/>
    <cellStyle name="_Currency_Book1_Jazztel model 16DP3-Exhibits_Mobile CSC - CMT_Synthèse prev 2006 - 2007 par entreprise_Conso Bridge EBITDA 2008x2007 SPRING06 2 2" xfId="3101" xr:uid="{00000000-0005-0000-0000-0000010B0000}"/>
    <cellStyle name="_Currency_Book1_Jazztel model 16DP3-Exhibits_Mobile CSC - CMT_Synthèse prev 2006 - 2007 par entreprise_Conso Bridge EBITDA 2008x2007_AP - Fluorés" xfId="3102" xr:uid="{00000000-0005-0000-0000-0000020B0000}"/>
    <cellStyle name="_Currency_Book1_Jazztel model 16DP3-Exhibits_Mobile CSC - CMT_Synthèse prev 2006 - 2007 par entreprise_Conso Bridge EBITDA 2008x2007_AP - Fluorés 2" xfId="3103" xr:uid="{00000000-0005-0000-0000-0000030B0000}"/>
    <cellStyle name="_Currency_Book1_Jazztel model 16DP3-Exhibits_Mobile CSC - CMT_Synthèse prev 2006 - 2007 par entreprise_Conso Bridge EBITDA 2008x2007_AP - Fluorés 3" xfId="3104" xr:uid="{00000000-0005-0000-0000-0000040B0000}"/>
    <cellStyle name="_Currency_Book1_Jazztel model 16DP3-Exhibits_Mobile CSC - CMT_Synthèse prev 2006 - 2007 par entreprise_Conso Bridge EBITDA 2008x2007_CNP SGA MISCPROD SP12 2008 BTR (Scott) (2) (2)" xfId="3105" xr:uid="{00000000-0005-0000-0000-0000050B0000}"/>
    <cellStyle name="_Currency_Book1_Jazztel model 16DP3-Exhibits_Mobile CSC - CMT_Synthèse prev 2006 - 2007 par entreprise_Conso Bridge EBITDA 2008x2007_CNP SGA MISCPROD SP12 2008 BTR (Scott) (2) (2) 2" xfId="3106" xr:uid="{00000000-0005-0000-0000-0000060B0000}"/>
    <cellStyle name="_Currency_Book1_Jazztel model 16DP3-Exhibits_Mobile CSC - CMT_Synthèse prev 2006 - 2007 par entreprise_Conso Bridge EBITDA 2008x2007_CNP SGA MISCPROD SP12 2008 BTR (Scott) (2) (2) 2 2" xfId="3107" xr:uid="{00000000-0005-0000-0000-0000070B0000}"/>
    <cellStyle name="_Currency_Book1_Jazztel model 16DP3-Exhibits_Mobile CSC - CMT_Synthèse prev 2006 - 2007 par entreprise_Conso Bridge EBITDA 2008x2007_CNP SGA MISCPROD SP12 2008 BTR (Scott) (2) (2) 3" xfId="3108" xr:uid="{00000000-0005-0000-0000-0000080B0000}"/>
    <cellStyle name="_Currency_Book1_Jazztel model 16DP3-Exhibits_Mobile CSC - CMT_Synthèse prev 2006 - 2007 par entreprise_Conso Bridge EBITDA 2008x2007_CNP SGA MISCPROD SP12 2008 BTR (Scott) (2) (2) 3 2" xfId="3109" xr:uid="{00000000-0005-0000-0000-0000090B0000}"/>
    <cellStyle name="_Currency_Book1_Jazztel model 16DP3-Exhibits_Mobile CSC - CMT_Synthèse prev 2006 - 2007 par entreprise_Conso Bridge EBITDA 2008x2007_CNP SGA MISCPROD SP12 2008 BTR (Scott) (2) (2) 4" xfId="3110" xr:uid="{00000000-0005-0000-0000-00000A0B0000}"/>
    <cellStyle name="_Currency_Book1_Jazztel model 16DP3-Exhibits_Mobile CSC - CMT_Synthèse prev 2006 - 2007 par entreprise_Conso Bridge EBITDA 2008x2007_EVP 2015 Roadmap May12 vs Roadmap validated in July11 FY avec modifs FlVv5" xfId="3111" xr:uid="{00000000-0005-0000-0000-00000B0B0000}"/>
    <cellStyle name="_Currency_Book1_Jazztel model 16DP3-Exhibits_Mobile CSC - CMT_Synthèse prev 2006 - 2007 par entreprise_Conso Bridge EBITDA 2008x2007_EVP 2015 Roadmap May12 vs Roadmap validated in July11 FY avec modifs FlVv5 2" xfId="3112" xr:uid="{00000000-0005-0000-0000-00000C0B0000}"/>
    <cellStyle name="_Currency_Book1_Jazztel model 16DP3-Exhibits_Mobile CSC - CMT_Synthèse prev 2006 - 2007 par entreprise_Conso Bridge EBITDA 2008x2007_EVP 2015 Roadmap May12 vs Roadmap validated in July11 FY avec modifs FlVv5 2 2" xfId="3113" xr:uid="{00000000-0005-0000-0000-00000D0B0000}"/>
    <cellStyle name="_Currency_Book1_Jazztel model 16DP3-Exhibits_Mobile CSC - CMT_Synthèse prev 2006 - 2007 par entreprise_Conso Bridge EBITDA 2008x2007_EVP 2015 Roadmap May12 vs Roadmap validated in July11 FY avec modifs FlVv5 3" xfId="3114" xr:uid="{00000000-0005-0000-0000-00000E0B0000}"/>
    <cellStyle name="_Currency_Book1_Jazztel model 16DP3-Exhibits_Mobile CSC - CMT_Synthèse prev 2006 - 2007 par entreprise_Conso Bridge EBITDA 2008x2007_EVP 2015 Roadmap May12 vs Roadmap validated in July11 FY avec modifs FlVv5 3 2" xfId="3115" xr:uid="{00000000-0005-0000-0000-00000F0B0000}"/>
    <cellStyle name="_Currency_Book1_Jazztel model 16DP3-Exhibits_Mobile CSC - CMT_Synthèse prev 2006 - 2007 par entreprise_Conso Bridge EBITDA 2008x2007_EVP 2015 Roadmap May12 vs Roadmap validated in July11 FY avec modifs FlVv5 4" xfId="3116" xr:uid="{00000000-0005-0000-0000-0000100B0000}"/>
    <cellStyle name="_Currency_Book1_Jazztel model 16DP3-Exhibits_Mobile CSC - CMT_Synthèse prev 2006 - 2007 par entreprise_Conso Bridge EBITDA 2008x2007_FLUO" xfId="3117" xr:uid="{00000000-0005-0000-0000-0000110B0000}"/>
    <cellStyle name="_Currency_Book1_Jazztel model 16DP3-Exhibits_Mobile CSC - CMT_Synthèse prev 2006 - 2007 par entreprise_Conso Bridge EBITDA 2008x2007_FLUO 2" xfId="3118" xr:uid="{00000000-0005-0000-0000-0000120B0000}"/>
    <cellStyle name="_Currency_Book1_Jazztel model 16DP3-Exhibits_Mobile CSC - CMT_Synthèse prev 2006 - 2007 par entreprise_Conso Bridge EBITDA 2008x2007_FLUO 3" xfId="3119" xr:uid="{00000000-0005-0000-0000-0000130B0000}"/>
    <cellStyle name="_Currency_Book1_Jazztel model 16DP3-Exhibits_Mobile CSC - CMT_Synthèse prev 2006 - 2007 par entreprise_Conso Bridge EBITDA 2008x2007_Processed.BP 2011 2015 Aroma" xfId="3120" xr:uid="{00000000-0005-0000-0000-0000140B0000}"/>
    <cellStyle name="_Currency_Book1_Jazztel model 16DP3-Exhibits_Mobile CSC - CMT_Synthèse prev 2006 - 2007 par entreprise_Conso Bridge EBITDA 2008x2007_Processed.BP 2011 2015 Aroma 2" xfId="3121" xr:uid="{00000000-0005-0000-0000-0000150B0000}"/>
    <cellStyle name="_Currency_Book1_Jazztel model 16DP3-Exhibits_Mobile CSC - CMT_Synthèse prev 2006 - 2007 par entreprise_Conso Bridge EBITDA 2008x2007_Processed.BP 2011 2015 Aroma 2 2" xfId="3122" xr:uid="{00000000-0005-0000-0000-0000160B0000}"/>
    <cellStyle name="_Currency_Book1_Jazztel model 16DP3-Exhibits_Mobile CSC - CMT_Synthèse prev 2006 - 2007 par entreprise_Conso Bridge EBITDA 2008x2007_Processed.BP 2011 2015 Aroma 3" xfId="3123" xr:uid="{00000000-0005-0000-0000-0000170B0000}"/>
    <cellStyle name="_Currency_Book1_Jazztel model 16DP3-Exhibits_Mobile CSC - CMT_Synthèse prev 2006 - 2007 par entreprise_Conso Bridge EBITDA 2008x2007_Processed.BP 2011 2015 Aroma 3 2" xfId="3124" xr:uid="{00000000-0005-0000-0000-0000180B0000}"/>
    <cellStyle name="_Currency_Book1_Jazztel model 16DP3-Exhibits_Mobile CSC - CMT_Synthèse prev 2006 - 2007 par entreprise_Conso Bridge EBITDA 2008x2007_Processed.BP 2011 2015 Aroma 4" xfId="3125" xr:uid="{00000000-0005-0000-0000-0000190B0000}"/>
    <cellStyle name="_Currency_Book1_Jazztel model 16DP3-Exhibits_Mobile CSC - CMT_Synthèse prev 2006 - 2007 par entreprise_Conso Bridge EBITDA 2008x2007_QUS" xfId="3126" xr:uid="{00000000-0005-0000-0000-00001A0B0000}"/>
    <cellStyle name="_Currency_Book1_Jazztel model 16DP3-Exhibits_Mobile CSC - CMT_Synthèse prev 2006 - 2007 par entreprise_Conso Bridge EBITDA 2008x2007_QUS 2" xfId="3127" xr:uid="{00000000-0005-0000-0000-00001B0B0000}"/>
    <cellStyle name="_Currency_Book1_Jazztel model 16DP3-Exhibits_Mobile CSC - CMT_Synthèse prev 2006 - 2007 par entreprise_Conso Bridge EBITDA 2008x2007_QUS 3" xfId="3128" xr:uid="{00000000-0005-0000-0000-00001C0B0000}"/>
    <cellStyle name="_Currency_Book1_Jazztel model 16DP3-Exhibits_Mobile CSC - CMT_Synthèse prev 2006 - 2007 par entreprise_Conso Bridge EBITDA 2008x2007_SPLIT Volumes" xfId="3129" xr:uid="{00000000-0005-0000-0000-00001D0B0000}"/>
    <cellStyle name="_Currency_Book1_Jazztel model 16DP3-Exhibits_Mobile CSC - CMT_Synthèse prev 2006 - 2007 par entreprise_Conso Bridge EBITDA 2008x2007_SPLIT Volumes 2" xfId="3130" xr:uid="{00000000-0005-0000-0000-00001E0B0000}"/>
    <cellStyle name="_Currency_Book1_Jazztel model 16DP3-Exhibits_Mobile CSC - CMT_Synthèse prev 2006 - 2007 par entreprise_Conso Bridge EBITDA 2008x2007_SPLIT Volumes 3" xfId="3131" xr:uid="{00000000-0005-0000-0000-00001F0B0000}"/>
    <cellStyle name="_Currency_Book1_Jazztel model 16DP3-Exhibits_Mobile CSC - CMT_Synthèse prev 2006 - 2007 par entreprise_Formats RDG Dec 2007 vMAG Energy Services" xfId="3132" xr:uid="{00000000-0005-0000-0000-0000200B0000}"/>
    <cellStyle name="_Currency_Book1_Jazztel model 16DP3-Exhibits_Mobile CSC - CMT_Synthèse prev 2006 - 2007 par entreprise_Formats RDG Dec 2007 vMAG Energy Services 2" xfId="3133" xr:uid="{00000000-0005-0000-0000-0000210B0000}"/>
    <cellStyle name="_Currency_Book1_Jazztel model 16DP3-Exhibits_Mobile CSC - CMT_Synthèse prev 2006 - 2007 par entreprise_Formats RDG Dec 2007 vMAG Energy Services 2 2" xfId="3134" xr:uid="{00000000-0005-0000-0000-0000220B0000}"/>
    <cellStyle name="_Currency_Book1_Jazztel model 16DP3-Exhibits_Mobile CSC - CMT_Synthèse prev 2006 - 2007 par entreprise_P&amp;L Spring 200806" xfId="3135" xr:uid="{00000000-0005-0000-0000-0000230B0000}"/>
    <cellStyle name="_Currency_Book1_Jazztel model 16DP3-Exhibits_Mobile CSC - CMT_Synthèse prev 2006 - 2007 par entreprise_P&amp;L Spring 200806 2" xfId="3136" xr:uid="{00000000-0005-0000-0000-0000240B0000}"/>
    <cellStyle name="_Currency_Book1_Jazztel model 16DP3-Exhibits_Mobile CSC - CMT_Synthèse prev 2006 - 2007 par entreprise_P&amp;L Spring 200806 2 2" xfId="3137" xr:uid="{00000000-0005-0000-0000-0000250B0000}"/>
    <cellStyle name="_Currency_Book1_Jazztel model 16DP3-Exhibits_Mobile CSC - CMT_Synthèse prev 2006 - 2007 par entreprise_Présentation au Board" xfId="3138" xr:uid="{00000000-0005-0000-0000-0000260B0000}"/>
    <cellStyle name="_Currency_Book1_Jazztel model 16DP3-Exhibits_Mobile CSC - CMT_Synthèse prev 2006 - 2007 par entreprise_Présentation au Board 2" xfId="3139" xr:uid="{00000000-0005-0000-0000-0000270B0000}"/>
    <cellStyle name="_Currency_Book1_Jazztel model 16DP3-Exhibits_Mobile CSC - CMT_Synthèse prev 2006 - 2007 par entreprise_Présentation au Board 2 2" xfId="3140" xr:uid="{00000000-0005-0000-0000-0000280B0000}"/>
    <cellStyle name="_Currency_Book1_Jazztel model 16DP3-Exhibits_Mobile CSC - CMT_Synthèse prev 2006 - 2007 par entreprise_Présentation au Board July 29" xfId="3141" xr:uid="{00000000-0005-0000-0000-0000290B0000}"/>
    <cellStyle name="_Currency_Book1_Jazztel model 16DP3-Exhibits_Mobile CSC - CMT_Synthèse prev 2006 - 2007 par entreprise_Présentation au Board July 29 2" xfId="3142" xr:uid="{00000000-0005-0000-0000-00002A0B0000}"/>
    <cellStyle name="_Currency_Book1_Jazztel model 16DP3-Exhibits_Mobile CSC - CMT_Synthèse prev 2006 - 2007 par entreprise_Présentation au Board July 29 2 2" xfId="3143" xr:uid="{00000000-0005-0000-0000-00002B0B0000}"/>
    <cellStyle name="_Currency_Book1_Jazztel model 16DP3-Exhibits_Mobile CSC - CMT_Synthèse prev 2006 - 2007 par entreprise_Présentation au CDG July 21 v080708" xfId="3144" xr:uid="{00000000-0005-0000-0000-00002C0B0000}"/>
    <cellStyle name="_Currency_Book1_Jazztel model 16DP3-Exhibits_Mobile CSC - CMT_Synthèse prev 2006 - 2007 par entreprise_Présentation au CDG July 21 v080708 2" xfId="3145" xr:uid="{00000000-0005-0000-0000-00002D0B0000}"/>
    <cellStyle name="_Currency_Book1_Jazztel model 16DP3-Exhibits_Mobile CSC - CMT_Synthèse prev 2006 - 2007 par entreprise_Présentation au CDG July 21 v080708 2 2" xfId="3146" xr:uid="{00000000-0005-0000-0000-00002E0B0000}"/>
    <cellStyle name="_Currency_Book1_Jazztel model 16DP3-Exhibits_Mobile CSC - CMT_Synthèse prev 2006 - 2007 par entreprise_RM 2008 01 comments ILM" xfId="3147" xr:uid="{00000000-0005-0000-0000-00002F0B0000}"/>
    <cellStyle name="_Currency_Book1_Jazztel model 16DP3-Exhibits_Mobile CSC - CMT_Synthèse prev 2006 - 2007 par entreprise_RM 2008 01 comments ILM 2" xfId="3148" xr:uid="{00000000-0005-0000-0000-0000300B0000}"/>
    <cellStyle name="_Currency_Book1_Jazztel model 16DP3-Exhibits_Mobile CSC - CMT_Synthèse prev 2006 - 2007 par entreprise_RM 2008 01 comments ILM 2 2" xfId="3149" xr:uid="{00000000-0005-0000-0000-0000310B0000}"/>
    <cellStyle name="_Currency_Book1_Jazztel model 16DP3-Exhibits_Mobile CSC - CMT_Synthèse prev 2006 - 2007 par entreprise_RM 2008 04 comments ILM" xfId="3150" xr:uid="{00000000-0005-0000-0000-0000320B0000}"/>
    <cellStyle name="_Currency_Book1_Jazztel model 16DP3-Exhibits_Mobile CSC - CMT_Synthèse prev 2006 - 2007 par entreprise_RM 2008 04 comments ILM 2" xfId="3151" xr:uid="{00000000-0005-0000-0000-0000330B0000}"/>
    <cellStyle name="_Currency_Book1_Jazztel model 16DP3-Exhibits_Mobile CSC - CMT_Synthèse prev 2006 - 2007 par entreprise_RM 2008 04 comments ILM 2 2" xfId="3152" xr:uid="{00000000-0005-0000-0000-0000340B0000}"/>
    <cellStyle name="_Currency_Book1_Jazztel model 16DP3-Exhibits_Mobile CSC - CMT_Synthèse prev 2006 - 2007 par entreprise_SPRING 2010" xfId="3153" xr:uid="{00000000-0005-0000-0000-0000350B0000}"/>
    <cellStyle name="_Currency_Book1_Jazztel model 16DP3-Exhibits_Mobile CSC - CMT_Synthèse prev 2006 - 2007 par entreprise_SPRING 2010 2" xfId="3154" xr:uid="{00000000-0005-0000-0000-0000360B0000}"/>
    <cellStyle name="_Currency_Book1_Jazztel model 16DP3-Exhibits_Mobile CSC - CMT_Synthèse prev 2006 - 2007 par entreprise_SPRING 2010 2 2" xfId="3155" xr:uid="{00000000-0005-0000-0000-0000370B0000}"/>
    <cellStyle name="_Currency_Book1_Jazztel model 16DP3-Exhibits_Mobile CSC - CMT_Synthèse prev 2006 - 2007 par entreprise_Synthèse Rhodia Spring Dec 2007 P&amp;L" xfId="3156" xr:uid="{00000000-0005-0000-0000-0000380B0000}"/>
    <cellStyle name="_Currency_Book1_Jazztel model 16DP3-Exhibits_Mobile CSC - CMT_Synthèse prev 2006 - 2007 par entreprise_Synthèse Rhodia Spring Dec 2007 P&amp;L 2" xfId="3157" xr:uid="{00000000-0005-0000-0000-0000390B0000}"/>
    <cellStyle name="_Currency_Book1_Jazztel model 16DP3-Exhibits_Mobile CSC - CMT_Synthèse prev 2006 - 2007 par entreprise_Synthèse Rhodia Spring Dec 2007 P&amp;L 2 2" xfId="3158" xr:uid="{00000000-0005-0000-0000-00003A0B0000}"/>
    <cellStyle name="_Currency_Book1_Jazztel model 16DP3-Exhibits_Mobile CSC - CMT_Synthèse prev 2006 - 2007 par entreprise_WC &amp; Free Cash Flow 200801" xfId="3159" xr:uid="{00000000-0005-0000-0000-00003B0B0000}"/>
    <cellStyle name="_Currency_Book1_Jazztel model 16DP3-Exhibits_Mobile CSC - CMT_Synthèse prev 2006 - 2007 par entreprise_WC &amp; Free Cash Flow 200801 2" xfId="3160" xr:uid="{00000000-0005-0000-0000-00003C0B0000}"/>
    <cellStyle name="_Currency_Book1_Jazztel model 16DP3-Exhibits_Mobile CSC - CMT_Synthèse prev 2006 - 2007 par entreprise_WC &amp; Free Cash Flow 200801 2 2" xfId="3161" xr:uid="{00000000-0005-0000-0000-00003D0B0000}"/>
    <cellStyle name="_Currency_Book1_Jazztel model 16DP3-Exhibits_Mobile CSC - CMT_Synthèse prev 2006 - 2007 par entreprise_WC &amp; Free Cash Flow 2011-10" xfId="3162" xr:uid="{00000000-0005-0000-0000-00003E0B0000}"/>
    <cellStyle name="_Currency_Book1_Jazztel model 16DP3-Exhibits_Mobile CSC - CMT_Synthèse prev 2006 - 2007 par entreprise_WC &amp; Free Cash Flow 2011-10 2" xfId="3163" xr:uid="{00000000-0005-0000-0000-00003F0B0000}"/>
    <cellStyle name="_Currency_Book1_Jazztel model 16DP3-Exhibits_Mobile CSC - CMT_Synthèse prev 2006 - 2007 par entreprise_WC &amp; Free Cash Flow 2011-10 2 2" xfId="3164" xr:uid="{00000000-0005-0000-0000-0000400B0000}"/>
    <cellStyle name="_Currency_Book1_Jazztel model 16DP3-Exhibits_Mobile CSC - CMT_Synthèse prev 2006 - 2007 par entreprise_WC &amp; Free Cash Flow Spring 200806" xfId="3165" xr:uid="{00000000-0005-0000-0000-0000410B0000}"/>
    <cellStyle name="_Currency_Book1_Jazztel model 16DP3-Exhibits_Mobile CSC - CMT_Synthèse prev 2006 - 2007 par entreprise_WC &amp; Free Cash Flow Spring 200806 2" xfId="3166" xr:uid="{00000000-0005-0000-0000-0000420B0000}"/>
    <cellStyle name="_Currency_Book1_Jazztel model 16DP3-Exhibits_Mobile CSC - CMT_Synthèse prev 2006 - 2007 par entreprise_WC &amp; Free Cash Flow Spring 200806 2 2" xfId="3167" xr:uid="{00000000-0005-0000-0000-0000430B0000}"/>
    <cellStyle name="_Currency_Book1_Jazztel model 16DP3-Exhibits_T_MOBIL2" xfId="3168" xr:uid="{00000000-0005-0000-0000-0000440B0000}"/>
    <cellStyle name="_Currency_Book1_Jazztel model 16DP3-Exhibits_T_MOBIL2 2" xfId="3169" xr:uid="{00000000-0005-0000-0000-0000450B0000}"/>
    <cellStyle name="_Currency_Book1_Jazztel model 16DP3-Exhibits_T_MOBIL2 2 2" xfId="3170" xr:uid="{00000000-0005-0000-0000-0000460B0000}"/>
    <cellStyle name="_Currency_Book1_Jazztel model 16DP3-Exhibits_T_MOBIL2 3" xfId="3171" xr:uid="{00000000-0005-0000-0000-0000470B0000}"/>
    <cellStyle name="_Currency_Book1_Jazztel model 16DP3-Exhibits_T_MOBIL2_ASIAN_Plant_Perimeter" xfId="3172" xr:uid="{00000000-0005-0000-0000-0000480B0000}"/>
    <cellStyle name="_Currency_Book1_Jazztel model 16DP3-Exhibits_T_MOBIL2_ASIAN_Plant_Perimeter 2" xfId="3173" xr:uid="{00000000-0005-0000-0000-0000490B0000}"/>
    <cellStyle name="_Currency_Book1_Jazztel model 16DP3-Exhibits_T_MOBIL2_ASIAN_Plant_Perimeter 2 2" xfId="3174" xr:uid="{00000000-0005-0000-0000-00004A0B0000}"/>
    <cellStyle name="_Currency_Book1_Jazztel model 16DP3-Exhibits_T_MOBIL2_Chiffres Pres board 2007" xfId="3175" xr:uid="{00000000-0005-0000-0000-00004B0B0000}"/>
    <cellStyle name="_Currency_Book1_Jazztel model 16DP3-Exhibits_T_MOBIL2_Chiffres Pres board 2007 2" xfId="3176" xr:uid="{00000000-0005-0000-0000-00004C0B0000}"/>
    <cellStyle name="_Currency_Book1_Jazztel model 16DP3-Exhibits_T_MOBIL2_Chiffres Pres board 2007 2 2" xfId="3177" xr:uid="{00000000-0005-0000-0000-00004D0B0000}"/>
    <cellStyle name="_Currency_Book1_Jazztel model 16DP3-Exhibits_T_MOBIL2_Chiffres Pres Juillet 2007" xfId="3178" xr:uid="{00000000-0005-0000-0000-00004E0B0000}"/>
    <cellStyle name="_Currency_Book1_Jazztel model 16DP3-Exhibits_T_MOBIL2_Chiffres Pres Juillet 2007 2" xfId="3179" xr:uid="{00000000-0005-0000-0000-00004F0B0000}"/>
    <cellStyle name="_Currency_Book1_Jazztel model 16DP3-Exhibits_T_MOBIL2_Chiffres Pres Juillet 2007 2 2" xfId="3180" xr:uid="{00000000-0005-0000-0000-0000500B0000}"/>
    <cellStyle name="_Currency_Book1_Jazztel model 16DP3-Exhibits_T_MOBIL2_Formats RDG Dec 2008 MAG BU Diphenols v8 FINAL SP12" xfId="3181" xr:uid="{00000000-0005-0000-0000-0000510B0000}"/>
    <cellStyle name="_Currency_Book1_Jazztel model 16DP3-Exhibits_T_MOBIL2_Formats RDG Dec 2008 MAG BU Diphenols v8 FINAL SP12 2" xfId="3182" xr:uid="{00000000-0005-0000-0000-0000520B0000}"/>
    <cellStyle name="_Currency_Book1_Jazztel model 16DP3-Exhibits_T_MOBIL2_Formats RDG Dec 2008 MAG BU Diphenols v8 FINAL SP12 3" xfId="3183" xr:uid="{00000000-0005-0000-0000-0000530B0000}"/>
    <cellStyle name="_Currency_Book1_Jazztel model 16DP3-Exhibits_T_MOBIL2_Formats RDG Dec 2008 MAG BU Diphenols v8 FINAL SP12 3 2" xfId="3184" xr:uid="{00000000-0005-0000-0000-0000540B0000}"/>
    <cellStyle name="_Currency_Book1_Jazztel model 16DP3-Exhibits_T_MOBIL2_Free Cash Flow" xfId="3185" xr:uid="{00000000-0005-0000-0000-0000550B0000}"/>
    <cellStyle name="_Currency_Book1_Jazztel model 16DP3-Exhibits_T_MOBIL2_Free Cash Flow 2" xfId="3186" xr:uid="{00000000-0005-0000-0000-0000560B0000}"/>
    <cellStyle name="_Currency_Book1_Jazztel model 16DP3-Exhibits_T_MOBIL2_Free Cash Flow 2 2" xfId="3187" xr:uid="{00000000-0005-0000-0000-0000570B0000}"/>
    <cellStyle name="_Currency_Book1_Jazztel model 16DP3-Exhibits_T_MOBIL2_Free Cash Flow 3" xfId="3188" xr:uid="{00000000-0005-0000-0000-0000580B0000}"/>
    <cellStyle name="_Currency_Book1_Jazztel model 16DP3-Exhibits_T_MOBIL2_Free Cash Flow 3 2" xfId="3189" xr:uid="{00000000-0005-0000-0000-0000590B0000}"/>
    <cellStyle name="_Currency_Book1_Jazztel model 16DP3-Exhibits_T_MOBIL2_Free Cash Flow 4" xfId="3190" xr:uid="{00000000-0005-0000-0000-00005A0B0000}"/>
    <cellStyle name="_Currency_Book1_Jazztel model 16DP3-Exhibits_T_MOBIL2_Free Cash Flow_2009 CTN FCST (Q1+Q2+Q3)" xfId="3191" xr:uid="{00000000-0005-0000-0000-00005B0B0000}"/>
    <cellStyle name="_Currency_Book1_Jazztel model 16DP3-Exhibits_T_MOBIL2_Free Cash Flow_2009 CTN FCST (Q1+Q2+Q3) 2" xfId="3192" xr:uid="{00000000-0005-0000-0000-00005C0B0000}"/>
    <cellStyle name="_Currency_Book1_Jazztel model 16DP3-Exhibits_T_MOBIL2_Free Cash Flow_2009 CTN FCST (Q1+Q2+Q3) 2 2" xfId="3193" xr:uid="{00000000-0005-0000-0000-00005D0B0000}"/>
    <cellStyle name="_Currency_Book1_Jazztel model 16DP3-Exhibits_T_MOBIL2_Free Cash Flow_AFDT manque Inhibiteurs a la conso 21102010" xfId="3194" xr:uid="{00000000-0005-0000-0000-00005E0B0000}"/>
    <cellStyle name="_Currency_Book1_Jazztel model 16DP3-Exhibits_T_MOBIL2_Free Cash Flow_AFDT manque Inhibiteurs a la conso 21102010 2" xfId="3195" xr:uid="{00000000-0005-0000-0000-00005F0B0000}"/>
    <cellStyle name="_Currency_Book1_Jazztel model 16DP3-Exhibits_T_MOBIL2_Free Cash Flow_AFDT manque Inhibiteurs a la conso 21102010 2 2" xfId="3196" xr:uid="{00000000-0005-0000-0000-0000600B0000}"/>
    <cellStyle name="_Currency_Book1_Jazztel model 16DP3-Exhibits_T_MOBIL2_Free Cash Flow_AFDT manque Inhibiteurs a la conso 21102010 3" xfId="3197" xr:uid="{00000000-0005-0000-0000-0000610B0000}"/>
    <cellStyle name="_Currency_Book1_Jazztel model 16DP3-Exhibits_T_MOBIL2_Free Cash Flow_AFDT manque Inhibiteurs a la conso 21102010 3 2" xfId="3198" xr:uid="{00000000-0005-0000-0000-0000620B0000}"/>
    <cellStyle name="_Currency_Book1_Jazztel model 16DP3-Exhibits_T_MOBIL2_Free Cash Flow_AFDT manque Inhibiteurs a la conso 21102010 4" xfId="3199" xr:uid="{00000000-0005-0000-0000-0000630B0000}"/>
    <cellStyle name="_Currency_Book1_Jazztel model 16DP3-Exhibits_T_MOBIL2_Free Cash Flow_AFDT manque Inhibiteurs a la conso 21102010 5" xfId="3200" xr:uid="{00000000-0005-0000-0000-0000640B0000}"/>
    <cellStyle name="_Currency_Book1_Jazztel model 16DP3-Exhibits_T_MOBIL2_Free Cash Flow_AP - Fluorés" xfId="3201" xr:uid="{00000000-0005-0000-0000-0000650B0000}"/>
    <cellStyle name="_Currency_Book1_Jazztel model 16DP3-Exhibits_T_MOBIL2_Free Cash Flow_AP - Fluorés 2" xfId="3202" xr:uid="{00000000-0005-0000-0000-0000660B0000}"/>
    <cellStyle name="_Currency_Book1_Jazztel model 16DP3-Exhibits_T_MOBIL2_Free Cash Flow_AP - Fluorés 2 2" xfId="3203" xr:uid="{00000000-0005-0000-0000-0000670B0000}"/>
    <cellStyle name="_Currency_Book1_Jazztel model 16DP3-Exhibits_T_MOBIL2_Free Cash Flow_AP - Fluorés 3" xfId="3204" xr:uid="{00000000-0005-0000-0000-0000680B0000}"/>
    <cellStyle name="_Currency_Book1_Jazztel model 16DP3-Exhibits_T_MOBIL2_Free Cash Flow_AP - Fluorés 3 2" xfId="3205" xr:uid="{00000000-0005-0000-0000-0000690B0000}"/>
    <cellStyle name="_Currency_Book1_Jazztel model 16DP3-Exhibits_T_MOBIL2_Free Cash Flow_AP - Fluorés 4" xfId="3206" xr:uid="{00000000-0005-0000-0000-00006A0B0000}"/>
    <cellStyle name="_Currency_Book1_Jazztel model 16DP3-Exhibits_T_MOBIL2_Free Cash Flow_AP - Fluorés 5" xfId="3207" xr:uid="{00000000-0005-0000-0000-00006B0B0000}"/>
    <cellStyle name="_Currency_Book1_Jazztel model 16DP3-Exhibits_T_MOBIL2_Free Cash Flow_AP Diph Fixed Costs_200709bis" xfId="3208" xr:uid="{00000000-0005-0000-0000-00006C0B0000}"/>
    <cellStyle name="_Currency_Book1_Jazztel model 16DP3-Exhibits_T_MOBIL2_Free Cash Flow_AP Diph Fixed Costs_200709bis 2" xfId="3209" xr:uid="{00000000-0005-0000-0000-00006D0B0000}"/>
    <cellStyle name="_Currency_Book1_Jazztel model 16DP3-Exhibits_T_MOBIL2_Free Cash Flow_AP Diph Fixed Costs_200709bis 2 2" xfId="3210" xr:uid="{00000000-0005-0000-0000-00006E0B0000}"/>
    <cellStyle name="_Currency_Book1_Jazztel model 16DP3-Exhibits_T_MOBIL2_Free Cash Flow_AP Diph Fixed Costs_200709bis 3" xfId="3211" xr:uid="{00000000-0005-0000-0000-00006F0B0000}"/>
    <cellStyle name="_Currency_Book1_Jazztel model 16DP3-Exhibits_T_MOBIL2_Free Cash Flow_AP Diph Fixed Costs_200709bis 3 2" xfId="3212" xr:uid="{00000000-0005-0000-0000-0000700B0000}"/>
    <cellStyle name="_Currency_Book1_Jazztel model 16DP3-Exhibits_T_MOBIL2_Free Cash Flow_AP Diph Fixed Costs_200709bis 4" xfId="3213" xr:uid="{00000000-0005-0000-0000-0000710B0000}"/>
    <cellStyle name="_Currency_Book1_Jazztel model 16DP3-Exhibits_T_MOBIL2_Free Cash Flow_AP Diph Fixed Costs_200709bis 5" xfId="3214" xr:uid="{00000000-0005-0000-0000-0000720B0000}"/>
    <cellStyle name="_Currency_Book1_Jazztel model 16DP3-Exhibits_T_MOBIL2_Free Cash Flow_ASIAN_Plant_Perimeter" xfId="3215" xr:uid="{00000000-0005-0000-0000-0000730B0000}"/>
    <cellStyle name="_Currency_Book1_Jazztel model 16DP3-Exhibits_T_MOBIL2_Free Cash Flow_ASIAN_Plant_Perimeter 2" xfId="3216" xr:uid="{00000000-0005-0000-0000-0000740B0000}"/>
    <cellStyle name="_Currency_Book1_Jazztel model 16DP3-Exhibits_T_MOBIL2_Free Cash Flow_ASIAN_Plant_Perimeter 2 2" xfId="3217" xr:uid="{00000000-0005-0000-0000-0000750B0000}"/>
    <cellStyle name="_Currency_Book1_Jazztel model 16DP3-Exhibits_T_MOBIL2_Free Cash Flow_Bridge FC Act 2007 vs 2008 (Fct June) par entreprise" xfId="3218" xr:uid="{00000000-0005-0000-0000-0000760B0000}"/>
    <cellStyle name="_Currency_Book1_Jazztel model 16DP3-Exhibits_T_MOBIL2_Free Cash Flow_Bridge FC Act 2007 vs 2008 (Fct June) par entreprise 2" xfId="3219" xr:uid="{00000000-0005-0000-0000-0000770B0000}"/>
    <cellStyle name="_Currency_Book1_Jazztel model 16DP3-Exhibits_T_MOBIL2_Free Cash Flow_Bridge FC Act 2007 vs 2008 (Fct June) par entreprise 2 2" xfId="3220" xr:uid="{00000000-0005-0000-0000-0000780B0000}"/>
    <cellStyle name="_Currency_Book1_Jazztel model 16DP3-Exhibits_T_MOBIL2_Free Cash Flow_Cash Unit Review 2012 03 Acetow" xfId="3221" xr:uid="{00000000-0005-0000-0000-0000790B0000}"/>
    <cellStyle name="_Currency_Book1_Jazztel model 16DP3-Exhibits_T_MOBIL2_Free Cash Flow_Chiffres Pres board 2007" xfId="3222" xr:uid="{00000000-0005-0000-0000-00007A0B0000}"/>
    <cellStyle name="_Currency_Book1_Jazztel model 16DP3-Exhibits_T_MOBIL2_Free Cash Flow_Chiffres Pres board 2007 2" xfId="3223" xr:uid="{00000000-0005-0000-0000-00007B0B0000}"/>
    <cellStyle name="_Currency_Book1_Jazztel model 16DP3-Exhibits_T_MOBIL2_Free Cash Flow_Chiffres Pres board 2007 2 2" xfId="3224" xr:uid="{00000000-0005-0000-0000-00007C0B0000}"/>
    <cellStyle name="_Currency_Book1_Jazztel model 16DP3-Exhibits_T_MOBIL2_Free Cash Flow_Chiffres Pres board 2007 3" xfId="3225" xr:uid="{00000000-0005-0000-0000-00007D0B0000}"/>
    <cellStyle name="_Currency_Book1_Jazztel model 16DP3-Exhibits_T_MOBIL2_Free Cash Flow_Conso Bridge EBITDA 2008x2007" xfId="3226" xr:uid="{00000000-0005-0000-0000-00007E0B0000}"/>
    <cellStyle name="_Currency_Book1_Jazztel model 16DP3-Exhibits_T_MOBIL2_Free Cash Flow_Conso Bridge EBITDA 2008x2007 2" xfId="3227" xr:uid="{00000000-0005-0000-0000-00007F0B0000}"/>
    <cellStyle name="_Currency_Book1_Jazztel model 16DP3-Exhibits_T_MOBIL2_Free Cash Flow_Conso Bridge EBITDA 2008x2007 2 2" xfId="3228" xr:uid="{00000000-0005-0000-0000-0000800B0000}"/>
    <cellStyle name="_Currency_Book1_Jazztel model 16DP3-Exhibits_T_MOBIL2_Free Cash Flow_Conso Bridge EBITDA 2008x2007 SPRING06" xfId="3229" xr:uid="{00000000-0005-0000-0000-0000810B0000}"/>
    <cellStyle name="_Currency_Book1_Jazztel model 16DP3-Exhibits_T_MOBIL2_Free Cash Flow_Conso Bridge EBITDA 2008x2007 SPRING06 2" xfId="3230" xr:uid="{00000000-0005-0000-0000-0000820B0000}"/>
    <cellStyle name="_Currency_Book1_Jazztel model 16DP3-Exhibits_T_MOBIL2_Free Cash Flow_Conso Bridge EBITDA 2008x2007 SPRING06 2 2" xfId="3231" xr:uid="{00000000-0005-0000-0000-0000830B0000}"/>
    <cellStyle name="_Currency_Book1_Jazztel model 16DP3-Exhibits_T_MOBIL2_Free Cash Flow_DATABASE_EUR 2010" xfId="3232" xr:uid="{00000000-0005-0000-0000-0000840B0000}"/>
    <cellStyle name="_Currency_Book1_Jazztel model 16DP3-Exhibits_T_MOBIL2_Free Cash Flow_DATABASE_EUR 2010 2" xfId="3233" xr:uid="{00000000-0005-0000-0000-0000850B0000}"/>
    <cellStyle name="_Currency_Book1_Jazztel model 16DP3-Exhibits_T_MOBIL2_Free Cash Flow_DATABASE_EUR 2010 2 2" xfId="3234" xr:uid="{00000000-0005-0000-0000-0000860B0000}"/>
    <cellStyle name="_Currency_Book1_Jazztel model 16DP3-Exhibits_T_MOBIL2_Free Cash Flow_DATABASE_EUR 2010 3" xfId="3235" xr:uid="{00000000-0005-0000-0000-0000870B0000}"/>
    <cellStyle name="_Currency_Book1_Jazztel model 16DP3-Exhibits_T_MOBIL2_Free Cash Flow_DATABASE_EUR 2010 4" xfId="3236" xr:uid="{00000000-0005-0000-0000-0000880B0000}"/>
    <cellStyle name="_Currency_Book1_Jazztel model 16DP3-Exhibits_T_MOBIL2_Free Cash Flow_DATABASE_EUR 2010_Cash Unit Review 2011.06 Aroma v4" xfId="3237" xr:uid="{00000000-0005-0000-0000-0000890B0000}"/>
    <cellStyle name="_Currency_Book1_Jazztel model 16DP3-Exhibits_T_MOBIL2_Free Cash Flow_DATABASE_EUR 2010_Cash Unit Review 2011.06 Aroma v4 2" xfId="3238" xr:uid="{00000000-0005-0000-0000-00008A0B0000}"/>
    <cellStyle name="_Currency_Book1_Jazztel model 16DP3-Exhibits_T_MOBIL2_Free Cash Flow_DATABASE_EUR 2010_Cash Unit Review 2011.06 Aroma v4 3" xfId="3239" xr:uid="{00000000-0005-0000-0000-00008B0B0000}"/>
    <cellStyle name="_Currency_Book1_Jazztel model 16DP3-Exhibits_T_MOBIL2_Free Cash Flow_DATABASE_EUR 2010_Cash Unit Review 2011.06 Aroma v4 3 2" xfId="3240" xr:uid="{00000000-0005-0000-0000-00008C0B0000}"/>
    <cellStyle name="_Currency_Book1_Jazztel model 16DP3-Exhibits_T_MOBIL2_Free Cash Flow_DATABASE_EUR 2010_Cash Unit Review 2011.06 Aroma v4 4" xfId="3241" xr:uid="{00000000-0005-0000-0000-00008D0B0000}"/>
    <cellStyle name="_Currency_Book1_Jazztel model 16DP3-Exhibits_T_MOBIL2_Free Cash Flow_DATABASE_EUR 2010_DATABASE" xfId="3242" xr:uid="{00000000-0005-0000-0000-00008E0B0000}"/>
    <cellStyle name="_Currency_Book1_Jazztel model 16DP3-Exhibits_T_MOBIL2_Free Cash Flow_DATABASE_EUR 2010_DATABASE 2" xfId="3243" xr:uid="{00000000-0005-0000-0000-00008F0B0000}"/>
    <cellStyle name="_Currency_Book1_Jazztel model 16DP3-Exhibits_T_MOBIL2_Free Cash Flow_DATABASE_EUR 2010_DATABASE 3" xfId="3244" xr:uid="{00000000-0005-0000-0000-0000900B0000}"/>
    <cellStyle name="_Currency_Book1_Jazztel model 16DP3-Exhibits_T_MOBIL2_Free Cash Flow_DATABASE_EUR 2010_DATABASE 3 2" xfId="3245" xr:uid="{00000000-0005-0000-0000-0000910B0000}"/>
    <cellStyle name="_Currency_Book1_Jazztel model 16DP3-Exhibits_T_MOBIL2_Free Cash Flow_DATABASE_EUR 2010_DATABASE 4" xfId="3246" xr:uid="{00000000-0005-0000-0000-0000920B0000}"/>
    <cellStyle name="_Currency_Book1_Jazztel model 16DP3-Exhibits_T_MOBIL2_Free Cash Flow_DATABASE_EUR 2010_Database CNP" xfId="3247" xr:uid="{00000000-0005-0000-0000-0000930B0000}"/>
    <cellStyle name="_Currency_Book1_Jazztel model 16DP3-Exhibits_T_MOBIL2_Free Cash Flow_DATABASE_EUR 2010_Database CNP 2" xfId="3248" xr:uid="{00000000-0005-0000-0000-0000940B0000}"/>
    <cellStyle name="_Currency_Book1_Jazztel model 16DP3-Exhibits_T_MOBIL2_Free Cash Flow_DATABASE_EUR 2010_Database CNP 2 2" xfId="3249" xr:uid="{00000000-0005-0000-0000-0000950B0000}"/>
    <cellStyle name="_Currency_Book1_Jazztel model 16DP3-Exhibits_T_MOBIL2_Free Cash Flow_DATABASE_EUR 2010_Database CNP 3" xfId="3250" xr:uid="{00000000-0005-0000-0000-0000960B0000}"/>
    <cellStyle name="_Currency_Book1_Jazztel model 16DP3-Exhibits_T_MOBIL2_Free Cash Flow_DATABASE_EUR 2010_Database CNP 4" xfId="3251" xr:uid="{00000000-0005-0000-0000-0000970B0000}"/>
    <cellStyle name="_Currency_Book1_Jazztel model 16DP3-Exhibits_T_MOBIL2_Free Cash Flow_DATABASECNPGLOBAL v5" xfId="3252" xr:uid="{00000000-0005-0000-0000-0000980B0000}"/>
    <cellStyle name="_Currency_Book1_Jazztel model 16DP3-Exhibits_T_MOBIL2_Free Cash Flow_DATABASECNPGLOBAL v5 2" xfId="3253" xr:uid="{00000000-0005-0000-0000-0000990B0000}"/>
    <cellStyle name="_Currency_Book1_Jazztel model 16DP3-Exhibits_T_MOBIL2_Free Cash Flow_DATABASECNPGLOBAL v5 2 2" xfId="3254" xr:uid="{00000000-0005-0000-0000-00009A0B0000}"/>
    <cellStyle name="_Currency_Book1_Jazztel model 16DP3-Exhibits_T_MOBIL2_Free Cash Flow_DATABASECNPGLOBAL v5 3" xfId="3255" xr:uid="{00000000-0005-0000-0000-00009B0B0000}"/>
    <cellStyle name="_Currency_Book1_Jazztel model 16DP3-Exhibits_T_MOBIL2_Free Cash Flow_DATABASECNPGLOBAL v5 4" xfId="3256" xr:uid="{00000000-0005-0000-0000-00009C0B0000}"/>
    <cellStyle name="_Currency_Book1_Jazztel model 16DP3-Exhibits_T_MOBIL2_Free Cash Flow_DATABASECNPGLOBAL v5_2009 CTN FCST (4Q)" xfId="3257" xr:uid="{00000000-0005-0000-0000-00009D0B0000}"/>
    <cellStyle name="_Currency_Book1_Jazztel model 16DP3-Exhibits_T_MOBIL2_Free Cash Flow_DATABASECNPGLOBAL v5_2009 CTN FCST (4Q) 2" xfId="3258" xr:uid="{00000000-0005-0000-0000-00009E0B0000}"/>
    <cellStyle name="_Currency_Book1_Jazztel model 16DP3-Exhibits_T_MOBIL2_Free Cash Flow_DATABASECNPGLOBAL v5_2009 CTN FCST (4Q) 3" xfId="3259" xr:uid="{00000000-0005-0000-0000-00009F0B0000}"/>
    <cellStyle name="_Currency_Book1_Jazztel model 16DP3-Exhibits_T_MOBIL2_Free Cash Flow_DATABASECNPGLOBAL v5_2009 CTN FCST (4Q)_Cash Unit Review 2011.06 Aroma v4" xfId="3260" xr:uid="{00000000-0005-0000-0000-0000A00B0000}"/>
    <cellStyle name="_Currency_Book1_Jazztel model 16DP3-Exhibits_T_MOBIL2_Free Cash Flow_DATABASECNPGLOBAL v5_2009 CTN FCST (4Q)_Cash Unit Review 2011.06 Aroma v4 2" xfId="3261" xr:uid="{00000000-0005-0000-0000-0000A10B0000}"/>
    <cellStyle name="_Currency_Book1_Jazztel model 16DP3-Exhibits_T_MOBIL2_Free Cash Flow_DATABASECNPGLOBAL v5_2009 CTN FCST (4Q)_Cash Unit Review 2011.06 Aroma v4 3" xfId="3262" xr:uid="{00000000-0005-0000-0000-0000A20B0000}"/>
    <cellStyle name="_Currency_Book1_Jazztel model 16DP3-Exhibits_T_MOBIL2_Free Cash Flow_DATABASECNPGLOBAL v5_2009 CTN FCST (4Q)_Cash Unit Review 2011.06 Aroma v4 3 2" xfId="3263" xr:uid="{00000000-0005-0000-0000-0000A30B0000}"/>
    <cellStyle name="_Currency_Book1_Jazztel model 16DP3-Exhibits_T_MOBIL2_Free Cash Flow_DATABASECNPGLOBAL v5_2009 CTN FCST (4Q)_Cash Unit Review 2011.06 Aroma v4 4" xfId="3264" xr:uid="{00000000-0005-0000-0000-0000A40B0000}"/>
    <cellStyle name="_Currency_Book1_Jazztel model 16DP3-Exhibits_T_MOBIL2_Free Cash Flow_DATABASECNPGLOBAL v5_2009 CTN FCST (4Q)_DATABASE" xfId="3265" xr:uid="{00000000-0005-0000-0000-0000A50B0000}"/>
    <cellStyle name="_Currency_Book1_Jazztel model 16DP3-Exhibits_T_MOBIL2_Free Cash Flow_DATABASECNPGLOBAL v5_2009 CTN FCST (4Q)_DATABASE 2" xfId="3266" xr:uid="{00000000-0005-0000-0000-0000A60B0000}"/>
    <cellStyle name="_Currency_Book1_Jazztel model 16DP3-Exhibits_T_MOBIL2_Free Cash Flow_DATABASECNPGLOBAL v5_2009 CTN FCST (4Q)_DATABASE 3" xfId="3267" xr:uid="{00000000-0005-0000-0000-0000A70B0000}"/>
    <cellStyle name="_Currency_Book1_Jazztel model 16DP3-Exhibits_T_MOBIL2_Free Cash Flow_DATABASECNPGLOBAL v5_2009 CTN FCST (4Q)_DATABASE 3 2" xfId="3268" xr:uid="{00000000-0005-0000-0000-0000A80B0000}"/>
    <cellStyle name="_Currency_Book1_Jazztel model 16DP3-Exhibits_T_MOBIL2_Free Cash Flow_DATABASECNPGLOBAL v5_2009 CTN FCST (4Q)_DATABASE 4" xfId="3269" xr:uid="{00000000-0005-0000-0000-0000A90B0000}"/>
    <cellStyle name="_Currency_Book1_Jazztel model 16DP3-Exhibits_T_MOBIL2_Free Cash Flow_DATABASECNPGLOBAL v5_2009 CTN FCST (4Q)_Database CNP" xfId="3270" xr:uid="{00000000-0005-0000-0000-0000AA0B0000}"/>
    <cellStyle name="_Currency_Book1_Jazztel model 16DP3-Exhibits_T_MOBIL2_Free Cash Flow_DATABASECNPGLOBAL v5_2009 CTN FCST (4Q)_Database CNP 2" xfId="3271" xr:uid="{00000000-0005-0000-0000-0000AB0B0000}"/>
    <cellStyle name="_Currency_Book1_Jazztel model 16DP3-Exhibits_T_MOBIL2_Free Cash Flow_DATABASECNPGLOBAL v5_2009 CTN FCST (4Q)_Database CNP 3" xfId="3272" xr:uid="{00000000-0005-0000-0000-0000AC0B0000}"/>
    <cellStyle name="_Currency_Book1_Jazztel model 16DP3-Exhibits_T_MOBIL2_Free Cash Flow_DATABASECNPGLOBAL v5_2009 CTN FCST (4Q)_Risques  opportunités_AP v2" xfId="3273" xr:uid="{00000000-0005-0000-0000-0000AD0B0000}"/>
    <cellStyle name="_Currency_Book1_Jazztel model 16DP3-Exhibits_T_MOBIL2_Free Cash Flow_DATABASECNPGLOBAL v5_2009 CTN FCST (4Q)_Risques  opportunités_AP v2 2" xfId="3274" xr:uid="{00000000-0005-0000-0000-0000AE0B0000}"/>
    <cellStyle name="_Currency_Book1_Jazztel model 16DP3-Exhibits_T_MOBIL2_Free Cash Flow_DATABASECNPGLOBAL v5_2009 CTN FCST (4Q)_Risques  opportunités_AP v2 2 2" xfId="3275" xr:uid="{00000000-0005-0000-0000-0000AF0B0000}"/>
    <cellStyle name="_Currency_Book1_Jazztel model 16DP3-Exhibits_T_MOBIL2_Free Cash Flow_DATABASECNPGLOBAL v5_2009 CTN FCST (4Q)_Risques  opportunités_AP v2 3" xfId="3276" xr:uid="{00000000-0005-0000-0000-0000B00B0000}"/>
    <cellStyle name="_Currency_Book1_Jazztel model 16DP3-Exhibits_T_MOBIL2_Free Cash Flow_DATABASECNPGLOBAL v5_2009 CTN FCST (4Q)_Risques  opportunités_AP v2 4" xfId="3277" xr:uid="{00000000-0005-0000-0000-0000B10B0000}"/>
    <cellStyle name="_Currency_Book1_Jazztel model 16DP3-Exhibits_T_MOBIL2_Free Cash Flow_DATABASECNPGLOBAL v5_AFDT manque Inhibiteurs a la conso 21102010" xfId="3278" xr:uid="{00000000-0005-0000-0000-0000B20B0000}"/>
    <cellStyle name="_Currency_Book1_Jazztel model 16DP3-Exhibits_T_MOBIL2_Free Cash Flow_DATABASECNPGLOBAL v5_AFDT manque Inhibiteurs a la conso 21102010 2" xfId="3279" xr:uid="{00000000-0005-0000-0000-0000B30B0000}"/>
    <cellStyle name="_Currency_Book1_Jazztel model 16DP3-Exhibits_T_MOBIL2_Free Cash Flow_DATABASECNPGLOBAL v5_AFDT manque Inhibiteurs a la conso 21102010 2 2" xfId="3280" xr:uid="{00000000-0005-0000-0000-0000B40B0000}"/>
    <cellStyle name="_Currency_Book1_Jazztel model 16DP3-Exhibits_T_MOBIL2_Free Cash Flow_DATABASECNPGLOBAL v5_AFDT manque Inhibiteurs a la conso 21102010 3" xfId="3281" xr:uid="{00000000-0005-0000-0000-0000B50B0000}"/>
    <cellStyle name="_Currency_Book1_Jazztel model 16DP3-Exhibits_T_MOBIL2_Free Cash Flow_DATABASECNPGLOBAL v5_AFDT manque Inhibiteurs a la conso 21102010 3 2" xfId="3282" xr:uid="{00000000-0005-0000-0000-0000B60B0000}"/>
    <cellStyle name="_Currency_Book1_Jazztel model 16DP3-Exhibits_T_MOBIL2_Free Cash Flow_DATABASECNPGLOBAL v5_AFDT manque Inhibiteurs a la conso 21102010 4" xfId="3283" xr:uid="{00000000-0005-0000-0000-0000B70B0000}"/>
    <cellStyle name="_Currency_Book1_Jazztel model 16DP3-Exhibits_T_MOBIL2_Free Cash Flow_DATABASECNPGLOBAL v5_AFDT manque Inhibiteurs a la conso 21102010 5" xfId="3284" xr:uid="{00000000-0005-0000-0000-0000B80B0000}"/>
    <cellStyle name="_Currency_Book1_Jazztel model 16DP3-Exhibits_T_MOBIL2_Free Cash Flow_DATABASECNPGLOBAL v5_Cash Unit Review 2011.06 Aroma v4" xfId="3285" xr:uid="{00000000-0005-0000-0000-0000B90B0000}"/>
    <cellStyle name="_Currency_Book1_Jazztel model 16DP3-Exhibits_T_MOBIL2_Free Cash Flow_DATABASECNPGLOBAL v5_Cash Unit Review 2011.06 Aroma v4 2" xfId="3286" xr:uid="{00000000-0005-0000-0000-0000BA0B0000}"/>
    <cellStyle name="_Currency_Book1_Jazztel model 16DP3-Exhibits_T_MOBIL2_Free Cash Flow_DATABASECNPGLOBAL v5_Cash Unit Review 2011.06 Aroma v4 3" xfId="3287" xr:uid="{00000000-0005-0000-0000-0000BB0B0000}"/>
    <cellStyle name="_Currency_Book1_Jazztel model 16DP3-Exhibits_T_MOBIL2_Free Cash Flow_DATABASECNPGLOBAL v5_DATABASE" xfId="3288" xr:uid="{00000000-0005-0000-0000-0000BC0B0000}"/>
    <cellStyle name="_Currency_Book1_Jazztel model 16DP3-Exhibits_T_MOBIL2_Free Cash Flow_DATABASECNPGLOBAL v5_DATABASE 2" xfId="3289" xr:uid="{00000000-0005-0000-0000-0000BD0B0000}"/>
    <cellStyle name="_Currency_Book1_Jazztel model 16DP3-Exhibits_T_MOBIL2_Free Cash Flow_DATABASECNPGLOBAL v5_DATABASE 3" xfId="3290" xr:uid="{00000000-0005-0000-0000-0000BE0B0000}"/>
    <cellStyle name="_Currency_Book1_Jazztel model 16DP3-Exhibits_T_MOBIL2_Free Cash Flow_DATABASECNPGLOBAL v5_Database CNP" xfId="3291" xr:uid="{00000000-0005-0000-0000-0000BF0B0000}"/>
    <cellStyle name="_Currency_Book1_Jazztel model 16DP3-Exhibits_T_MOBIL2_Free Cash Flow_DATABASECNPGLOBAL v5_Database CNP 2" xfId="3292" xr:uid="{00000000-0005-0000-0000-0000C00B0000}"/>
    <cellStyle name="_Currency_Book1_Jazztel model 16DP3-Exhibits_T_MOBIL2_Free Cash Flow_DATABASECNPGLOBAL v5_Database CNP 2 2" xfId="3293" xr:uid="{00000000-0005-0000-0000-0000C10B0000}"/>
    <cellStyle name="_Currency_Book1_Jazztel model 16DP3-Exhibits_T_MOBIL2_Free Cash Flow_DATABASECNPGLOBAL v5_Database CNP 3" xfId="3294" xr:uid="{00000000-0005-0000-0000-0000C20B0000}"/>
    <cellStyle name="_Currency_Book1_Jazztel model 16DP3-Exhibits_T_MOBIL2_Free Cash Flow_DATABASECNPGLOBAL v5_Database CNP 3 2" xfId="3295" xr:uid="{00000000-0005-0000-0000-0000C30B0000}"/>
    <cellStyle name="_Currency_Book1_Jazztel model 16DP3-Exhibits_T_MOBIL2_Free Cash Flow_DATABASECNPGLOBAL v5_Database CNP 4" xfId="3296" xr:uid="{00000000-0005-0000-0000-0000C40B0000}"/>
    <cellStyle name="_Currency_Book1_Jazztel model 16DP3-Exhibits_T_MOBIL2_Free Cash Flow_DATABASECNPGLOBAL v5_Database CNP 5" xfId="3297" xr:uid="{00000000-0005-0000-0000-0000C50B0000}"/>
    <cellStyle name="_Currency_Book1_Jazztel model 16DP3-Exhibits_T_MOBIL2_Free Cash Flow_DATABASECNPGLOBAL v5_Draft Roadmap 2012-2015 v6" xfId="3298" xr:uid="{00000000-0005-0000-0000-0000C60B0000}"/>
    <cellStyle name="_Currency_Book1_Jazztel model 16DP3-Exhibits_T_MOBIL2_Free Cash Flow_DATABASECNPGLOBAL v5_Draft Roadmap 2012-2015 v6 2" xfId="3299" xr:uid="{00000000-0005-0000-0000-0000C70B0000}"/>
    <cellStyle name="_Currency_Book1_Jazztel model 16DP3-Exhibits_T_MOBIL2_Free Cash Flow_DATABASECNPGLOBAL v5_Draft Roadmap 2012-2015 v6 2 2" xfId="3300" xr:uid="{00000000-0005-0000-0000-0000C80B0000}"/>
    <cellStyle name="_Currency_Book1_Jazztel model 16DP3-Exhibits_T_MOBIL2_Free Cash Flow_DATABASECNPGLOBAL v5_Draft Roadmap 2012-2015 v6 3" xfId="3301" xr:uid="{00000000-0005-0000-0000-0000C90B0000}"/>
    <cellStyle name="_Currency_Book1_Jazztel model 16DP3-Exhibits_T_MOBIL2_Free Cash Flow_DATABASECNPGLOBAL v5_Draft Roadmap 2012-2015 v6 3 2" xfId="3302" xr:uid="{00000000-0005-0000-0000-0000CA0B0000}"/>
    <cellStyle name="_Currency_Book1_Jazztel model 16DP3-Exhibits_T_MOBIL2_Free Cash Flow_DATABASECNPGLOBAL v5_Draft Roadmap 2012-2015 v6 4" xfId="3303" xr:uid="{00000000-0005-0000-0000-0000CB0B0000}"/>
    <cellStyle name="_Currency_Book1_Jazztel model 16DP3-Exhibits_T_MOBIL2_Free Cash Flow_DATABASECNPGLOBAL v5_Draft Roadmap 2012-2015 v6 5" xfId="3304" xr:uid="{00000000-0005-0000-0000-0000CC0B0000}"/>
    <cellStyle name="_Currency_Book1_Jazztel model 16DP3-Exhibits_T_MOBIL2_Free Cash Flow_DATABASECNPGLOBAL v5_EVP 2015 Roadmap May12 vs Roadmap validated in July11 FY avec modifs FlVv5" xfId="3305" xr:uid="{00000000-0005-0000-0000-0000CD0B0000}"/>
    <cellStyle name="_Currency_Book1_Jazztel model 16DP3-Exhibits_T_MOBIL2_Free Cash Flow_DATABASECNPGLOBAL v5_EVP 2015 Roadmap May12 vs Roadmap validated in July11 FY avec modifs FlVv5 2" xfId="3306" xr:uid="{00000000-0005-0000-0000-0000CE0B0000}"/>
    <cellStyle name="_Currency_Book1_Jazztel model 16DP3-Exhibits_T_MOBIL2_Free Cash Flow_DATABASECNPGLOBAL v5_EVP 2015 Roadmap May12 vs Roadmap validated in July11 FY avec modifs FlVv5 3" xfId="3307" xr:uid="{00000000-0005-0000-0000-0000CF0B0000}"/>
    <cellStyle name="_Currency_Book1_Jazztel model 16DP3-Exhibits_T_MOBIL2_Free Cash Flow_DATABASECNPGLOBAL v5_EVP 2015 Roadmap May12 vs Roadmap validated in July11 FY avec modifs FlVv5 3 2" xfId="3308" xr:uid="{00000000-0005-0000-0000-0000D00B0000}"/>
    <cellStyle name="_Currency_Book1_Jazztel model 16DP3-Exhibits_T_MOBIL2_Free Cash Flow_DATABASECNPGLOBAL v5_EVP 2015 Roadmap May12 vs Roadmap validated in July11 FY avec modifs FlVv5 4" xfId="3309" xr:uid="{00000000-0005-0000-0000-0000D10B0000}"/>
    <cellStyle name="_Currency_Book1_Jazztel model 16DP3-Exhibits_T_MOBIL2_Free Cash Flow_DATABASECNPGLOBAL v5_PLUG" xfId="3310" xr:uid="{00000000-0005-0000-0000-0000D20B0000}"/>
    <cellStyle name="_Currency_Book1_Jazztel model 16DP3-Exhibits_T_MOBIL2_Free Cash Flow_DATABASECNPGLOBAL v5_PLUG 2" xfId="3311" xr:uid="{00000000-0005-0000-0000-0000D30B0000}"/>
    <cellStyle name="_Currency_Book1_Jazztel model 16DP3-Exhibits_T_MOBIL2_Free Cash Flow_DATABASECNPGLOBAL v5_PLUG 2 2" xfId="3312" xr:uid="{00000000-0005-0000-0000-0000D40B0000}"/>
    <cellStyle name="_Currency_Book1_Jazztel model 16DP3-Exhibits_T_MOBIL2_Free Cash Flow_DATABASECNPGLOBAL v5_PLUG 3" xfId="3313" xr:uid="{00000000-0005-0000-0000-0000D50B0000}"/>
    <cellStyle name="_Currency_Book1_Jazztel model 16DP3-Exhibits_T_MOBIL2_Free Cash Flow_DATABASECNPGLOBAL v5_PLUG 4" xfId="3314" xr:uid="{00000000-0005-0000-0000-0000D60B0000}"/>
    <cellStyle name="_Currency_Book1_Jazztel model 16DP3-Exhibits_T_MOBIL2_Free Cash Flow_DATABASECNPGLOBAL v5_PLUG_AFDT manque Inhibiteurs a la conso 21102010" xfId="3315" xr:uid="{00000000-0005-0000-0000-0000D70B0000}"/>
    <cellStyle name="_Currency_Book1_Jazztel model 16DP3-Exhibits_T_MOBIL2_Free Cash Flow_DATABASECNPGLOBAL v5_PLUG_AFDT manque Inhibiteurs a la conso 21102010 2" xfId="3316" xr:uid="{00000000-0005-0000-0000-0000D80B0000}"/>
    <cellStyle name="_Currency_Book1_Jazztel model 16DP3-Exhibits_T_MOBIL2_Free Cash Flow_DATABASECNPGLOBAL v5_PLUG_AFDT manque Inhibiteurs a la conso 21102010 2 2" xfId="3317" xr:uid="{00000000-0005-0000-0000-0000D90B0000}"/>
    <cellStyle name="_Currency_Book1_Jazztel model 16DP3-Exhibits_T_MOBIL2_Free Cash Flow_DATABASECNPGLOBAL v5_PLUG_AFDT manque Inhibiteurs a la conso 21102010 3" xfId="3318" xr:uid="{00000000-0005-0000-0000-0000DA0B0000}"/>
    <cellStyle name="_Currency_Book1_Jazztel model 16DP3-Exhibits_T_MOBIL2_Free Cash Flow_DATABASECNPGLOBAL v5_PLUG_AFDT manque Inhibiteurs a la conso 21102010 4" xfId="3319" xr:uid="{00000000-0005-0000-0000-0000DB0B0000}"/>
    <cellStyle name="_Currency_Book1_Jazztel model 16DP3-Exhibits_T_MOBIL2_Free Cash Flow_DATABASECNPGLOBAL v5_PLUG_AFDT manque Inhibiteurs a la conso 21102010_Risques  opportunités_AP v2" xfId="3320" xr:uid="{00000000-0005-0000-0000-0000DC0B0000}"/>
    <cellStyle name="_Currency_Book1_Jazztel model 16DP3-Exhibits_T_MOBIL2_Free Cash Flow_DATABASECNPGLOBAL v5_PLUG_AFDT manque Inhibiteurs a la conso 21102010_Risques  opportunités_AP v2 2" xfId="3321" xr:uid="{00000000-0005-0000-0000-0000DD0B0000}"/>
    <cellStyle name="_Currency_Book1_Jazztel model 16DP3-Exhibits_T_MOBIL2_Free Cash Flow_DATABASECNPGLOBAL v5_PLUG_AFDT manque Inhibiteurs a la conso 21102010_Risques  opportunités_AP v2 3" xfId="3322" xr:uid="{00000000-0005-0000-0000-0000DE0B0000}"/>
    <cellStyle name="_Currency_Book1_Jazztel model 16DP3-Exhibits_T_MOBIL2_Free Cash Flow_DATABASECNPGLOBAL v5_PLUG_EVP 2015 Roadmap May12 vs Roadmap validated in July11 FY avec modifs FlVv5" xfId="3323" xr:uid="{00000000-0005-0000-0000-0000DF0B0000}"/>
    <cellStyle name="_Currency_Book1_Jazztel model 16DP3-Exhibits_T_MOBIL2_Free Cash Flow_DATABASECNPGLOBAL v5_PLUG_EVP 2015 Roadmap May12 vs Roadmap validated in July11 FY avec modifs FlVv5 2" xfId="3324" xr:uid="{00000000-0005-0000-0000-0000E00B0000}"/>
    <cellStyle name="_Currency_Book1_Jazztel model 16DP3-Exhibits_T_MOBIL2_Free Cash Flow_DATABASECNPGLOBAL v5_PLUG_EVP 2015 Roadmap May12 vs Roadmap validated in July11 FY avec modifs FlVv5 3" xfId="3325" xr:uid="{00000000-0005-0000-0000-0000E10B0000}"/>
    <cellStyle name="_Currency_Book1_Jazztel model 16DP3-Exhibits_T_MOBIL2_Free Cash Flow_DATABASECNPGLOBAL v5_PLUG_Risques  opportunités_AP v2" xfId="3326" xr:uid="{00000000-0005-0000-0000-0000E20B0000}"/>
    <cellStyle name="_Currency_Book1_Jazztel model 16DP3-Exhibits_T_MOBIL2_Free Cash Flow_DATABASECNPGLOBAL v5_PLUG_Risques  opportunités_AP v2 2" xfId="3327" xr:uid="{00000000-0005-0000-0000-0000E30B0000}"/>
    <cellStyle name="_Currency_Book1_Jazztel model 16DP3-Exhibits_T_MOBIL2_Free Cash Flow_DATABASECNPGLOBAL v5_PLUG_Risques  opportunités_AP v2 2 2" xfId="3328" xr:uid="{00000000-0005-0000-0000-0000E40B0000}"/>
    <cellStyle name="_Currency_Book1_Jazztel model 16DP3-Exhibits_T_MOBIL2_Free Cash Flow_DATABASECNPGLOBAL v5_PLUG_Risques  opportunités_AP v2 3" xfId="3329" xr:uid="{00000000-0005-0000-0000-0000E50B0000}"/>
    <cellStyle name="_Currency_Book1_Jazztel model 16DP3-Exhibits_T_MOBIL2_Free Cash Flow_DATABASECNPGLOBAL v5_PLUG_Risques  opportunités_AP v2 4" xfId="3330" xr:uid="{00000000-0005-0000-0000-0000E60B0000}"/>
    <cellStyle name="_Currency_Book1_Jazztel model 16DP3-Exhibits_T_MOBIL2_Free Cash Flow_DATABASECNPGLOBAL v5_Synthese EUR" xfId="3331" xr:uid="{00000000-0005-0000-0000-0000E70B0000}"/>
    <cellStyle name="_Currency_Book1_Jazztel model 16DP3-Exhibits_T_MOBIL2_Free Cash Flow_DATABASECNPGLOBAL v5_Synthese EUR 2" xfId="3332" xr:uid="{00000000-0005-0000-0000-0000E80B0000}"/>
    <cellStyle name="_Currency_Book1_Jazztel model 16DP3-Exhibits_T_MOBIL2_Free Cash Flow_DATABASECNPGLOBAL v5_Synthese EUR 3" xfId="3333" xr:uid="{00000000-0005-0000-0000-0000E90B0000}"/>
    <cellStyle name="_Currency_Book1_Jazztel model 16DP3-Exhibits_T_MOBIL2_Free Cash Flow_DATABASECNPGLOBAL v5_Synthese EUR_Risques  opportunités_AP v2" xfId="3334" xr:uid="{00000000-0005-0000-0000-0000EA0B0000}"/>
    <cellStyle name="_Currency_Book1_Jazztel model 16DP3-Exhibits_T_MOBIL2_Free Cash Flow_DATABASECNPGLOBAL v5_Synthese EUR_Risques  opportunités_AP v2 2" xfId="3335" xr:uid="{00000000-0005-0000-0000-0000EB0B0000}"/>
    <cellStyle name="_Currency_Book1_Jazztel model 16DP3-Exhibits_T_MOBIL2_Free Cash Flow_DATABASECNPGLOBAL v5_Synthese EUR_Risques  opportunités_AP v2 2 2" xfId="3336" xr:uid="{00000000-0005-0000-0000-0000EC0B0000}"/>
    <cellStyle name="_Currency_Book1_Jazztel model 16DP3-Exhibits_T_MOBIL2_Free Cash Flow_DATABASECNPGLOBAL v5_Synthese EUR_Risques  opportunités_AP v2 3" xfId="3337" xr:uid="{00000000-0005-0000-0000-0000ED0B0000}"/>
    <cellStyle name="_Currency_Book1_Jazztel model 16DP3-Exhibits_T_MOBIL2_Free Cash Flow_DATABASECNPGLOBAL v5_Synthese EUR_Risques  opportunités_AP v2 4" xfId="3338" xr:uid="{00000000-0005-0000-0000-0000EE0B0000}"/>
    <cellStyle name="_Currency_Book1_Jazztel model 16DP3-Exhibits_T_MOBIL2_Free Cash Flow_Jan BE+FebBE+MarBE v F12 Sales" xfId="3339" xr:uid="{00000000-0005-0000-0000-0000EF0B0000}"/>
    <cellStyle name="_Currency_Book1_Jazztel model 16DP3-Exhibits_T_MOBIL2_Free Cash Flow_Jan BE+FebBE+MarBE v F12 Sales 2" xfId="3340" xr:uid="{00000000-0005-0000-0000-0000F00B0000}"/>
    <cellStyle name="_Currency_Book1_Jazztel model 16DP3-Exhibits_T_MOBIL2_Free Cash Flow_Jan BE+FebBE+MarBE v F12 Sales 2 2" xfId="3341" xr:uid="{00000000-0005-0000-0000-0000F10B0000}"/>
    <cellStyle name="_Currency_Book1_Jazztel model 16DP3-Exhibits_T_MOBIL2_Free Cash Flow_P&amp;L Spring 200806" xfId="3342" xr:uid="{00000000-0005-0000-0000-0000F20B0000}"/>
    <cellStyle name="_Currency_Book1_Jazztel model 16DP3-Exhibits_T_MOBIL2_Free Cash Flow_P&amp;L Spring 200806 2" xfId="3343" xr:uid="{00000000-0005-0000-0000-0000F30B0000}"/>
    <cellStyle name="_Currency_Book1_Jazztel model 16DP3-Exhibits_T_MOBIL2_Free Cash Flow_P&amp;L Spring 200806 2 2" xfId="3344" xr:uid="{00000000-0005-0000-0000-0000F40B0000}"/>
    <cellStyle name="_Currency_Book1_Jazztel model 16DP3-Exhibits_T_MOBIL2_Free Cash Flow_P&amp;L Spring 200806 3" xfId="3345" xr:uid="{00000000-0005-0000-0000-0000F50B0000}"/>
    <cellStyle name="_Currency_Book1_Jazztel model 16DP3-Exhibits_T_MOBIL2_Free Cash Flow_P&amp;L Spring 200806_DATABASECNPGLOBAL v5" xfId="3346" xr:uid="{00000000-0005-0000-0000-0000F60B0000}"/>
    <cellStyle name="_Currency_Book1_Jazztel model 16DP3-Exhibits_T_MOBIL2_Free Cash Flow_P&amp;L Spring 200806_DATABASECNPGLOBAL v5 2" xfId="3347" xr:uid="{00000000-0005-0000-0000-0000F70B0000}"/>
    <cellStyle name="_Currency_Book1_Jazztel model 16DP3-Exhibits_T_MOBIL2_Free Cash Flow_P&amp;L Spring 200806_DATABASECNPGLOBAL v5 2 2" xfId="3348" xr:uid="{00000000-0005-0000-0000-0000F80B0000}"/>
    <cellStyle name="_Currency_Book1_Jazztel model 16DP3-Exhibits_T_MOBIL2_Free Cash Flow_Présentation au Board" xfId="3349" xr:uid="{00000000-0005-0000-0000-0000F90B0000}"/>
    <cellStyle name="_Currency_Book1_Jazztel model 16DP3-Exhibits_T_MOBIL2_Free Cash Flow_Présentation au Board 2" xfId="3350" xr:uid="{00000000-0005-0000-0000-0000FA0B0000}"/>
    <cellStyle name="_Currency_Book1_Jazztel model 16DP3-Exhibits_T_MOBIL2_Free Cash Flow_Présentation au Board 2 2" xfId="3351" xr:uid="{00000000-0005-0000-0000-0000FB0B0000}"/>
    <cellStyle name="_Currency_Book1_Jazztel model 16DP3-Exhibits_T_MOBIL2_Free Cash Flow_Présentation au Board July 29" xfId="3352" xr:uid="{00000000-0005-0000-0000-0000FC0B0000}"/>
    <cellStyle name="_Currency_Book1_Jazztel model 16DP3-Exhibits_T_MOBIL2_Free Cash Flow_Présentation au Board July 29 2" xfId="3353" xr:uid="{00000000-0005-0000-0000-0000FD0B0000}"/>
    <cellStyle name="_Currency_Book1_Jazztel model 16DP3-Exhibits_T_MOBIL2_Free Cash Flow_Présentation au Board July 29 2 2" xfId="3354" xr:uid="{00000000-0005-0000-0000-0000FE0B0000}"/>
    <cellStyle name="_Currency_Book1_Jazztel model 16DP3-Exhibits_T_MOBIL2_Free Cash Flow_Présentation au CDG July 21 v080708" xfId="3355" xr:uid="{00000000-0005-0000-0000-0000FF0B0000}"/>
    <cellStyle name="_Currency_Book1_Jazztel model 16DP3-Exhibits_T_MOBIL2_Free Cash Flow_Présentation au CDG July 21 v080708 2" xfId="3356" xr:uid="{00000000-0005-0000-0000-0000000C0000}"/>
    <cellStyle name="_Currency_Book1_Jazztel model 16DP3-Exhibits_T_MOBIL2_Free Cash Flow_Présentation au CDG July 21 v080708 2 2" xfId="3357" xr:uid="{00000000-0005-0000-0000-0000010C0000}"/>
    <cellStyle name="_Currency_Book1_Jazztel model 16DP3-Exhibits_T_MOBIL2_Free Cash Flow_Présention au Board July 29" xfId="3358" xr:uid="{00000000-0005-0000-0000-0000020C0000}"/>
    <cellStyle name="_Currency_Book1_Jazztel model 16DP3-Exhibits_T_MOBIL2_Free Cash Flow_Présention au Board July 29 2" xfId="3359" xr:uid="{00000000-0005-0000-0000-0000030C0000}"/>
    <cellStyle name="_Currency_Book1_Jazztel model 16DP3-Exhibits_T_MOBIL2_Free Cash Flow_Présention au Board July 29 2 2" xfId="3360" xr:uid="{00000000-0005-0000-0000-0000040C0000}"/>
    <cellStyle name="_Currency_Book1_Jazztel model 16DP3-Exhibits_T_MOBIL2_Free Cash Flow_QUS" xfId="3361" xr:uid="{00000000-0005-0000-0000-0000050C0000}"/>
    <cellStyle name="_Currency_Book1_Jazztel model 16DP3-Exhibits_T_MOBIL2_Free Cash Flow_QUS 2" xfId="3362" xr:uid="{00000000-0005-0000-0000-0000060C0000}"/>
    <cellStyle name="_Currency_Book1_Jazztel model 16DP3-Exhibits_T_MOBIL2_Free Cash Flow_RM 2008 01 comments ILM" xfId="3363" xr:uid="{00000000-0005-0000-0000-0000070C0000}"/>
    <cellStyle name="_Currency_Book1_Jazztel model 16DP3-Exhibits_T_MOBIL2_Free Cash Flow_RM 2008 01 comments ILM 2" xfId="3364" xr:uid="{00000000-0005-0000-0000-0000080C0000}"/>
    <cellStyle name="_Currency_Book1_Jazztel model 16DP3-Exhibits_T_MOBIL2_Free Cash Flow_RM 2008 01 comments ILM 2 2" xfId="3365" xr:uid="{00000000-0005-0000-0000-0000090C0000}"/>
    <cellStyle name="_Currency_Book1_Jazztel model 16DP3-Exhibits_T_MOBIL2_Free Cash Flow_RM 2008 04 comments ILM" xfId="3366" xr:uid="{00000000-0005-0000-0000-00000A0C0000}"/>
    <cellStyle name="_Currency_Book1_Jazztel model 16DP3-Exhibits_T_MOBIL2_Free Cash Flow_RM 2008 04 comments ILM 2" xfId="3367" xr:uid="{00000000-0005-0000-0000-00000B0C0000}"/>
    <cellStyle name="_Currency_Book1_Jazztel model 16DP3-Exhibits_T_MOBIL2_Free Cash Flow_RM 2008 04 comments ILM 2 2" xfId="3368" xr:uid="{00000000-0005-0000-0000-00000C0C0000}"/>
    <cellStyle name="_Currency_Book1_Jazztel model 16DP3-Exhibits_T_MOBIL2_Free Cash Flow_SPLIT Volumes" xfId="3369" xr:uid="{00000000-0005-0000-0000-00000D0C0000}"/>
    <cellStyle name="_Currency_Book1_Jazztel model 16DP3-Exhibits_T_MOBIL2_Free Cash Flow_SPLIT Volumes 2" xfId="3370" xr:uid="{00000000-0005-0000-0000-00000E0C0000}"/>
    <cellStyle name="_Currency_Book1_Jazztel model 16DP3-Exhibits_T_MOBIL2_Free Cash Flow_SPRING 2010" xfId="3371" xr:uid="{00000000-0005-0000-0000-00000F0C0000}"/>
    <cellStyle name="_Currency_Book1_Jazztel model 16DP3-Exhibits_T_MOBIL2_Free Cash Flow_SPRING 2010 2" xfId="3372" xr:uid="{00000000-0005-0000-0000-0000100C0000}"/>
    <cellStyle name="_Currency_Book1_Jazztel model 16DP3-Exhibits_T_MOBIL2_Free Cash Flow_SPRING 2010 2 2" xfId="3373" xr:uid="{00000000-0005-0000-0000-0000110C0000}"/>
    <cellStyle name="_Currency_Book1_Jazztel model 16DP3-Exhibits_T_MOBIL2_Free Cash Flow_WC &amp; Free Cash Flow 200801" xfId="3374" xr:uid="{00000000-0005-0000-0000-0000120C0000}"/>
    <cellStyle name="_Currency_Book1_Jazztel model 16DP3-Exhibits_T_MOBIL2_Free Cash Flow_WC &amp; Free Cash Flow 200801 2" xfId="3375" xr:uid="{00000000-0005-0000-0000-0000130C0000}"/>
    <cellStyle name="_Currency_Book1_Jazztel model 16DP3-Exhibits_T_MOBIL2_Free Cash Flow_WC &amp; Free Cash Flow 200801 2 2" xfId="3376" xr:uid="{00000000-0005-0000-0000-0000140C0000}"/>
    <cellStyle name="_Currency_Book1_Jazztel model 16DP3-Exhibits_T_MOBIL2_Free Cash Flow_WC &amp; Free Cash Flow 2011-10" xfId="3377" xr:uid="{00000000-0005-0000-0000-0000150C0000}"/>
    <cellStyle name="_Currency_Book1_Jazztel model 16DP3-Exhibits_T_MOBIL2_Free Cash Flow_WC &amp; Free Cash Flow 2011-10 2" xfId="3378" xr:uid="{00000000-0005-0000-0000-0000160C0000}"/>
    <cellStyle name="_Currency_Book1_Jazztel model 16DP3-Exhibits_T_MOBIL2_Free Cash Flow_WC &amp; Free Cash Flow 2011-10 2 2" xfId="3379" xr:uid="{00000000-0005-0000-0000-0000170C0000}"/>
    <cellStyle name="_Currency_Book1_Jazztel model 16DP3-Exhibits_T_MOBIL2_Free Cash Flow_WC &amp; Free Cash Flow Spring 200806" xfId="3380" xr:uid="{00000000-0005-0000-0000-0000180C0000}"/>
    <cellStyle name="_Currency_Book1_Jazztel model 16DP3-Exhibits_T_MOBIL2_Free Cash Flow_WC &amp; Free Cash Flow Spring 200806 2" xfId="3381" xr:uid="{00000000-0005-0000-0000-0000190C0000}"/>
    <cellStyle name="_Currency_Book1_Jazztel model 16DP3-Exhibits_T_MOBIL2_Free Cash Flow_WC &amp; Free Cash Flow Spring 200806 2 2" xfId="3382" xr:uid="{00000000-0005-0000-0000-00001A0C0000}"/>
    <cellStyle name="_Currency_Book1_Jazztel model 16DP3-Exhibits_T_MOBIL2_Jan BE+FebBE+MarBE v F12 Sales" xfId="3383" xr:uid="{00000000-0005-0000-0000-00001B0C0000}"/>
    <cellStyle name="_Currency_Book1_Jazztel model 16DP3-Exhibits_T_MOBIL2_Jan BE+FebBE+MarBE v F12 Sales 2" xfId="3384" xr:uid="{00000000-0005-0000-0000-00001C0C0000}"/>
    <cellStyle name="_Currency_Book1_Jazztel model 16DP3-Exhibits_T_MOBIL2_Jan BE+FebBE+MarBE v F12 Sales 2 2" xfId="3385" xr:uid="{00000000-0005-0000-0000-00001D0C0000}"/>
    <cellStyle name="_Currency_Book1_Jazztel model 16DP3-Exhibits_T_MOBIL2_Net result" xfId="3386" xr:uid="{00000000-0005-0000-0000-00001E0C0000}"/>
    <cellStyle name="_Currency_Book1_Jazztel model 16DP3-Exhibits_T_MOBIL2_Net result 2" xfId="3387" xr:uid="{00000000-0005-0000-0000-00001F0C0000}"/>
    <cellStyle name="_Currency_Book1_Jazztel model 16DP3-Exhibits_T_MOBIL2_Net result 2 2" xfId="3388" xr:uid="{00000000-0005-0000-0000-0000200C0000}"/>
    <cellStyle name="_Currency_Book1_Jazztel model 16DP3-Exhibits_T_MOBIL2_Présention au Board July 29" xfId="3389" xr:uid="{00000000-0005-0000-0000-0000210C0000}"/>
    <cellStyle name="_Currency_Book1_Jazztel model 16DP3-Exhibits_T_MOBIL2_Présention au Board July 29 2" xfId="3390" xr:uid="{00000000-0005-0000-0000-0000220C0000}"/>
    <cellStyle name="_Currency_Book1_Jazztel model 16DP3-Exhibits_T_MOBIL2_Présention au Board July 29 2 2" xfId="3391" xr:uid="{00000000-0005-0000-0000-0000230C0000}"/>
    <cellStyle name="_Currency_Book1_Jazztel model 16DP3-Exhibits_T_MOBIL2_suivi dette et FCF" xfId="3392" xr:uid="{00000000-0005-0000-0000-0000240C0000}"/>
    <cellStyle name="_Currency_Book1_Jazztel model 16DP3-Exhibits_T_MOBIL2_suivi dette et FCF 2" xfId="3393" xr:uid="{00000000-0005-0000-0000-0000250C0000}"/>
    <cellStyle name="_Currency_Book1_Jazztel model 16DP3-Exhibits_T_MOBIL2_suivi dette et FCF 2 2" xfId="3394" xr:uid="{00000000-0005-0000-0000-0000260C0000}"/>
    <cellStyle name="_Currency_Book1_Jazztel model 16DP3-Exhibits_T_MOBIL2_Synthèse prev 2006 - 2007 par entreprise" xfId="3395" xr:uid="{00000000-0005-0000-0000-0000270C0000}"/>
    <cellStyle name="_Currency_Book1_Jazztel model 16DP3-Exhibits_T_MOBIL2_Synthèse prev 2006 - 2007 par entreprise 2" xfId="3396" xr:uid="{00000000-0005-0000-0000-0000280C0000}"/>
    <cellStyle name="_Currency_Book1_Jazztel model 16DP3-Exhibits_T_MOBIL2_Synthèse prev 2006 - 2007 par entreprise 2 2" xfId="3397" xr:uid="{00000000-0005-0000-0000-0000290C0000}"/>
    <cellStyle name="_Currency_Book1_Jazztel model 16DP3-Exhibits_T_MOBIL2_Synthèse prev 2006 - 2007 par entreprise v2" xfId="3398" xr:uid="{00000000-0005-0000-0000-00002A0C0000}"/>
    <cellStyle name="_Currency_Book1_Jazztel model 16DP3-Exhibits_T_MOBIL2_Synthèse prev 2006 - 2007 par entreprise v2 2" xfId="3399" xr:uid="{00000000-0005-0000-0000-00002B0C0000}"/>
    <cellStyle name="_Currency_Book1_Jazztel model 16DP3-Exhibits_T_MOBIL2_Synthèse prev 2006 - 2007 par entreprise v2 2 2" xfId="3400" xr:uid="{00000000-0005-0000-0000-00002C0C0000}"/>
    <cellStyle name="_Currency_Book1_Jazztel model 16DP3-Exhibits_T_MOBIL2_Synthèse prev 2006 - 2007 par entreprise v2_Bridge FC Act 2007 vs 2008 (Fct June) par entreprise" xfId="3401" xr:uid="{00000000-0005-0000-0000-00002D0C0000}"/>
    <cellStyle name="_Currency_Book1_Jazztel model 16DP3-Exhibits_T_MOBIL2_Synthèse prev 2006 - 2007 par entreprise v2_Bridge FC Act 2007 vs 2008 (Fct June) par entreprise 2" xfId="3402" xr:uid="{00000000-0005-0000-0000-00002E0C0000}"/>
    <cellStyle name="_Currency_Book1_Jazztel model 16DP3-Exhibits_T_MOBIL2_Synthèse prev 2006 - 2007 par entreprise v2_Bridge FC Act 2007 vs 2008 (Fct June) par entreprise 2 2" xfId="3403" xr:uid="{00000000-0005-0000-0000-00002F0C0000}"/>
    <cellStyle name="_Currency_Book1_Jazztel model 16DP3-Exhibits_T_MOBIL2_Synthèse prev 2006 - 2007 par entreprise v2_Cash Unit Review 2012 03 Acetow" xfId="3404" xr:uid="{00000000-0005-0000-0000-0000300C0000}"/>
    <cellStyle name="_Currency_Book1_Jazztel model 16DP3-Exhibits_T_MOBIL2_Synthèse prev 2006 - 2007 par entreprise v2_Chiffres Pres board 2007" xfId="3405" xr:uid="{00000000-0005-0000-0000-0000310C0000}"/>
    <cellStyle name="_Currency_Book1_Jazztel model 16DP3-Exhibits_T_MOBIL2_Synthèse prev 2006 - 2007 par entreprise v2_Chiffres Pres board 2007 2" xfId="3406" xr:uid="{00000000-0005-0000-0000-0000320C0000}"/>
    <cellStyle name="_Currency_Book1_Jazztel model 16DP3-Exhibits_T_MOBIL2_Synthèse prev 2006 - 2007 par entreprise v2_Chiffres Pres board 2007 2 2" xfId="3407" xr:uid="{00000000-0005-0000-0000-0000330C0000}"/>
    <cellStyle name="_Currency_Book1_Jazztel model 16DP3-Exhibits_T_MOBIL2_Synthèse prev 2006 - 2007 par entreprise v2_Conso Bridge EBITDA 2008x2007" xfId="3408" xr:uid="{00000000-0005-0000-0000-0000340C0000}"/>
    <cellStyle name="_Currency_Book1_Jazztel model 16DP3-Exhibits_T_MOBIL2_Synthèse prev 2006 - 2007 par entreprise v2_Conso Bridge EBITDA 2008x2007 2" xfId="3409" xr:uid="{00000000-0005-0000-0000-0000350C0000}"/>
    <cellStyle name="_Currency_Book1_Jazztel model 16DP3-Exhibits_T_MOBIL2_Synthèse prev 2006 - 2007 par entreprise v2_Conso Bridge EBITDA 2008x2007 2 2" xfId="3410" xr:uid="{00000000-0005-0000-0000-0000360C0000}"/>
    <cellStyle name="_Currency_Book1_Jazztel model 16DP3-Exhibits_T_MOBIL2_Synthèse prev 2006 - 2007 par entreprise v2_Conso Bridge EBITDA 2008x2007 SPRING06" xfId="3411" xr:uid="{00000000-0005-0000-0000-0000370C0000}"/>
    <cellStyle name="_Currency_Book1_Jazztel model 16DP3-Exhibits_T_MOBIL2_Synthèse prev 2006 - 2007 par entreprise v2_Conso Bridge EBITDA 2008x2007 SPRING06 2" xfId="3412" xr:uid="{00000000-0005-0000-0000-0000380C0000}"/>
    <cellStyle name="_Currency_Book1_Jazztel model 16DP3-Exhibits_T_MOBIL2_Synthèse prev 2006 - 2007 par entreprise v2_Conso Bridge EBITDA 2008x2007 SPRING06 2 2" xfId="3413" xr:uid="{00000000-0005-0000-0000-0000390C0000}"/>
    <cellStyle name="_Currency_Book1_Jazztel model 16DP3-Exhibits_T_MOBIL2_Synthèse prev 2006 - 2007 par entreprise v2_P&amp;L Spring 200806" xfId="3414" xr:uid="{00000000-0005-0000-0000-00003A0C0000}"/>
    <cellStyle name="_Currency_Book1_Jazztel model 16DP3-Exhibits_T_MOBIL2_Synthèse prev 2006 - 2007 par entreprise v2_P&amp;L Spring 200806 2" xfId="3415" xr:uid="{00000000-0005-0000-0000-00003B0C0000}"/>
    <cellStyle name="_Currency_Book1_Jazztel model 16DP3-Exhibits_T_MOBIL2_Synthèse prev 2006 - 2007 par entreprise v2_P&amp;L Spring 200806 2 2" xfId="3416" xr:uid="{00000000-0005-0000-0000-00003C0C0000}"/>
    <cellStyle name="_Currency_Book1_Jazztel model 16DP3-Exhibits_T_MOBIL2_Synthèse prev 2006 - 2007 par entreprise v2_Présentation au Board" xfId="3417" xr:uid="{00000000-0005-0000-0000-00003D0C0000}"/>
    <cellStyle name="_Currency_Book1_Jazztel model 16DP3-Exhibits_T_MOBIL2_Synthèse prev 2006 - 2007 par entreprise v2_Présentation au Board 2" xfId="3418" xr:uid="{00000000-0005-0000-0000-00003E0C0000}"/>
    <cellStyle name="_Currency_Book1_Jazztel model 16DP3-Exhibits_T_MOBIL2_Synthèse prev 2006 - 2007 par entreprise v2_Présentation au Board 2 2" xfId="3419" xr:uid="{00000000-0005-0000-0000-00003F0C0000}"/>
    <cellStyle name="_Currency_Book1_Jazztel model 16DP3-Exhibits_T_MOBIL2_Synthèse prev 2006 - 2007 par entreprise v2_Présentation au Board July 29" xfId="3420" xr:uid="{00000000-0005-0000-0000-0000400C0000}"/>
    <cellStyle name="_Currency_Book1_Jazztel model 16DP3-Exhibits_T_MOBIL2_Synthèse prev 2006 - 2007 par entreprise v2_Présentation au Board July 29 2" xfId="3421" xr:uid="{00000000-0005-0000-0000-0000410C0000}"/>
    <cellStyle name="_Currency_Book1_Jazztel model 16DP3-Exhibits_T_MOBIL2_Synthèse prev 2006 - 2007 par entreprise v2_Présentation au Board July 29 2 2" xfId="3422" xr:uid="{00000000-0005-0000-0000-0000420C0000}"/>
    <cellStyle name="_Currency_Book1_Jazztel model 16DP3-Exhibits_T_MOBIL2_Synthèse prev 2006 - 2007 par entreprise v2_Présentation au CDG July 21 v080708" xfId="3423" xr:uid="{00000000-0005-0000-0000-0000430C0000}"/>
    <cellStyle name="_Currency_Book1_Jazztel model 16DP3-Exhibits_T_MOBIL2_Synthèse prev 2006 - 2007 par entreprise v2_Présentation au CDG July 21 v080708 2" xfId="3424" xr:uid="{00000000-0005-0000-0000-0000440C0000}"/>
    <cellStyle name="_Currency_Book1_Jazztel model 16DP3-Exhibits_T_MOBIL2_Synthèse prev 2006 - 2007 par entreprise v2_Présentation au CDG July 21 v080708 2 2" xfId="3425" xr:uid="{00000000-0005-0000-0000-0000450C0000}"/>
    <cellStyle name="_Currency_Book1_Jazztel model 16DP3-Exhibits_T_MOBIL2_Synthèse prev 2006 - 2007 par entreprise v2_Présention au Board July 29" xfId="3426" xr:uid="{00000000-0005-0000-0000-0000460C0000}"/>
    <cellStyle name="_Currency_Book1_Jazztel model 16DP3-Exhibits_T_MOBIL2_Synthèse prev 2006 - 2007 par entreprise v2_Présention au Board July 29 2" xfId="3427" xr:uid="{00000000-0005-0000-0000-0000470C0000}"/>
    <cellStyle name="_Currency_Book1_Jazztel model 16DP3-Exhibits_T_MOBIL2_Synthèse prev 2006 - 2007 par entreprise v2_Présention au Board July 29 2 2" xfId="3428" xr:uid="{00000000-0005-0000-0000-0000480C0000}"/>
    <cellStyle name="_Currency_Book1_Jazztel model 16DP3-Exhibits_T_MOBIL2_Synthèse prev 2006 - 2007 par entreprise v2_RM 2008 01 comments ILM" xfId="3429" xr:uid="{00000000-0005-0000-0000-0000490C0000}"/>
    <cellStyle name="_Currency_Book1_Jazztel model 16DP3-Exhibits_T_MOBIL2_Synthèse prev 2006 - 2007 par entreprise v2_RM 2008 01 comments ILM 2" xfId="3430" xr:uid="{00000000-0005-0000-0000-00004A0C0000}"/>
    <cellStyle name="_Currency_Book1_Jazztel model 16DP3-Exhibits_T_MOBIL2_Synthèse prev 2006 - 2007 par entreprise v2_RM 2008 01 comments ILM 2 2" xfId="3431" xr:uid="{00000000-0005-0000-0000-00004B0C0000}"/>
    <cellStyle name="_Currency_Book1_Jazztel model 16DP3-Exhibits_T_MOBIL2_Synthèse prev 2006 - 2007 par entreprise v2_RM 2008 04 comments ILM" xfId="3432" xr:uid="{00000000-0005-0000-0000-00004C0C0000}"/>
    <cellStyle name="_Currency_Book1_Jazztel model 16DP3-Exhibits_T_MOBIL2_Synthèse prev 2006 - 2007 par entreprise v2_RM 2008 04 comments ILM 2" xfId="3433" xr:uid="{00000000-0005-0000-0000-00004D0C0000}"/>
    <cellStyle name="_Currency_Book1_Jazztel model 16DP3-Exhibits_T_MOBIL2_Synthèse prev 2006 - 2007 par entreprise v2_RM 2008 04 comments ILM 2 2" xfId="3434" xr:uid="{00000000-0005-0000-0000-00004E0C0000}"/>
    <cellStyle name="_Currency_Book1_Jazztel model 16DP3-Exhibits_T_MOBIL2_Synthèse prev 2006 - 2007 par entreprise v2_SPRING 2010" xfId="3435" xr:uid="{00000000-0005-0000-0000-00004F0C0000}"/>
    <cellStyle name="_Currency_Book1_Jazztel model 16DP3-Exhibits_T_MOBIL2_Synthèse prev 2006 - 2007 par entreprise v2_SPRING 2010 2" xfId="3436" xr:uid="{00000000-0005-0000-0000-0000500C0000}"/>
    <cellStyle name="_Currency_Book1_Jazztel model 16DP3-Exhibits_T_MOBIL2_Synthèse prev 2006 - 2007 par entreprise v2_SPRING 2010 2 2" xfId="3437" xr:uid="{00000000-0005-0000-0000-0000510C0000}"/>
    <cellStyle name="_Currency_Book1_Jazztel model 16DP3-Exhibits_T_MOBIL2_Synthèse prev 2006 - 2007 par entreprise v2_WC &amp; Free Cash Flow 200801" xfId="3438" xr:uid="{00000000-0005-0000-0000-0000520C0000}"/>
    <cellStyle name="_Currency_Book1_Jazztel model 16DP3-Exhibits_T_MOBIL2_Synthèse prev 2006 - 2007 par entreprise v2_WC &amp; Free Cash Flow 200801 2" xfId="3439" xr:uid="{00000000-0005-0000-0000-0000530C0000}"/>
    <cellStyle name="_Currency_Book1_Jazztel model 16DP3-Exhibits_T_MOBIL2_Synthèse prev 2006 - 2007 par entreprise v2_WC &amp; Free Cash Flow 200801 2 2" xfId="3440" xr:uid="{00000000-0005-0000-0000-0000540C0000}"/>
    <cellStyle name="_Currency_Book1_Jazztel model 16DP3-Exhibits_T_MOBIL2_Synthèse prev 2006 - 2007 par entreprise v2_WC &amp; Free Cash Flow 2011-10" xfId="3441" xr:uid="{00000000-0005-0000-0000-0000550C0000}"/>
    <cellStyle name="_Currency_Book1_Jazztel model 16DP3-Exhibits_T_MOBIL2_Synthèse prev 2006 - 2007 par entreprise v2_WC &amp; Free Cash Flow 2011-10 2" xfId="3442" xr:uid="{00000000-0005-0000-0000-0000560C0000}"/>
    <cellStyle name="_Currency_Book1_Jazztel model 16DP3-Exhibits_T_MOBIL2_Synthèse prev 2006 - 2007 par entreprise v2_WC &amp; Free Cash Flow 2011-10 2 2" xfId="3443" xr:uid="{00000000-0005-0000-0000-0000570C0000}"/>
    <cellStyle name="_Currency_Book1_Jazztel model 16DP3-Exhibits_T_MOBIL2_Synthèse prev 2006 - 2007 par entreprise v2_WC &amp; Free Cash Flow Spring 200806" xfId="3444" xr:uid="{00000000-0005-0000-0000-0000580C0000}"/>
    <cellStyle name="_Currency_Book1_Jazztel model 16DP3-Exhibits_T_MOBIL2_Synthèse prev 2006 - 2007 par entreprise v2_WC &amp; Free Cash Flow Spring 200806 2" xfId="3445" xr:uid="{00000000-0005-0000-0000-0000590C0000}"/>
    <cellStyle name="_Currency_Book1_Jazztel model 16DP3-Exhibits_T_MOBIL2_Synthèse prev 2006 - 2007 par entreprise v2_WC &amp; Free Cash Flow Spring 200806 2 2" xfId="3446" xr:uid="{00000000-0005-0000-0000-00005A0C0000}"/>
    <cellStyle name="_Currency_Book1_Jazztel model 16DP3-Exhibits_T_MOBIL2_Synthèse prev 2006 - 2007 par entreprise_Bridge FC Act 2007 vs 2008 (Fct June) par entreprise" xfId="3447" xr:uid="{00000000-0005-0000-0000-00005B0C0000}"/>
    <cellStyle name="_Currency_Book1_Jazztel model 16DP3-Exhibits_T_MOBIL2_Synthèse prev 2006 - 2007 par entreprise_Bridge FC Act 2007 vs 2008 (Fct June) par entreprise 2" xfId="3448" xr:uid="{00000000-0005-0000-0000-00005C0C0000}"/>
    <cellStyle name="_Currency_Book1_Jazztel model 16DP3-Exhibits_T_MOBIL2_Synthèse prev 2006 - 2007 par entreprise_Bridge FC Act 2007 vs 2008 (Fct June) par entreprise 2 2" xfId="3449" xr:uid="{00000000-0005-0000-0000-00005D0C0000}"/>
    <cellStyle name="_Currency_Book1_Jazztel model 16DP3-Exhibits_T_MOBIL2_Synthèse prev 2006 - 2007 par entreprise_Cash Unit Review 2012 03 Acetow" xfId="3450" xr:uid="{00000000-0005-0000-0000-00005E0C0000}"/>
    <cellStyle name="_Currency_Book1_Jazztel model 16DP3-Exhibits_T_MOBIL2_Synthèse prev 2006 - 2007 par entreprise_Conso Bridge EBITDA 2008x2007" xfId="3451" xr:uid="{00000000-0005-0000-0000-00005F0C0000}"/>
    <cellStyle name="_Currency_Book1_Jazztel model 16DP3-Exhibits_T_MOBIL2_Synthèse prev 2006 - 2007 par entreprise_Conso Bridge EBITDA 2008x2007 2" xfId="3452" xr:uid="{00000000-0005-0000-0000-0000600C0000}"/>
    <cellStyle name="_Currency_Book1_Jazztel model 16DP3-Exhibits_T_MOBIL2_Synthèse prev 2006 - 2007 par entreprise_Conso Bridge EBITDA 2008x2007 2 2" xfId="3453" xr:uid="{00000000-0005-0000-0000-0000610C0000}"/>
    <cellStyle name="_Currency_Book1_Jazztel model 16DP3-Exhibits_T_MOBIL2_Synthèse prev 2006 - 2007 par entreprise_Conso Bridge EBITDA 2008x2007 3" xfId="3454" xr:uid="{00000000-0005-0000-0000-0000620C0000}"/>
    <cellStyle name="_Currency_Book1_Jazztel model 16DP3-Exhibits_T_MOBIL2_Synthèse prev 2006 - 2007 par entreprise_Conso Bridge EBITDA 2008x2007 SPRING06" xfId="3455" xr:uid="{00000000-0005-0000-0000-0000630C0000}"/>
    <cellStyle name="_Currency_Book1_Jazztel model 16DP3-Exhibits_T_MOBIL2_Synthèse prev 2006 - 2007 par entreprise_Conso Bridge EBITDA 2008x2007 SPRING06 2" xfId="3456" xr:uid="{00000000-0005-0000-0000-0000640C0000}"/>
    <cellStyle name="_Currency_Book1_Jazztel model 16DP3-Exhibits_T_MOBIL2_Synthèse prev 2006 - 2007 par entreprise_Conso Bridge EBITDA 2008x2007 SPRING06 2 2" xfId="3457" xr:uid="{00000000-0005-0000-0000-0000650C0000}"/>
    <cellStyle name="_Currency_Book1_Jazztel model 16DP3-Exhibits_T_MOBIL2_Synthèse prev 2006 - 2007 par entreprise_Conso Bridge EBITDA 2008x2007_2009 CTN FCST (Q1+Q2+Q3)" xfId="3458" xr:uid="{00000000-0005-0000-0000-0000660C0000}"/>
    <cellStyle name="_Currency_Book1_Jazztel model 16DP3-Exhibits_T_MOBIL2_Synthèse prev 2006 - 2007 par entreprise_Conso Bridge EBITDA 2008x2007_2009 CTN FCST (Q1+Q2+Q3) 2" xfId="3459" xr:uid="{00000000-0005-0000-0000-0000670C0000}"/>
    <cellStyle name="_Currency_Book1_Jazztel model 16DP3-Exhibits_T_MOBIL2_Synthèse prev 2006 - 2007 par entreprise_Conso Bridge EBITDA 2008x2007_2009 CTN FCST (Q1+Q2+Q3) 2 2" xfId="3460" xr:uid="{00000000-0005-0000-0000-0000680C0000}"/>
    <cellStyle name="_Currency_Book1_Jazztel model 16DP3-Exhibits_T_MOBIL2_Synthèse prev 2006 - 2007 par entreprise_Conso Bridge EBITDA 2008x2007_AFDT manque Inhibiteurs a la conso 21102010" xfId="3461" xr:uid="{00000000-0005-0000-0000-0000690C0000}"/>
    <cellStyle name="_Currency_Book1_Jazztel model 16DP3-Exhibits_T_MOBIL2_Synthèse prev 2006 - 2007 par entreprise_Conso Bridge EBITDA 2008x2007_AFDT manque Inhibiteurs a la conso 21102010 2" xfId="3462" xr:uid="{00000000-0005-0000-0000-00006A0C0000}"/>
    <cellStyle name="_Currency_Book1_Jazztel model 16DP3-Exhibits_T_MOBIL2_Synthèse prev 2006 - 2007 par entreprise_Conso Bridge EBITDA 2008x2007_AFDT manque Inhibiteurs a la conso 21102010 2 2" xfId="3463" xr:uid="{00000000-0005-0000-0000-00006B0C0000}"/>
    <cellStyle name="_Currency_Book1_Jazztel model 16DP3-Exhibits_T_MOBIL2_Synthèse prev 2006 - 2007 par entreprise_Conso Bridge EBITDA 2008x2007_AFDT manque Inhibiteurs a la conso 21102010 3" xfId="3464" xr:uid="{00000000-0005-0000-0000-00006C0C0000}"/>
    <cellStyle name="_Currency_Book1_Jazztel model 16DP3-Exhibits_T_MOBIL2_Synthèse prev 2006 - 2007 par entreprise_Conso Bridge EBITDA 2008x2007_AP - Fluorés" xfId="3465" xr:uid="{00000000-0005-0000-0000-00006D0C0000}"/>
    <cellStyle name="_Currency_Book1_Jazztel model 16DP3-Exhibits_T_MOBIL2_Synthèse prev 2006 - 2007 par entreprise_Conso Bridge EBITDA 2008x2007_ASIAN_Plant_Perimeter" xfId="3466" xr:uid="{00000000-0005-0000-0000-00006E0C0000}"/>
    <cellStyle name="_Currency_Book1_Jazztel model 16DP3-Exhibits_T_MOBIL2_Synthèse prev 2006 - 2007 par entreprise_Conso Bridge EBITDA 2008x2007_ASIAN_Plant_Perimeter 2" xfId="3467" xr:uid="{00000000-0005-0000-0000-00006F0C0000}"/>
    <cellStyle name="_Currency_Book1_Jazztel model 16DP3-Exhibits_T_MOBIL2_Synthèse prev 2006 - 2007 par entreprise_Conso Bridge EBITDA 2008x2007_ASIAN_Plant_Perimeter 2 2" xfId="3468" xr:uid="{00000000-0005-0000-0000-0000700C0000}"/>
    <cellStyle name="_Currency_Book1_Jazztel model 16DP3-Exhibits_T_MOBIL2_Synthèse prev 2006 - 2007 par entreprise_Conso Bridge EBITDA 2008x2007_bridge Frais fixes détaillé" xfId="3469" xr:uid="{00000000-0005-0000-0000-0000710C0000}"/>
    <cellStyle name="_Currency_Book1_Jazztel model 16DP3-Exhibits_T_MOBIL2_Synthèse prev 2006 - 2007 par entreprise_Conso Bridge EBITDA 2008x2007_bridge Frais fixes détaillé 2" xfId="3470" xr:uid="{00000000-0005-0000-0000-0000720C0000}"/>
    <cellStyle name="_Currency_Book1_Jazztel model 16DP3-Exhibits_T_MOBIL2_Synthèse prev 2006 - 2007 par entreprise_Conso Bridge EBITDA 2008x2007_bridge Frais fixes détaillé 2 2" xfId="3471" xr:uid="{00000000-0005-0000-0000-0000730C0000}"/>
    <cellStyle name="_Currency_Book1_Jazztel model 16DP3-Exhibits_T_MOBIL2_Synthèse prev 2006 - 2007 par entreprise_Conso Bridge EBITDA 2008x2007_bridge Frais fixes détaillé 3" xfId="3472" xr:uid="{00000000-0005-0000-0000-0000740C0000}"/>
    <cellStyle name="_Currency_Book1_Jazztel model 16DP3-Exhibits_T_MOBIL2_Synthèse prev 2006 - 2007 par entreprise_Conso Bridge EBITDA 2008x2007_DATABASECNPGLOBAL v5" xfId="3473" xr:uid="{00000000-0005-0000-0000-0000750C0000}"/>
    <cellStyle name="_Currency_Book1_Jazztel model 16DP3-Exhibits_T_MOBIL2_Synthèse prev 2006 - 2007 par entreprise_Conso Bridge EBITDA 2008x2007_Détail EBITDA" xfId="3474" xr:uid="{00000000-0005-0000-0000-0000760C0000}"/>
    <cellStyle name="_Currency_Book1_Jazztel model 16DP3-Exhibits_T_MOBIL2_Synthèse prev 2006 - 2007 par entreprise_Conso Bridge EBITDA 2008x2007_FX rates" xfId="3475" xr:uid="{00000000-0005-0000-0000-0000770C0000}"/>
    <cellStyle name="_Currency_Book1_Jazztel model 16DP3-Exhibits_T_MOBIL2_Synthèse prev 2006 - 2007 par entreprise_Conso Bridge EBITDA 2008x2007_FX rates 2" xfId="3476" xr:uid="{00000000-0005-0000-0000-0000780C0000}"/>
    <cellStyle name="_Currency_Book1_Jazztel model 16DP3-Exhibits_T_MOBIL2_Synthèse prev 2006 - 2007 par entreprise_Conso Bridge EBITDA 2008x2007_FX rates 2 2" xfId="3477" xr:uid="{00000000-0005-0000-0000-0000790C0000}"/>
    <cellStyle name="_Currency_Book1_Jazztel model 16DP3-Exhibits_T_MOBIL2_Synthèse prev 2006 - 2007 par entreprise_Conso Bridge EBITDA 2008x2007_FX rates 3" xfId="3478" xr:uid="{00000000-0005-0000-0000-00007A0C0000}"/>
    <cellStyle name="_Currency_Book1_Jazztel model 16DP3-Exhibits_T_MOBIL2_Synthèse prev 2006 - 2007 par entreprise_Conso Bridge EBITDA 2008x2007_GL-MB-M" xfId="3479" xr:uid="{00000000-0005-0000-0000-00007B0C0000}"/>
    <cellStyle name="_Currency_Book1_Jazztel model 16DP3-Exhibits_T_MOBIL2_Synthèse prev 2006 - 2007 par entreprise_Conso Bridge EBITDA 2008x2007_Jan BE+FebBE+MarBE v F12 Sales" xfId="3480" xr:uid="{00000000-0005-0000-0000-00007C0C0000}"/>
    <cellStyle name="_Currency_Book1_Jazztel model 16DP3-Exhibits_T_MOBIL2_Synthèse prev 2006 - 2007 par entreprise_Conso Bridge EBITDA 2008x2007_Jan BE+FebBE+MarBE v F12 Sales 2" xfId="3481" xr:uid="{00000000-0005-0000-0000-00007D0C0000}"/>
    <cellStyle name="_Currency_Book1_Jazztel model 16DP3-Exhibits_T_MOBIL2_Synthèse prev 2006 - 2007 par entreprise_Conso Bridge EBITDA 2008x2007_Jan BE+FebBE+MarBE v F12 Sales 2 2" xfId="3482" xr:uid="{00000000-0005-0000-0000-00007E0C0000}"/>
    <cellStyle name="_Currency_Book1_Jazztel model 16DP3-Exhibits_T_MOBIL2_Synthèse prev 2006 - 2007 par entreprise_Conso Bridge EBITDA 2008x2007_Q3 10 vs 09 CTN" xfId="3483" xr:uid="{00000000-0005-0000-0000-00007F0C0000}"/>
    <cellStyle name="_Currency_Book1_Jazztel model 16DP3-Exhibits_T_MOBIL2_Synthèse prev 2006 - 2007 par entreprise_Conso Bridge EBITDA 2008x2007_Q3 10 vs 09 CTN 2" xfId="3484" xr:uid="{00000000-0005-0000-0000-0000800C0000}"/>
    <cellStyle name="_Currency_Book1_Jazztel model 16DP3-Exhibits_T_MOBIL2_Synthèse prev 2006 - 2007 par entreprise_Conso Bridge EBITDA 2008x2007_Q3 10 vs 09 CTN 2 2" xfId="3485" xr:uid="{00000000-0005-0000-0000-0000810C0000}"/>
    <cellStyle name="_Currency_Book1_Jazztel model 16DP3-Exhibits_T_MOBIL2_Synthèse prev 2006 - 2007 par entreprise_Conso Bridge EBITDA 2008x2007_Q3 10 vs 09 CTN 3" xfId="3486" xr:uid="{00000000-0005-0000-0000-0000820C0000}"/>
    <cellStyle name="_Currency_Book1_Jazztel model 16DP3-Exhibits_T_MOBIL2_Synthèse prev 2006 - 2007 par entreprise_Conso Bridge EBITDA 2008x2007_Q4 09 vs 08 CTN" xfId="3487" xr:uid="{00000000-0005-0000-0000-0000830C0000}"/>
    <cellStyle name="_Currency_Book1_Jazztel model 16DP3-Exhibits_T_MOBIL2_Synthèse prev 2006 - 2007 par entreprise_Conso Bridge EBITDA 2008x2007_TABLE CONVERSION" xfId="3488" xr:uid="{00000000-0005-0000-0000-0000840C0000}"/>
    <cellStyle name="_Currency_Book1_Jazztel model 16DP3-Exhibits_T_MOBIL2_Synthèse prev 2006 - 2007 par entreprise_Conso Bridge EBITDA 2008x2007_TABLE CONVERSION 2" xfId="3489" xr:uid="{00000000-0005-0000-0000-0000850C0000}"/>
    <cellStyle name="_Currency_Book1_Jazztel model 16DP3-Exhibits_T_MOBIL2_Synthèse prev 2006 - 2007 par entreprise_Conso Bridge EBITDA 2008x2007_TABLE CONVERSION 2 2" xfId="3490" xr:uid="{00000000-0005-0000-0000-0000860C0000}"/>
    <cellStyle name="_Currency_Book1_Jazztel model 16DP3-Exhibits_T_MOBIL2_Synthèse prev 2006 - 2007 par entreprise_Conso Bridge EBITDA 2008x2007_TABLE CONVERSION 3" xfId="3491" xr:uid="{00000000-0005-0000-0000-0000870C0000}"/>
    <cellStyle name="_Currency_Book1_Jazztel model 16DP3-Exhibits_T_MOBIL2_Synthèse prev 2006 - 2007 par entreprise_Formats RDG Dec 2007 vMAG Energy Services" xfId="3492" xr:uid="{00000000-0005-0000-0000-0000880C0000}"/>
    <cellStyle name="_Currency_Book1_Jazztel model 16DP3-Exhibits_T_MOBIL2_Synthèse prev 2006 - 2007 par entreprise_Formats RDG Dec 2007 vMAG Energy Services 2" xfId="3493" xr:uid="{00000000-0005-0000-0000-0000890C0000}"/>
    <cellStyle name="_Currency_Book1_Jazztel model 16DP3-Exhibits_T_MOBIL2_Synthèse prev 2006 - 2007 par entreprise_Formats RDG Dec 2007 vMAG Energy Services 2 2" xfId="3494" xr:uid="{00000000-0005-0000-0000-00008A0C0000}"/>
    <cellStyle name="_Currency_Book1_Jazztel model 16DP3-Exhibits_T_MOBIL2_Synthèse prev 2006 - 2007 par entreprise_P&amp;L Spring 200806" xfId="3495" xr:uid="{00000000-0005-0000-0000-00008B0C0000}"/>
    <cellStyle name="_Currency_Book1_Jazztel model 16DP3-Exhibits_T_MOBIL2_Synthèse prev 2006 - 2007 par entreprise_P&amp;L Spring 200806 2" xfId="3496" xr:uid="{00000000-0005-0000-0000-00008C0C0000}"/>
    <cellStyle name="_Currency_Book1_Jazztel model 16DP3-Exhibits_T_MOBIL2_Synthèse prev 2006 - 2007 par entreprise_P&amp;L Spring 200806 2 2" xfId="3497" xr:uid="{00000000-0005-0000-0000-00008D0C0000}"/>
    <cellStyle name="_Currency_Book1_Jazztel model 16DP3-Exhibits_T_MOBIL2_Synthèse prev 2006 - 2007 par entreprise_Présentation au Board" xfId="3498" xr:uid="{00000000-0005-0000-0000-00008E0C0000}"/>
    <cellStyle name="_Currency_Book1_Jazztel model 16DP3-Exhibits_T_MOBIL2_Synthèse prev 2006 - 2007 par entreprise_Présentation au Board 2" xfId="3499" xr:uid="{00000000-0005-0000-0000-00008F0C0000}"/>
    <cellStyle name="_Currency_Book1_Jazztel model 16DP3-Exhibits_T_MOBIL2_Synthèse prev 2006 - 2007 par entreprise_Présentation au Board 2 2" xfId="3500" xr:uid="{00000000-0005-0000-0000-0000900C0000}"/>
    <cellStyle name="_Currency_Book1_Jazztel model 16DP3-Exhibits_T_MOBIL2_Synthèse prev 2006 - 2007 par entreprise_Présentation au Board July 29" xfId="3501" xr:uid="{00000000-0005-0000-0000-0000910C0000}"/>
    <cellStyle name="_Currency_Book1_Jazztel model 16DP3-Exhibits_T_MOBIL2_Synthèse prev 2006 - 2007 par entreprise_Présentation au Board July 29 2" xfId="3502" xr:uid="{00000000-0005-0000-0000-0000920C0000}"/>
    <cellStyle name="_Currency_Book1_Jazztel model 16DP3-Exhibits_T_MOBIL2_Synthèse prev 2006 - 2007 par entreprise_Présentation au Board July 29 2 2" xfId="3503" xr:uid="{00000000-0005-0000-0000-0000930C0000}"/>
    <cellStyle name="_Currency_Book1_Jazztel model 16DP3-Exhibits_T_MOBIL2_Synthèse prev 2006 - 2007 par entreprise_Présentation au CDG July 21 v080708" xfId="3504" xr:uid="{00000000-0005-0000-0000-0000940C0000}"/>
    <cellStyle name="_Currency_Book1_Jazztel model 16DP3-Exhibits_T_MOBIL2_Synthèse prev 2006 - 2007 par entreprise_Présentation au CDG July 21 v080708 2" xfId="3505" xr:uid="{00000000-0005-0000-0000-0000950C0000}"/>
    <cellStyle name="_Currency_Book1_Jazztel model 16DP3-Exhibits_T_MOBIL2_Synthèse prev 2006 - 2007 par entreprise_Présentation au CDG July 21 v080708 2 2" xfId="3506" xr:uid="{00000000-0005-0000-0000-0000960C0000}"/>
    <cellStyle name="_Currency_Book1_Jazztel model 16DP3-Exhibits_T_MOBIL2_Synthèse prev 2006 - 2007 par entreprise_RM 2008 01 comments ILM" xfId="3507" xr:uid="{00000000-0005-0000-0000-0000970C0000}"/>
    <cellStyle name="_Currency_Book1_Jazztel model 16DP3-Exhibits_T_MOBIL2_Synthèse prev 2006 - 2007 par entreprise_RM 2008 01 comments ILM 2" xfId="3508" xr:uid="{00000000-0005-0000-0000-0000980C0000}"/>
    <cellStyle name="_Currency_Book1_Jazztel model 16DP3-Exhibits_T_MOBIL2_Synthèse prev 2006 - 2007 par entreprise_RM 2008 01 comments ILM 2 2" xfId="3509" xr:uid="{00000000-0005-0000-0000-0000990C0000}"/>
    <cellStyle name="_Currency_Book1_Jazztel model 16DP3-Exhibits_T_MOBIL2_Synthèse prev 2006 - 2007 par entreprise_RM 2008 04 comments ILM" xfId="3510" xr:uid="{00000000-0005-0000-0000-00009A0C0000}"/>
    <cellStyle name="_Currency_Book1_Jazztel model 16DP3-Exhibits_T_MOBIL2_Synthèse prev 2006 - 2007 par entreprise_RM 2008 04 comments ILM 2" xfId="3511" xr:uid="{00000000-0005-0000-0000-00009B0C0000}"/>
    <cellStyle name="_Currency_Book1_Jazztel model 16DP3-Exhibits_T_MOBIL2_Synthèse prev 2006 - 2007 par entreprise_RM 2008 04 comments ILM 2 2" xfId="3512" xr:uid="{00000000-0005-0000-0000-00009C0C0000}"/>
    <cellStyle name="_Currency_Book1_Jazztel model 16DP3-Exhibits_T_MOBIL2_Synthèse prev 2006 - 2007 par entreprise_SPRING 2010" xfId="3513" xr:uid="{00000000-0005-0000-0000-00009D0C0000}"/>
    <cellStyle name="_Currency_Book1_Jazztel model 16DP3-Exhibits_T_MOBIL2_Synthèse prev 2006 - 2007 par entreprise_SPRING 2010 2" xfId="3514" xr:uid="{00000000-0005-0000-0000-00009E0C0000}"/>
    <cellStyle name="_Currency_Book1_Jazztel model 16DP3-Exhibits_T_MOBIL2_Synthèse prev 2006 - 2007 par entreprise_SPRING 2010 2 2" xfId="3515" xr:uid="{00000000-0005-0000-0000-00009F0C0000}"/>
    <cellStyle name="_Currency_Book1_Jazztel model 16DP3-Exhibits_T_MOBIL2_Synthèse prev 2006 - 2007 par entreprise_Synthèse Rhodia Spring Dec 2007 P&amp;L" xfId="3516" xr:uid="{00000000-0005-0000-0000-0000A00C0000}"/>
    <cellStyle name="_Currency_Book1_Jazztel model 16DP3-Exhibits_T_MOBIL2_Synthèse prev 2006 - 2007 par entreprise_Synthèse Rhodia Spring Dec 2007 P&amp;L 2" xfId="3517" xr:uid="{00000000-0005-0000-0000-0000A10C0000}"/>
    <cellStyle name="_Currency_Book1_Jazztel model 16DP3-Exhibits_T_MOBIL2_Synthèse prev 2006 - 2007 par entreprise_Synthèse Rhodia Spring Dec 2007 P&amp;L 2 2" xfId="3518" xr:uid="{00000000-0005-0000-0000-0000A20C0000}"/>
    <cellStyle name="_Currency_Book1_Jazztel model 16DP3-Exhibits_T_MOBIL2_Synthèse prev 2006 - 2007 par entreprise_WC &amp; Free Cash Flow 200801" xfId="3519" xr:uid="{00000000-0005-0000-0000-0000A30C0000}"/>
    <cellStyle name="_Currency_Book1_Jazztel model 16DP3-Exhibits_T_MOBIL2_Synthèse prev 2006 - 2007 par entreprise_WC &amp; Free Cash Flow 200801 2" xfId="3520" xr:uid="{00000000-0005-0000-0000-0000A40C0000}"/>
    <cellStyle name="_Currency_Book1_Jazztel model 16DP3-Exhibits_T_MOBIL2_Synthèse prev 2006 - 2007 par entreprise_WC &amp; Free Cash Flow 200801 2 2" xfId="3521" xr:uid="{00000000-0005-0000-0000-0000A50C0000}"/>
    <cellStyle name="_Currency_Book1_Jazztel model 16DP3-Exhibits_T_MOBIL2_Synthèse prev 2006 - 2007 par entreprise_WC &amp; Free Cash Flow 2011-10" xfId="3522" xr:uid="{00000000-0005-0000-0000-0000A60C0000}"/>
    <cellStyle name="_Currency_Book1_Jazztel model 16DP3-Exhibits_T_MOBIL2_Synthèse prev 2006 - 2007 par entreprise_WC &amp; Free Cash Flow 2011-10 2" xfId="3523" xr:uid="{00000000-0005-0000-0000-0000A70C0000}"/>
    <cellStyle name="_Currency_Book1_Jazztel model 16DP3-Exhibits_T_MOBIL2_Synthèse prev 2006 - 2007 par entreprise_WC &amp; Free Cash Flow 2011-10 2 2" xfId="3524" xr:uid="{00000000-0005-0000-0000-0000A80C0000}"/>
    <cellStyle name="_Currency_Book1_Jazztel model 16DP3-Exhibits_T_MOBIL2_Synthèse prev 2006 - 2007 par entreprise_WC &amp; Free Cash Flow Spring 200806" xfId="3525" xr:uid="{00000000-0005-0000-0000-0000A90C0000}"/>
    <cellStyle name="_Currency_Book1_Jazztel model 16DP3-Exhibits_T_MOBIL2_Synthèse prev 2006 - 2007 par entreprise_WC &amp; Free Cash Flow Spring 200806 2" xfId="3526" xr:uid="{00000000-0005-0000-0000-0000AA0C0000}"/>
    <cellStyle name="_Currency_Book1_Jazztel model 16DP3-Exhibits_T_MOBIL2_Synthèse prev 2006 - 2007 par entreprise_WC &amp; Free Cash Flow Spring 200806 2 2" xfId="3527" xr:uid="{00000000-0005-0000-0000-0000AB0C0000}"/>
    <cellStyle name="_Currency_Book1_Jazztel model 18DP-exhibits" xfId="3528" xr:uid="{00000000-0005-0000-0000-0000AC0C0000}"/>
    <cellStyle name="_Currency_Book1_Jazztel model 18DP-exhibits 2" xfId="3529" xr:uid="{00000000-0005-0000-0000-0000AD0C0000}"/>
    <cellStyle name="_Currency_Book1_Jazztel model 18DP-exhibits 2 2" xfId="3530" xr:uid="{00000000-0005-0000-0000-0000AE0C0000}"/>
    <cellStyle name="_Currency_Book1_Master David Tomas" xfId="3531" xr:uid="{00000000-0005-0000-0000-0000AF0C0000}"/>
    <cellStyle name="_Currency_Book1_Master David Tomas 2" xfId="3532" xr:uid="{00000000-0005-0000-0000-0000B00C0000}"/>
    <cellStyle name="_Currency_Book1_Master David Tomas 2 2" xfId="3533" xr:uid="{00000000-0005-0000-0000-0000B10C0000}"/>
    <cellStyle name="_Currency_Book1_Merger Model v9" xfId="3534" xr:uid="{00000000-0005-0000-0000-0000B20C0000}"/>
    <cellStyle name="_Currency_Book1_Merger Model v9 2" xfId="3535" xr:uid="{00000000-0005-0000-0000-0000B30C0000}"/>
    <cellStyle name="_Currency_Book1_Merger Model v9 2 2" xfId="3536" xr:uid="{00000000-0005-0000-0000-0000B40C0000}"/>
    <cellStyle name="_Currency_Book1_Merger Model v9_Merger model_10 Aug Credit" xfId="3537" xr:uid="{00000000-0005-0000-0000-0000B50C0000}"/>
    <cellStyle name="_Currency_Book1_Merger Model v9_Merger model_10 Aug Credit 2" xfId="3538" xr:uid="{00000000-0005-0000-0000-0000B60C0000}"/>
    <cellStyle name="_Currency_Book1_Merger Model v9_Merger model_10 Aug Credit 2 2" xfId="3539" xr:uid="{00000000-0005-0000-0000-0000B70C0000}"/>
    <cellStyle name="_Currency_Book1_PTT - Master October 27 20001" xfId="3540" xr:uid="{00000000-0005-0000-0000-0000B80C0000}"/>
    <cellStyle name="_Currency_Book1_PTT - Master October 27 20001 2" xfId="3541" xr:uid="{00000000-0005-0000-0000-0000B90C0000}"/>
    <cellStyle name="_Currency_Book1_PTT - Master October 27 20001 2 2" xfId="3542" xr:uid="{00000000-0005-0000-0000-0000BA0C0000}"/>
    <cellStyle name="_Currency_Book1_PTT - Master October 27 20001_Merger model_10 Aug Credit" xfId="3543" xr:uid="{00000000-0005-0000-0000-0000BB0C0000}"/>
    <cellStyle name="_Currency_Book1_PTT - Master October 27 20001_Merger model_10 Aug Credit 2" xfId="3544" xr:uid="{00000000-0005-0000-0000-0000BC0C0000}"/>
    <cellStyle name="_Currency_Book1_PTT - Master October 27 20001_Merger model_10 Aug Credit 2 2" xfId="3545" xr:uid="{00000000-0005-0000-0000-0000BD0C0000}"/>
    <cellStyle name="_Currency_Book1_PTT - Master October 27 20001_Merger model_10 Aug Credit 3" xfId="3546" xr:uid="{00000000-0005-0000-0000-0000BE0C0000}"/>
    <cellStyle name="_Currency_Book1_Rhodia SoP AVP 19 Mar 2002" xfId="3547" xr:uid="{00000000-0005-0000-0000-0000BF0C0000}"/>
    <cellStyle name="_Currency_Book1_Rhodia SoP AVP 19 Mar 2002 2" xfId="3548" xr:uid="{00000000-0005-0000-0000-0000C00C0000}"/>
    <cellStyle name="_Currency_Book1_Rhodia SoP AVP 19 Mar 2002 2 2" xfId="3549" xr:uid="{00000000-0005-0000-0000-0000C10C0000}"/>
    <cellStyle name="_Currency_Book1_Synergy analysis 1" xfId="3550" xr:uid="{00000000-0005-0000-0000-0000C20C0000}"/>
    <cellStyle name="_Currency_Book1_Synergy analysis 1 2" xfId="3551" xr:uid="{00000000-0005-0000-0000-0000C30C0000}"/>
    <cellStyle name="_Currency_Book1_Synergy analysis 1 2 2" xfId="3552" xr:uid="{00000000-0005-0000-0000-0000C40C0000}"/>
    <cellStyle name="_Currency_Book1_Synergy analysis 1_Merger model_10 Aug Credit" xfId="3553" xr:uid="{00000000-0005-0000-0000-0000C50C0000}"/>
    <cellStyle name="_Currency_Book1_Synergy analysis 1_Merger model_10 Aug Credit 2" xfId="3554" xr:uid="{00000000-0005-0000-0000-0000C60C0000}"/>
    <cellStyle name="_Currency_Book1_Synergy analysis 1_Merger model_10 Aug Credit 2 2" xfId="3555" xr:uid="{00000000-0005-0000-0000-0000C70C0000}"/>
    <cellStyle name="_Currency_Book1_WACC" xfId="3556" xr:uid="{00000000-0005-0000-0000-0000C80C0000}"/>
    <cellStyle name="_Currency_Book1_WACC 2" xfId="3557" xr:uid="{00000000-0005-0000-0000-0000C90C0000}"/>
    <cellStyle name="_Currency_Book1_WACC 2 2" xfId="3558" xr:uid="{00000000-0005-0000-0000-0000CA0C0000}"/>
    <cellStyle name="_Currency_Book2" xfId="3559" xr:uid="{00000000-0005-0000-0000-0000CB0C0000}"/>
    <cellStyle name="_Currency_Book2 2" xfId="3560" xr:uid="{00000000-0005-0000-0000-0000CC0C0000}"/>
    <cellStyle name="_Currency_Book2 2 2" xfId="3561" xr:uid="{00000000-0005-0000-0000-0000CD0C0000}"/>
    <cellStyle name="_Currency_Book2_Jazztel model 16DP3-Exhibits" xfId="3562" xr:uid="{00000000-0005-0000-0000-0000CE0C0000}"/>
    <cellStyle name="_Currency_Book2_Jazztel model 16DP3-Exhibits 2" xfId="3563" xr:uid="{00000000-0005-0000-0000-0000CF0C0000}"/>
    <cellStyle name="_Currency_Book2_Jazztel model 16DP3-Exhibits 2 2" xfId="3564" xr:uid="{00000000-0005-0000-0000-0000D00C0000}"/>
    <cellStyle name="_Currency_Book2_Jazztel model 16DP3-Exhibits_Mobile CSC - CMT" xfId="3565" xr:uid="{00000000-0005-0000-0000-0000D10C0000}"/>
    <cellStyle name="_Currency_Book2_Jazztel model 16DP3-Exhibits_Mobile CSC - CMT 2" xfId="3566" xr:uid="{00000000-0005-0000-0000-0000D20C0000}"/>
    <cellStyle name="_Currency_Book2_Jazztel model 16DP3-Exhibits_Mobile CSC - CMT 2 2" xfId="3567" xr:uid="{00000000-0005-0000-0000-0000D30C0000}"/>
    <cellStyle name="_Currency_Book2_Jazztel model 16DP3-Exhibits_Mobile CSC - CMT_Chiffres Pres board 2007" xfId="3568" xr:uid="{00000000-0005-0000-0000-0000D40C0000}"/>
    <cellStyle name="_Currency_Book2_Jazztel model 16DP3-Exhibits_Mobile CSC - CMT_Chiffres Pres board 2007 2" xfId="3569" xr:uid="{00000000-0005-0000-0000-0000D50C0000}"/>
    <cellStyle name="_Currency_Book2_Jazztel model 16DP3-Exhibits_Mobile CSC - CMT_Chiffres Pres board 2007 2 2" xfId="3570" xr:uid="{00000000-0005-0000-0000-0000D60C0000}"/>
    <cellStyle name="_Currency_Book2_Jazztel model 16DP3-Exhibits_Mobile CSC - CMT_Chiffres Pres Juillet 2007" xfId="3571" xr:uid="{00000000-0005-0000-0000-0000D70C0000}"/>
    <cellStyle name="_Currency_Book2_Jazztel model 16DP3-Exhibits_Mobile CSC - CMT_Chiffres Pres Juillet 2007 2" xfId="3572" xr:uid="{00000000-0005-0000-0000-0000D80C0000}"/>
    <cellStyle name="_Currency_Book2_Jazztel model 16DP3-Exhibits_Mobile CSC - CMT_Chiffres Pres Juillet 2007 2 2" xfId="3573" xr:uid="{00000000-0005-0000-0000-0000D90C0000}"/>
    <cellStyle name="_Currency_Book2_Jazztel model 16DP3-Exhibits_Mobile CSC - CMT_Free Cash Flow" xfId="3574" xr:uid="{00000000-0005-0000-0000-0000DA0C0000}"/>
    <cellStyle name="_Currency_Book2_Jazztel model 16DP3-Exhibits_Mobile CSC - CMT_Free Cash Flow 2" xfId="3575" xr:uid="{00000000-0005-0000-0000-0000DB0C0000}"/>
    <cellStyle name="_Currency_Book2_Jazztel model 16DP3-Exhibits_Mobile CSC - CMT_Free Cash Flow 2 2" xfId="3576" xr:uid="{00000000-0005-0000-0000-0000DC0C0000}"/>
    <cellStyle name="_Currency_Book2_Jazztel model 16DP3-Exhibits_Mobile CSC - CMT_Free Cash Flow_Bridge FC Act 2007 vs 2008 (Fct June) par entreprise" xfId="3577" xr:uid="{00000000-0005-0000-0000-0000DD0C0000}"/>
    <cellStyle name="_Currency_Book2_Jazztel model 16DP3-Exhibits_Mobile CSC - CMT_Free Cash Flow_Bridge FC Act 2007 vs 2008 (Fct June) par entreprise 2" xfId="3578" xr:uid="{00000000-0005-0000-0000-0000DE0C0000}"/>
    <cellStyle name="_Currency_Book2_Jazztel model 16DP3-Exhibits_Mobile CSC - CMT_Free Cash Flow_Bridge FC Act 2007 vs 2008 (Fct June) par entreprise 2 2" xfId="3579" xr:uid="{00000000-0005-0000-0000-0000DF0C0000}"/>
    <cellStyle name="_Currency_Book2_Jazztel model 16DP3-Exhibits_Mobile CSC - CMT_Free Cash Flow_Cash Unit Review 2012 03 Acetow" xfId="3580" xr:uid="{00000000-0005-0000-0000-0000E00C0000}"/>
    <cellStyle name="_Currency_Book2_Jazztel model 16DP3-Exhibits_Mobile CSC - CMT_Free Cash Flow_Chiffres Pres board 2007" xfId="3581" xr:uid="{00000000-0005-0000-0000-0000E10C0000}"/>
    <cellStyle name="_Currency_Book2_Jazztel model 16DP3-Exhibits_Mobile CSC - CMT_Free Cash Flow_Chiffres Pres board 2007 2" xfId="3582" xr:uid="{00000000-0005-0000-0000-0000E20C0000}"/>
    <cellStyle name="_Currency_Book2_Jazztel model 16DP3-Exhibits_Mobile CSC - CMT_Free Cash Flow_Chiffres Pres board 2007 2 2" xfId="3583" xr:uid="{00000000-0005-0000-0000-0000E30C0000}"/>
    <cellStyle name="_Currency_Book2_Jazztel model 16DP3-Exhibits_Mobile CSC - CMT_Free Cash Flow_Conso Bridge EBITDA 2008x2007" xfId="3584" xr:uid="{00000000-0005-0000-0000-0000E40C0000}"/>
    <cellStyle name="_Currency_Book2_Jazztel model 16DP3-Exhibits_Mobile CSC - CMT_Free Cash Flow_Conso Bridge EBITDA 2008x2007 2" xfId="3585" xr:uid="{00000000-0005-0000-0000-0000E50C0000}"/>
    <cellStyle name="_Currency_Book2_Jazztel model 16DP3-Exhibits_Mobile CSC - CMT_Free Cash Flow_Conso Bridge EBITDA 2008x2007 2 2" xfId="3586" xr:uid="{00000000-0005-0000-0000-0000E60C0000}"/>
    <cellStyle name="_Currency_Book2_Jazztel model 16DP3-Exhibits_Mobile CSC - CMT_Free Cash Flow_Conso Bridge EBITDA 2008x2007 SPRING06" xfId="3587" xr:uid="{00000000-0005-0000-0000-0000E70C0000}"/>
    <cellStyle name="_Currency_Book2_Jazztel model 16DP3-Exhibits_Mobile CSC - CMT_Free Cash Flow_Conso Bridge EBITDA 2008x2007 SPRING06 2" xfId="3588" xr:uid="{00000000-0005-0000-0000-0000E80C0000}"/>
    <cellStyle name="_Currency_Book2_Jazztel model 16DP3-Exhibits_Mobile CSC - CMT_Free Cash Flow_Conso Bridge EBITDA 2008x2007 SPRING06 2 2" xfId="3589" xr:uid="{00000000-0005-0000-0000-0000E90C0000}"/>
    <cellStyle name="_Currency_Book2_Jazztel model 16DP3-Exhibits_Mobile CSC - CMT_Free Cash Flow_P&amp;L Spring 200806" xfId="3590" xr:uid="{00000000-0005-0000-0000-0000EA0C0000}"/>
    <cellStyle name="_Currency_Book2_Jazztel model 16DP3-Exhibits_Mobile CSC - CMT_Free Cash Flow_P&amp;L Spring 200806 2" xfId="3591" xr:uid="{00000000-0005-0000-0000-0000EB0C0000}"/>
    <cellStyle name="_Currency_Book2_Jazztel model 16DP3-Exhibits_Mobile CSC - CMT_Free Cash Flow_P&amp;L Spring 200806 2 2" xfId="3592" xr:uid="{00000000-0005-0000-0000-0000EC0C0000}"/>
    <cellStyle name="_Currency_Book2_Jazztel model 16DP3-Exhibits_Mobile CSC - CMT_Free Cash Flow_Présentation au Board" xfId="3593" xr:uid="{00000000-0005-0000-0000-0000ED0C0000}"/>
    <cellStyle name="_Currency_Book2_Jazztel model 16DP3-Exhibits_Mobile CSC - CMT_Free Cash Flow_Présentation au Board 2" xfId="3594" xr:uid="{00000000-0005-0000-0000-0000EE0C0000}"/>
    <cellStyle name="_Currency_Book2_Jazztel model 16DP3-Exhibits_Mobile CSC - CMT_Free Cash Flow_Présentation au Board 2 2" xfId="3595" xr:uid="{00000000-0005-0000-0000-0000EF0C0000}"/>
    <cellStyle name="_Currency_Book2_Jazztel model 16DP3-Exhibits_Mobile CSC - CMT_Free Cash Flow_Présentation au Board July 29" xfId="3596" xr:uid="{00000000-0005-0000-0000-0000F00C0000}"/>
    <cellStyle name="_Currency_Book2_Jazztel model 16DP3-Exhibits_Mobile CSC - CMT_Free Cash Flow_Présentation au Board July 29 2" xfId="3597" xr:uid="{00000000-0005-0000-0000-0000F10C0000}"/>
    <cellStyle name="_Currency_Book2_Jazztel model 16DP3-Exhibits_Mobile CSC - CMT_Free Cash Flow_Présentation au Board July 29 2 2" xfId="3598" xr:uid="{00000000-0005-0000-0000-0000F20C0000}"/>
    <cellStyle name="_Currency_Book2_Jazztel model 16DP3-Exhibits_Mobile CSC - CMT_Free Cash Flow_Présentation au CDG July 21 v080708" xfId="3599" xr:uid="{00000000-0005-0000-0000-0000F30C0000}"/>
    <cellStyle name="_Currency_Book2_Jazztel model 16DP3-Exhibits_Mobile CSC - CMT_Free Cash Flow_Présentation au CDG July 21 v080708 2" xfId="3600" xr:uid="{00000000-0005-0000-0000-0000F40C0000}"/>
    <cellStyle name="_Currency_Book2_Jazztel model 16DP3-Exhibits_Mobile CSC - CMT_Free Cash Flow_Présentation au CDG July 21 v080708 2 2" xfId="3601" xr:uid="{00000000-0005-0000-0000-0000F50C0000}"/>
    <cellStyle name="_Currency_Book2_Jazztel model 16DP3-Exhibits_Mobile CSC - CMT_Free Cash Flow_Présention au Board July 29" xfId="3602" xr:uid="{00000000-0005-0000-0000-0000F60C0000}"/>
    <cellStyle name="_Currency_Book2_Jazztel model 16DP3-Exhibits_Mobile CSC - CMT_Free Cash Flow_Présention au Board July 29 2" xfId="3603" xr:uid="{00000000-0005-0000-0000-0000F70C0000}"/>
    <cellStyle name="_Currency_Book2_Jazztel model 16DP3-Exhibits_Mobile CSC - CMT_Free Cash Flow_Présention au Board July 29 2 2" xfId="3604" xr:uid="{00000000-0005-0000-0000-0000F80C0000}"/>
    <cellStyle name="_Currency_Book2_Jazztel model 16DP3-Exhibits_Mobile CSC - CMT_Free Cash Flow_RM 2008 01 comments ILM" xfId="3605" xr:uid="{00000000-0005-0000-0000-0000F90C0000}"/>
    <cellStyle name="_Currency_Book2_Jazztel model 16DP3-Exhibits_Mobile CSC - CMT_Free Cash Flow_RM 2008 01 comments ILM 2" xfId="3606" xr:uid="{00000000-0005-0000-0000-0000FA0C0000}"/>
    <cellStyle name="_Currency_Book2_Jazztel model 16DP3-Exhibits_Mobile CSC - CMT_Free Cash Flow_RM 2008 01 comments ILM 2 2" xfId="3607" xr:uid="{00000000-0005-0000-0000-0000FB0C0000}"/>
    <cellStyle name="_Currency_Book2_Jazztel model 16DP3-Exhibits_Mobile CSC - CMT_Free Cash Flow_RM 2008 04 comments ILM" xfId="3608" xr:uid="{00000000-0005-0000-0000-0000FC0C0000}"/>
    <cellStyle name="_Currency_Book2_Jazztel model 16DP3-Exhibits_Mobile CSC - CMT_Free Cash Flow_RM 2008 04 comments ILM 2" xfId="3609" xr:uid="{00000000-0005-0000-0000-0000FD0C0000}"/>
    <cellStyle name="_Currency_Book2_Jazztel model 16DP3-Exhibits_Mobile CSC - CMT_Free Cash Flow_RM 2008 04 comments ILM 2 2" xfId="3610" xr:uid="{00000000-0005-0000-0000-0000FE0C0000}"/>
    <cellStyle name="_Currency_Book2_Jazztel model 16DP3-Exhibits_Mobile CSC - CMT_Free Cash Flow_SPRING 2010" xfId="3611" xr:uid="{00000000-0005-0000-0000-0000FF0C0000}"/>
    <cellStyle name="_Currency_Book2_Jazztel model 16DP3-Exhibits_Mobile CSC - CMT_Free Cash Flow_SPRING 2010 2" xfId="3612" xr:uid="{00000000-0005-0000-0000-0000000D0000}"/>
    <cellStyle name="_Currency_Book2_Jazztel model 16DP3-Exhibits_Mobile CSC - CMT_Free Cash Flow_SPRING 2010 2 2" xfId="3613" xr:uid="{00000000-0005-0000-0000-0000010D0000}"/>
    <cellStyle name="_Currency_Book2_Jazztel model 16DP3-Exhibits_Mobile CSC - CMT_Free Cash Flow_WC &amp; Free Cash Flow 200801" xfId="3614" xr:uid="{00000000-0005-0000-0000-0000020D0000}"/>
    <cellStyle name="_Currency_Book2_Jazztel model 16DP3-Exhibits_Mobile CSC - CMT_Free Cash Flow_WC &amp; Free Cash Flow 200801 2" xfId="3615" xr:uid="{00000000-0005-0000-0000-0000030D0000}"/>
    <cellStyle name="_Currency_Book2_Jazztel model 16DP3-Exhibits_Mobile CSC - CMT_Free Cash Flow_WC &amp; Free Cash Flow 200801 2 2" xfId="3616" xr:uid="{00000000-0005-0000-0000-0000040D0000}"/>
    <cellStyle name="_Currency_Book2_Jazztel model 16DP3-Exhibits_Mobile CSC - CMT_Free Cash Flow_WC &amp; Free Cash Flow 2011-10" xfId="3617" xr:uid="{00000000-0005-0000-0000-0000050D0000}"/>
    <cellStyle name="_Currency_Book2_Jazztel model 16DP3-Exhibits_Mobile CSC - CMT_Free Cash Flow_WC &amp; Free Cash Flow 2011-10 2" xfId="3618" xr:uid="{00000000-0005-0000-0000-0000060D0000}"/>
    <cellStyle name="_Currency_Book2_Jazztel model 16DP3-Exhibits_Mobile CSC - CMT_Free Cash Flow_WC &amp; Free Cash Flow 2011-10 2 2" xfId="3619" xr:uid="{00000000-0005-0000-0000-0000070D0000}"/>
    <cellStyle name="_Currency_Book2_Jazztel model 16DP3-Exhibits_Mobile CSC - CMT_Free Cash Flow_WC &amp; Free Cash Flow Spring 200806" xfId="3620" xr:uid="{00000000-0005-0000-0000-0000080D0000}"/>
    <cellStyle name="_Currency_Book2_Jazztel model 16DP3-Exhibits_Mobile CSC - CMT_Free Cash Flow_WC &amp; Free Cash Flow Spring 200806 2" xfId="3621" xr:uid="{00000000-0005-0000-0000-0000090D0000}"/>
    <cellStyle name="_Currency_Book2_Jazztel model 16DP3-Exhibits_Mobile CSC - CMT_Free Cash Flow_WC &amp; Free Cash Flow Spring 200806 2 2" xfId="3622" xr:uid="{00000000-0005-0000-0000-00000A0D0000}"/>
    <cellStyle name="_Currency_Book2_Jazztel model 16DP3-Exhibits_Mobile CSC - CMT_Net result" xfId="3623" xr:uid="{00000000-0005-0000-0000-00000B0D0000}"/>
    <cellStyle name="_Currency_Book2_Jazztel model 16DP3-Exhibits_Mobile CSC - CMT_Net result 2" xfId="3624" xr:uid="{00000000-0005-0000-0000-00000C0D0000}"/>
    <cellStyle name="_Currency_Book2_Jazztel model 16DP3-Exhibits_Mobile CSC - CMT_Net result 2 2" xfId="3625" xr:uid="{00000000-0005-0000-0000-00000D0D0000}"/>
    <cellStyle name="_Currency_Book2_Jazztel model 16DP3-Exhibits_Mobile CSC - CMT_Présention au Board July 29" xfId="3626" xr:uid="{00000000-0005-0000-0000-00000E0D0000}"/>
    <cellStyle name="_Currency_Book2_Jazztel model 16DP3-Exhibits_Mobile CSC - CMT_Présention au Board July 29 2" xfId="3627" xr:uid="{00000000-0005-0000-0000-00000F0D0000}"/>
    <cellStyle name="_Currency_Book2_Jazztel model 16DP3-Exhibits_Mobile CSC - CMT_Présention au Board July 29 2 2" xfId="3628" xr:uid="{00000000-0005-0000-0000-0000100D0000}"/>
    <cellStyle name="_Currency_Book2_Jazztel model 16DP3-Exhibits_Mobile CSC - CMT_suivi dette et FCF" xfId="3629" xr:uid="{00000000-0005-0000-0000-0000110D0000}"/>
    <cellStyle name="_Currency_Book2_Jazztel model 16DP3-Exhibits_Mobile CSC - CMT_suivi dette et FCF 2" xfId="3630" xr:uid="{00000000-0005-0000-0000-0000120D0000}"/>
    <cellStyle name="_Currency_Book2_Jazztel model 16DP3-Exhibits_Mobile CSC - CMT_suivi dette et FCF 2 2" xfId="3631" xr:uid="{00000000-0005-0000-0000-0000130D0000}"/>
    <cellStyle name="_Currency_Book2_Jazztel model 16DP3-Exhibits_Mobile CSC - CMT_Synthèse prev 2006 - 2007 par entreprise" xfId="3632" xr:uid="{00000000-0005-0000-0000-0000140D0000}"/>
    <cellStyle name="_Currency_Book2_Jazztel model 16DP3-Exhibits_Mobile CSC - CMT_Synthèse prev 2006 - 2007 par entreprise 2" xfId="3633" xr:uid="{00000000-0005-0000-0000-0000150D0000}"/>
    <cellStyle name="_Currency_Book2_Jazztel model 16DP3-Exhibits_Mobile CSC - CMT_Synthèse prev 2006 - 2007 par entreprise 2 2" xfId="3634" xr:uid="{00000000-0005-0000-0000-0000160D0000}"/>
    <cellStyle name="_Currency_Book2_Jazztel model 16DP3-Exhibits_Mobile CSC - CMT_Synthèse prev 2006 - 2007 par entreprise v2" xfId="3635" xr:uid="{00000000-0005-0000-0000-0000170D0000}"/>
    <cellStyle name="_Currency_Book2_Jazztel model 16DP3-Exhibits_Mobile CSC - CMT_Synthèse prev 2006 - 2007 par entreprise v2 2" xfId="3636" xr:uid="{00000000-0005-0000-0000-0000180D0000}"/>
    <cellStyle name="_Currency_Book2_Jazztel model 16DP3-Exhibits_Mobile CSC - CMT_Synthèse prev 2006 - 2007 par entreprise v2 2 2" xfId="3637" xr:uid="{00000000-0005-0000-0000-0000190D0000}"/>
    <cellStyle name="_Currency_Book2_Jazztel model 16DP3-Exhibits_Mobile CSC - CMT_Synthèse prev 2006 - 2007 par entreprise v2_Bridge FC Act 2007 vs 2008 (Fct June) par entreprise" xfId="3638" xr:uid="{00000000-0005-0000-0000-00001A0D0000}"/>
    <cellStyle name="_Currency_Book2_Jazztel model 16DP3-Exhibits_Mobile CSC - CMT_Synthèse prev 2006 - 2007 par entreprise v2_Bridge FC Act 2007 vs 2008 (Fct June) par entreprise 2" xfId="3639" xr:uid="{00000000-0005-0000-0000-00001B0D0000}"/>
    <cellStyle name="_Currency_Book2_Jazztel model 16DP3-Exhibits_Mobile CSC - CMT_Synthèse prev 2006 - 2007 par entreprise v2_Bridge FC Act 2007 vs 2008 (Fct June) par entreprise 2 2" xfId="3640" xr:uid="{00000000-0005-0000-0000-00001C0D0000}"/>
    <cellStyle name="_Currency_Book2_Jazztel model 16DP3-Exhibits_Mobile CSC - CMT_Synthèse prev 2006 - 2007 par entreprise v2_Cash Unit Review 2012 03 Acetow" xfId="3641" xr:uid="{00000000-0005-0000-0000-00001D0D0000}"/>
    <cellStyle name="_Currency_Book2_Jazztel model 16DP3-Exhibits_Mobile CSC - CMT_Synthèse prev 2006 - 2007 par entreprise v2_Chiffres Pres board 2007" xfId="3642" xr:uid="{00000000-0005-0000-0000-00001E0D0000}"/>
    <cellStyle name="_Currency_Book2_Jazztel model 16DP3-Exhibits_Mobile CSC - CMT_Synthèse prev 2006 - 2007 par entreprise v2_Chiffres Pres board 2007 2" xfId="3643" xr:uid="{00000000-0005-0000-0000-00001F0D0000}"/>
    <cellStyle name="_Currency_Book2_Jazztel model 16DP3-Exhibits_Mobile CSC - CMT_Synthèse prev 2006 - 2007 par entreprise v2_Chiffres Pres board 2007 2 2" xfId="3644" xr:uid="{00000000-0005-0000-0000-0000200D0000}"/>
    <cellStyle name="_Currency_Book2_Jazztel model 16DP3-Exhibits_Mobile CSC - CMT_Synthèse prev 2006 - 2007 par entreprise v2_Conso Bridge EBITDA 2008x2007" xfId="3645" xr:uid="{00000000-0005-0000-0000-0000210D0000}"/>
    <cellStyle name="_Currency_Book2_Jazztel model 16DP3-Exhibits_Mobile CSC - CMT_Synthèse prev 2006 - 2007 par entreprise v2_Conso Bridge EBITDA 2008x2007 2" xfId="3646" xr:uid="{00000000-0005-0000-0000-0000220D0000}"/>
    <cellStyle name="_Currency_Book2_Jazztel model 16DP3-Exhibits_Mobile CSC - CMT_Synthèse prev 2006 - 2007 par entreprise v2_Conso Bridge EBITDA 2008x2007 2 2" xfId="3647" xr:uid="{00000000-0005-0000-0000-0000230D0000}"/>
    <cellStyle name="_Currency_Book2_Jazztel model 16DP3-Exhibits_Mobile CSC - CMT_Synthèse prev 2006 - 2007 par entreprise v2_Conso Bridge EBITDA 2008x2007 SPRING06" xfId="3648" xr:uid="{00000000-0005-0000-0000-0000240D0000}"/>
    <cellStyle name="_Currency_Book2_Jazztel model 16DP3-Exhibits_Mobile CSC - CMT_Synthèse prev 2006 - 2007 par entreprise v2_Conso Bridge EBITDA 2008x2007 SPRING06 2" xfId="3649" xr:uid="{00000000-0005-0000-0000-0000250D0000}"/>
    <cellStyle name="_Currency_Book2_Jazztel model 16DP3-Exhibits_Mobile CSC - CMT_Synthèse prev 2006 - 2007 par entreprise v2_Conso Bridge EBITDA 2008x2007 SPRING06 2 2" xfId="3650" xr:uid="{00000000-0005-0000-0000-0000260D0000}"/>
    <cellStyle name="_Currency_Book2_Jazztel model 16DP3-Exhibits_Mobile CSC - CMT_Synthèse prev 2006 - 2007 par entreprise v2_P&amp;L Spring 200806" xfId="3651" xr:uid="{00000000-0005-0000-0000-0000270D0000}"/>
    <cellStyle name="_Currency_Book2_Jazztel model 16DP3-Exhibits_Mobile CSC - CMT_Synthèse prev 2006 - 2007 par entreprise v2_P&amp;L Spring 200806 2" xfId="3652" xr:uid="{00000000-0005-0000-0000-0000280D0000}"/>
    <cellStyle name="_Currency_Book2_Jazztel model 16DP3-Exhibits_Mobile CSC - CMT_Synthèse prev 2006 - 2007 par entreprise v2_P&amp;L Spring 200806 2 2" xfId="3653" xr:uid="{00000000-0005-0000-0000-0000290D0000}"/>
    <cellStyle name="_Currency_Book2_Jazztel model 16DP3-Exhibits_Mobile CSC - CMT_Synthèse prev 2006 - 2007 par entreprise v2_Présentation au Board" xfId="3654" xr:uid="{00000000-0005-0000-0000-00002A0D0000}"/>
    <cellStyle name="_Currency_Book2_Jazztel model 16DP3-Exhibits_Mobile CSC - CMT_Synthèse prev 2006 - 2007 par entreprise v2_Présentation au Board 2" xfId="3655" xr:uid="{00000000-0005-0000-0000-00002B0D0000}"/>
    <cellStyle name="_Currency_Book2_Jazztel model 16DP3-Exhibits_Mobile CSC - CMT_Synthèse prev 2006 - 2007 par entreprise v2_Présentation au Board 2 2" xfId="3656" xr:uid="{00000000-0005-0000-0000-00002C0D0000}"/>
    <cellStyle name="_Currency_Book2_Jazztel model 16DP3-Exhibits_Mobile CSC - CMT_Synthèse prev 2006 - 2007 par entreprise v2_Présentation au Board July 29" xfId="3657" xr:uid="{00000000-0005-0000-0000-00002D0D0000}"/>
    <cellStyle name="_Currency_Book2_Jazztel model 16DP3-Exhibits_Mobile CSC - CMT_Synthèse prev 2006 - 2007 par entreprise v2_Présentation au Board July 29 2" xfId="3658" xr:uid="{00000000-0005-0000-0000-00002E0D0000}"/>
    <cellStyle name="_Currency_Book2_Jazztel model 16DP3-Exhibits_Mobile CSC - CMT_Synthèse prev 2006 - 2007 par entreprise v2_Présentation au Board July 29 2 2" xfId="3659" xr:uid="{00000000-0005-0000-0000-00002F0D0000}"/>
    <cellStyle name="_Currency_Book2_Jazztel model 16DP3-Exhibits_Mobile CSC - CMT_Synthèse prev 2006 - 2007 par entreprise v2_Présentation au CDG July 21 v080708" xfId="3660" xr:uid="{00000000-0005-0000-0000-0000300D0000}"/>
    <cellStyle name="_Currency_Book2_Jazztel model 16DP3-Exhibits_Mobile CSC - CMT_Synthèse prev 2006 - 2007 par entreprise v2_Présentation au CDG July 21 v080708 2" xfId="3661" xr:uid="{00000000-0005-0000-0000-0000310D0000}"/>
    <cellStyle name="_Currency_Book2_Jazztel model 16DP3-Exhibits_Mobile CSC - CMT_Synthèse prev 2006 - 2007 par entreprise v2_Présentation au CDG July 21 v080708 2 2" xfId="3662" xr:uid="{00000000-0005-0000-0000-0000320D0000}"/>
    <cellStyle name="_Currency_Book2_Jazztel model 16DP3-Exhibits_Mobile CSC - CMT_Synthèse prev 2006 - 2007 par entreprise v2_Présention au Board July 29" xfId="3663" xr:uid="{00000000-0005-0000-0000-0000330D0000}"/>
    <cellStyle name="_Currency_Book2_Jazztel model 16DP3-Exhibits_Mobile CSC - CMT_Synthèse prev 2006 - 2007 par entreprise v2_Présention au Board July 29 2" xfId="3664" xr:uid="{00000000-0005-0000-0000-0000340D0000}"/>
    <cellStyle name="_Currency_Book2_Jazztel model 16DP3-Exhibits_Mobile CSC - CMT_Synthèse prev 2006 - 2007 par entreprise v2_Présention au Board July 29 2 2" xfId="3665" xr:uid="{00000000-0005-0000-0000-0000350D0000}"/>
    <cellStyle name="_Currency_Book2_Jazztel model 16DP3-Exhibits_Mobile CSC - CMT_Synthèse prev 2006 - 2007 par entreprise v2_RM 2008 01 comments ILM" xfId="3666" xr:uid="{00000000-0005-0000-0000-0000360D0000}"/>
    <cellStyle name="_Currency_Book2_Jazztel model 16DP3-Exhibits_Mobile CSC - CMT_Synthèse prev 2006 - 2007 par entreprise v2_RM 2008 01 comments ILM 2" xfId="3667" xr:uid="{00000000-0005-0000-0000-0000370D0000}"/>
    <cellStyle name="_Currency_Book2_Jazztel model 16DP3-Exhibits_Mobile CSC - CMT_Synthèse prev 2006 - 2007 par entreprise v2_RM 2008 01 comments ILM 2 2" xfId="3668" xr:uid="{00000000-0005-0000-0000-0000380D0000}"/>
    <cellStyle name="_Currency_Book2_Jazztel model 16DP3-Exhibits_Mobile CSC - CMT_Synthèse prev 2006 - 2007 par entreprise v2_RM 2008 04 comments ILM" xfId="3669" xr:uid="{00000000-0005-0000-0000-0000390D0000}"/>
    <cellStyle name="_Currency_Book2_Jazztel model 16DP3-Exhibits_Mobile CSC - CMT_Synthèse prev 2006 - 2007 par entreprise v2_RM 2008 04 comments ILM 2" xfId="3670" xr:uid="{00000000-0005-0000-0000-00003A0D0000}"/>
    <cellStyle name="_Currency_Book2_Jazztel model 16DP3-Exhibits_Mobile CSC - CMT_Synthèse prev 2006 - 2007 par entreprise v2_RM 2008 04 comments ILM 2 2" xfId="3671" xr:uid="{00000000-0005-0000-0000-00003B0D0000}"/>
    <cellStyle name="_Currency_Book2_Jazztel model 16DP3-Exhibits_Mobile CSC - CMT_Synthèse prev 2006 - 2007 par entreprise v2_SPRING 2010" xfId="3672" xr:uid="{00000000-0005-0000-0000-00003C0D0000}"/>
    <cellStyle name="_Currency_Book2_Jazztel model 16DP3-Exhibits_Mobile CSC - CMT_Synthèse prev 2006 - 2007 par entreprise v2_SPRING 2010 2" xfId="3673" xr:uid="{00000000-0005-0000-0000-00003D0D0000}"/>
    <cellStyle name="_Currency_Book2_Jazztel model 16DP3-Exhibits_Mobile CSC - CMT_Synthèse prev 2006 - 2007 par entreprise v2_SPRING 2010 2 2" xfId="3674" xr:uid="{00000000-0005-0000-0000-00003E0D0000}"/>
    <cellStyle name="_Currency_Book2_Jazztel model 16DP3-Exhibits_Mobile CSC - CMT_Synthèse prev 2006 - 2007 par entreprise v2_WC &amp; Free Cash Flow 200801" xfId="3675" xr:uid="{00000000-0005-0000-0000-00003F0D0000}"/>
    <cellStyle name="_Currency_Book2_Jazztel model 16DP3-Exhibits_Mobile CSC - CMT_Synthèse prev 2006 - 2007 par entreprise v2_WC &amp; Free Cash Flow 200801 2" xfId="3676" xr:uid="{00000000-0005-0000-0000-0000400D0000}"/>
    <cellStyle name="_Currency_Book2_Jazztel model 16DP3-Exhibits_Mobile CSC - CMT_Synthèse prev 2006 - 2007 par entreprise v2_WC &amp; Free Cash Flow 200801 2 2" xfId="3677" xr:uid="{00000000-0005-0000-0000-0000410D0000}"/>
    <cellStyle name="_Currency_Book2_Jazztel model 16DP3-Exhibits_Mobile CSC - CMT_Synthèse prev 2006 - 2007 par entreprise v2_WC &amp; Free Cash Flow 2011-10" xfId="3678" xr:uid="{00000000-0005-0000-0000-0000420D0000}"/>
    <cellStyle name="_Currency_Book2_Jazztel model 16DP3-Exhibits_Mobile CSC - CMT_Synthèse prev 2006 - 2007 par entreprise v2_WC &amp; Free Cash Flow 2011-10 2" xfId="3679" xr:uid="{00000000-0005-0000-0000-0000430D0000}"/>
    <cellStyle name="_Currency_Book2_Jazztel model 16DP3-Exhibits_Mobile CSC - CMT_Synthèse prev 2006 - 2007 par entreprise v2_WC &amp; Free Cash Flow 2011-10 2 2" xfId="3680" xr:uid="{00000000-0005-0000-0000-0000440D0000}"/>
    <cellStyle name="_Currency_Book2_Jazztel model 16DP3-Exhibits_Mobile CSC - CMT_Synthèse prev 2006 - 2007 par entreprise v2_WC &amp; Free Cash Flow Spring 200806" xfId="3681" xr:uid="{00000000-0005-0000-0000-0000450D0000}"/>
    <cellStyle name="_Currency_Book2_Jazztel model 16DP3-Exhibits_Mobile CSC - CMT_Synthèse prev 2006 - 2007 par entreprise v2_WC &amp; Free Cash Flow Spring 200806 2" xfId="3682" xr:uid="{00000000-0005-0000-0000-0000460D0000}"/>
    <cellStyle name="_Currency_Book2_Jazztel model 16DP3-Exhibits_Mobile CSC - CMT_Synthèse prev 2006 - 2007 par entreprise v2_WC &amp; Free Cash Flow Spring 200806 2 2" xfId="3683" xr:uid="{00000000-0005-0000-0000-0000470D0000}"/>
    <cellStyle name="_Currency_Book2_Jazztel model 16DP3-Exhibits_Mobile CSC - CMT_Synthèse prev 2006 - 2007 par entreprise_Bridge FC Act 2007 vs 2008 (Fct June) par entreprise" xfId="3684" xr:uid="{00000000-0005-0000-0000-0000480D0000}"/>
    <cellStyle name="_Currency_Book2_Jazztel model 16DP3-Exhibits_Mobile CSC - CMT_Synthèse prev 2006 - 2007 par entreprise_Bridge FC Act 2007 vs 2008 (Fct June) par entreprise 2" xfId="3685" xr:uid="{00000000-0005-0000-0000-0000490D0000}"/>
    <cellStyle name="_Currency_Book2_Jazztel model 16DP3-Exhibits_Mobile CSC - CMT_Synthèse prev 2006 - 2007 par entreprise_Bridge FC Act 2007 vs 2008 (Fct June) par entreprise 2 2" xfId="3686" xr:uid="{00000000-0005-0000-0000-00004A0D0000}"/>
    <cellStyle name="_Currency_Book2_Jazztel model 16DP3-Exhibits_Mobile CSC - CMT_Synthèse prev 2006 - 2007 par entreprise_Cash Unit Review 2012 03 Acetow" xfId="3687" xr:uid="{00000000-0005-0000-0000-00004B0D0000}"/>
    <cellStyle name="_Currency_Book2_Jazztel model 16DP3-Exhibits_Mobile CSC - CMT_Synthèse prev 2006 - 2007 par entreprise_Conso Bridge EBITDA 2008x2007" xfId="3688" xr:uid="{00000000-0005-0000-0000-00004C0D0000}"/>
    <cellStyle name="_Currency_Book2_Jazztel model 16DP3-Exhibits_Mobile CSC - CMT_Synthèse prev 2006 - 2007 par entreprise_Conso Bridge EBITDA 2008x2007 2" xfId="3689" xr:uid="{00000000-0005-0000-0000-00004D0D0000}"/>
    <cellStyle name="_Currency_Book2_Jazztel model 16DP3-Exhibits_Mobile CSC - CMT_Synthèse prev 2006 - 2007 par entreprise_Conso Bridge EBITDA 2008x2007 2 2" xfId="3690" xr:uid="{00000000-0005-0000-0000-00004E0D0000}"/>
    <cellStyle name="_Currency_Book2_Jazztel model 16DP3-Exhibits_Mobile CSC - CMT_Synthèse prev 2006 - 2007 par entreprise_Conso Bridge EBITDA 2008x2007 SPRING06" xfId="3691" xr:uid="{00000000-0005-0000-0000-00004F0D0000}"/>
    <cellStyle name="_Currency_Book2_Jazztel model 16DP3-Exhibits_Mobile CSC - CMT_Synthèse prev 2006 - 2007 par entreprise_Conso Bridge EBITDA 2008x2007 SPRING06 2" xfId="3692" xr:uid="{00000000-0005-0000-0000-0000500D0000}"/>
    <cellStyle name="_Currency_Book2_Jazztel model 16DP3-Exhibits_Mobile CSC - CMT_Synthèse prev 2006 - 2007 par entreprise_Conso Bridge EBITDA 2008x2007 SPRING06 2 2" xfId="3693" xr:uid="{00000000-0005-0000-0000-0000510D0000}"/>
    <cellStyle name="_Currency_Book2_Jazztel model 16DP3-Exhibits_Mobile CSC - CMT_Synthèse prev 2006 - 2007 par entreprise_Formats RDG Dec 2007 vMAG Energy Services" xfId="3694" xr:uid="{00000000-0005-0000-0000-0000520D0000}"/>
    <cellStyle name="_Currency_Book2_Jazztel model 16DP3-Exhibits_Mobile CSC - CMT_Synthèse prev 2006 - 2007 par entreprise_Formats RDG Dec 2007 vMAG Energy Services 2" xfId="3695" xr:uid="{00000000-0005-0000-0000-0000530D0000}"/>
    <cellStyle name="_Currency_Book2_Jazztel model 16DP3-Exhibits_Mobile CSC - CMT_Synthèse prev 2006 - 2007 par entreprise_Formats RDG Dec 2007 vMAG Energy Services 2 2" xfId="3696" xr:uid="{00000000-0005-0000-0000-0000540D0000}"/>
    <cellStyle name="_Currency_Book2_Jazztel model 16DP3-Exhibits_Mobile CSC - CMT_Synthèse prev 2006 - 2007 par entreprise_P&amp;L Spring 200806" xfId="3697" xr:uid="{00000000-0005-0000-0000-0000550D0000}"/>
    <cellStyle name="_Currency_Book2_Jazztel model 16DP3-Exhibits_Mobile CSC - CMT_Synthèse prev 2006 - 2007 par entreprise_P&amp;L Spring 200806 2" xfId="3698" xr:uid="{00000000-0005-0000-0000-0000560D0000}"/>
    <cellStyle name="_Currency_Book2_Jazztel model 16DP3-Exhibits_Mobile CSC - CMT_Synthèse prev 2006 - 2007 par entreprise_P&amp;L Spring 200806 2 2" xfId="3699" xr:uid="{00000000-0005-0000-0000-0000570D0000}"/>
    <cellStyle name="_Currency_Book2_Jazztel model 16DP3-Exhibits_Mobile CSC - CMT_Synthèse prev 2006 - 2007 par entreprise_Présentation au Board" xfId="3700" xr:uid="{00000000-0005-0000-0000-0000580D0000}"/>
    <cellStyle name="_Currency_Book2_Jazztel model 16DP3-Exhibits_Mobile CSC - CMT_Synthèse prev 2006 - 2007 par entreprise_Présentation au Board 2" xfId="3701" xr:uid="{00000000-0005-0000-0000-0000590D0000}"/>
    <cellStyle name="_Currency_Book2_Jazztel model 16DP3-Exhibits_Mobile CSC - CMT_Synthèse prev 2006 - 2007 par entreprise_Présentation au Board 2 2" xfId="3702" xr:uid="{00000000-0005-0000-0000-00005A0D0000}"/>
    <cellStyle name="_Currency_Book2_Jazztel model 16DP3-Exhibits_Mobile CSC - CMT_Synthèse prev 2006 - 2007 par entreprise_Présentation au Board July 29" xfId="3703" xr:uid="{00000000-0005-0000-0000-00005B0D0000}"/>
    <cellStyle name="_Currency_Book2_Jazztel model 16DP3-Exhibits_Mobile CSC - CMT_Synthèse prev 2006 - 2007 par entreprise_Présentation au Board July 29 2" xfId="3704" xr:uid="{00000000-0005-0000-0000-00005C0D0000}"/>
    <cellStyle name="_Currency_Book2_Jazztel model 16DP3-Exhibits_Mobile CSC - CMT_Synthèse prev 2006 - 2007 par entreprise_Présentation au Board July 29 2 2" xfId="3705" xr:uid="{00000000-0005-0000-0000-00005D0D0000}"/>
    <cellStyle name="_Currency_Book2_Jazztel model 16DP3-Exhibits_Mobile CSC - CMT_Synthèse prev 2006 - 2007 par entreprise_Présentation au CDG July 21 v080708" xfId="3706" xr:uid="{00000000-0005-0000-0000-00005E0D0000}"/>
    <cellStyle name="_Currency_Book2_Jazztel model 16DP3-Exhibits_Mobile CSC - CMT_Synthèse prev 2006 - 2007 par entreprise_Présentation au CDG July 21 v080708 2" xfId="3707" xr:uid="{00000000-0005-0000-0000-00005F0D0000}"/>
    <cellStyle name="_Currency_Book2_Jazztel model 16DP3-Exhibits_Mobile CSC - CMT_Synthèse prev 2006 - 2007 par entreprise_Présentation au CDG July 21 v080708 2 2" xfId="3708" xr:uid="{00000000-0005-0000-0000-0000600D0000}"/>
    <cellStyle name="_Currency_Book2_Jazztel model 16DP3-Exhibits_Mobile CSC - CMT_Synthèse prev 2006 - 2007 par entreprise_RM 2008 01 comments ILM" xfId="3709" xr:uid="{00000000-0005-0000-0000-0000610D0000}"/>
    <cellStyle name="_Currency_Book2_Jazztel model 16DP3-Exhibits_Mobile CSC - CMT_Synthèse prev 2006 - 2007 par entreprise_RM 2008 01 comments ILM 2" xfId="3710" xr:uid="{00000000-0005-0000-0000-0000620D0000}"/>
    <cellStyle name="_Currency_Book2_Jazztel model 16DP3-Exhibits_Mobile CSC - CMT_Synthèse prev 2006 - 2007 par entreprise_RM 2008 01 comments ILM 2 2" xfId="3711" xr:uid="{00000000-0005-0000-0000-0000630D0000}"/>
    <cellStyle name="_Currency_Book2_Jazztel model 16DP3-Exhibits_Mobile CSC - CMT_Synthèse prev 2006 - 2007 par entreprise_RM 2008 04 comments ILM" xfId="3712" xr:uid="{00000000-0005-0000-0000-0000640D0000}"/>
    <cellStyle name="_Currency_Book2_Jazztel model 16DP3-Exhibits_Mobile CSC - CMT_Synthèse prev 2006 - 2007 par entreprise_RM 2008 04 comments ILM 2" xfId="3713" xr:uid="{00000000-0005-0000-0000-0000650D0000}"/>
    <cellStyle name="_Currency_Book2_Jazztel model 16DP3-Exhibits_Mobile CSC - CMT_Synthèse prev 2006 - 2007 par entreprise_RM 2008 04 comments ILM 2 2" xfId="3714" xr:uid="{00000000-0005-0000-0000-0000660D0000}"/>
    <cellStyle name="_Currency_Book2_Jazztel model 16DP3-Exhibits_Mobile CSC - CMT_Synthèse prev 2006 - 2007 par entreprise_SPRING 2010" xfId="3715" xr:uid="{00000000-0005-0000-0000-0000670D0000}"/>
    <cellStyle name="_Currency_Book2_Jazztel model 16DP3-Exhibits_Mobile CSC - CMT_Synthèse prev 2006 - 2007 par entreprise_SPRING 2010 2" xfId="3716" xr:uid="{00000000-0005-0000-0000-0000680D0000}"/>
    <cellStyle name="_Currency_Book2_Jazztel model 16DP3-Exhibits_Mobile CSC - CMT_Synthèse prev 2006 - 2007 par entreprise_SPRING 2010 2 2" xfId="3717" xr:uid="{00000000-0005-0000-0000-0000690D0000}"/>
    <cellStyle name="_Currency_Book2_Jazztel model 16DP3-Exhibits_Mobile CSC - CMT_Synthèse prev 2006 - 2007 par entreprise_Synthèse Rhodia Spring Dec 2007 P&amp;L" xfId="3718" xr:uid="{00000000-0005-0000-0000-00006A0D0000}"/>
    <cellStyle name="_Currency_Book2_Jazztel model 16DP3-Exhibits_Mobile CSC - CMT_Synthèse prev 2006 - 2007 par entreprise_Synthèse Rhodia Spring Dec 2007 P&amp;L 2" xfId="3719" xr:uid="{00000000-0005-0000-0000-00006B0D0000}"/>
    <cellStyle name="_Currency_Book2_Jazztel model 16DP3-Exhibits_Mobile CSC - CMT_Synthèse prev 2006 - 2007 par entreprise_Synthèse Rhodia Spring Dec 2007 P&amp;L 2 2" xfId="3720" xr:uid="{00000000-0005-0000-0000-00006C0D0000}"/>
    <cellStyle name="_Currency_Book2_Jazztel model 16DP3-Exhibits_Mobile CSC - CMT_Synthèse prev 2006 - 2007 par entreprise_WC &amp; Free Cash Flow 200801" xfId="3721" xr:uid="{00000000-0005-0000-0000-00006D0D0000}"/>
    <cellStyle name="_Currency_Book2_Jazztel model 16DP3-Exhibits_Mobile CSC - CMT_Synthèse prev 2006 - 2007 par entreprise_WC &amp; Free Cash Flow 200801 2" xfId="3722" xr:uid="{00000000-0005-0000-0000-00006E0D0000}"/>
    <cellStyle name="_Currency_Book2_Jazztel model 16DP3-Exhibits_Mobile CSC - CMT_Synthèse prev 2006 - 2007 par entreprise_WC &amp; Free Cash Flow 200801 2 2" xfId="3723" xr:uid="{00000000-0005-0000-0000-00006F0D0000}"/>
    <cellStyle name="_Currency_Book2_Jazztel model 16DP3-Exhibits_Mobile CSC - CMT_Synthèse prev 2006 - 2007 par entreprise_WC &amp; Free Cash Flow 2011-10" xfId="3724" xr:uid="{00000000-0005-0000-0000-0000700D0000}"/>
    <cellStyle name="_Currency_Book2_Jazztel model 16DP3-Exhibits_Mobile CSC - CMT_Synthèse prev 2006 - 2007 par entreprise_WC &amp; Free Cash Flow 2011-10 2" xfId="3725" xr:uid="{00000000-0005-0000-0000-0000710D0000}"/>
    <cellStyle name="_Currency_Book2_Jazztel model 16DP3-Exhibits_Mobile CSC - CMT_Synthèse prev 2006 - 2007 par entreprise_WC &amp; Free Cash Flow 2011-10 2 2" xfId="3726" xr:uid="{00000000-0005-0000-0000-0000720D0000}"/>
    <cellStyle name="_Currency_Book2_Jazztel model 16DP3-Exhibits_Mobile CSC - CMT_Synthèse prev 2006 - 2007 par entreprise_WC &amp; Free Cash Flow Spring 200806" xfId="3727" xr:uid="{00000000-0005-0000-0000-0000730D0000}"/>
    <cellStyle name="_Currency_Book2_Jazztel model 16DP3-Exhibits_Mobile CSC - CMT_Synthèse prev 2006 - 2007 par entreprise_WC &amp; Free Cash Flow Spring 200806 2" xfId="3728" xr:uid="{00000000-0005-0000-0000-0000740D0000}"/>
    <cellStyle name="_Currency_Book2_Jazztel model 16DP3-Exhibits_Mobile CSC - CMT_Synthèse prev 2006 - 2007 par entreprise_WC &amp; Free Cash Flow Spring 200806 2 2" xfId="3729" xr:uid="{00000000-0005-0000-0000-0000750D0000}"/>
    <cellStyle name="_Currency_Book2_Jazztel model 16DP3-Exhibits_T_MOBIL2" xfId="3730" xr:uid="{00000000-0005-0000-0000-0000760D0000}"/>
    <cellStyle name="_Currency_Book2_Jazztel model 16DP3-Exhibits_T_MOBIL2 2" xfId="3731" xr:uid="{00000000-0005-0000-0000-0000770D0000}"/>
    <cellStyle name="_Currency_Book2_Jazztel model 16DP3-Exhibits_T_MOBIL2 2 2" xfId="3732" xr:uid="{00000000-0005-0000-0000-0000780D0000}"/>
    <cellStyle name="_Currency_Book2_Jazztel model 16DP3-Exhibits_T_MOBIL2_Chiffres Pres board 2007" xfId="3733" xr:uid="{00000000-0005-0000-0000-0000790D0000}"/>
    <cellStyle name="_Currency_Book2_Jazztel model 16DP3-Exhibits_T_MOBIL2_Chiffres Pres board 2007 2" xfId="3734" xr:uid="{00000000-0005-0000-0000-00007A0D0000}"/>
    <cellStyle name="_Currency_Book2_Jazztel model 16DP3-Exhibits_T_MOBIL2_Chiffres Pres board 2007 2 2" xfId="3735" xr:uid="{00000000-0005-0000-0000-00007B0D0000}"/>
    <cellStyle name="_Currency_Book2_Jazztel model 16DP3-Exhibits_T_MOBIL2_Chiffres Pres Juillet 2007" xfId="3736" xr:uid="{00000000-0005-0000-0000-00007C0D0000}"/>
    <cellStyle name="_Currency_Book2_Jazztel model 16DP3-Exhibits_T_MOBIL2_Chiffres Pres Juillet 2007 2" xfId="3737" xr:uid="{00000000-0005-0000-0000-00007D0D0000}"/>
    <cellStyle name="_Currency_Book2_Jazztel model 16DP3-Exhibits_T_MOBIL2_Chiffres Pres Juillet 2007 2 2" xfId="3738" xr:uid="{00000000-0005-0000-0000-00007E0D0000}"/>
    <cellStyle name="_Currency_Book2_Jazztel model 16DP3-Exhibits_T_MOBIL2_Free Cash Flow" xfId="3739" xr:uid="{00000000-0005-0000-0000-00007F0D0000}"/>
    <cellStyle name="_Currency_Book2_Jazztel model 16DP3-Exhibits_T_MOBIL2_Free Cash Flow 2" xfId="3740" xr:uid="{00000000-0005-0000-0000-0000800D0000}"/>
    <cellStyle name="_Currency_Book2_Jazztel model 16DP3-Exhibits_T_MOBIL2_Free Cash Flow 2 2" xfId="3741" xr:uid="{00000000-0005-0000-0000-0000810D0000}"/>
    <cellStyle name="_Currency_Book2_Jazztel model 16DP3-Exhibits_T_MOBIL2_Free Cash Flow_Bridge FC Act 2007 vs 2008 (Fct June) par entreprise" xfId="3742" xr:uid="{00000000-0005-0000-0000-0000820D0000}"/>
    <cellStyle name="_Currency_Book2_Jazztel model 16DP3-Exhibits_T_MOBIL2_Free Cash Flow_Bridge FC Act 2007 vs 2008 (Fct June) par entreprise 2" xfId="3743" xr:uid="{00000000-0005-0000-0000-0000830D0000}"/>
    <cellStyle name="_Currency_Book2_Jazztel model 16DP3-Exhibits_T_MOBIL2_Free Cash Flow_Bridge FC Act 2007 vs 2008 (Fct June) par entreprise 2 2" xfId="3744" xr:uid="{00000000-0005-0000-0000-0000840D0000}"/>
    <cellStyle name="_Currency_Book2_Jazztel model 16DP3-Exhibits_T_MOBIL2_Free Cash Flow_Cash Unit Review 2012 03 Acetow" xfId="3745" xr:uid="{00000000-0005-0000-0000-0000850D0000}"/>
    <cellStyle name="_Currency_Book2_Jazztel model 16DP3-Exhibits_T_MOBIL2_Free Cash Flow_Chiffres Pres board 2007" xfId="3746" xr:uid="{00000000-0005-0000-0000-0000860D0000}"/>
    <cellStyle name="_Currency_Book2_Jazztel model 16DP3-Exhibits_T_MOBIL2_Free Cash Flow_Chiffres Pres board 2007 2" xfId="3747" xr:uid="{00000000-0005-0000-0000-0000870D0000}"/>
    <cellStyle name="_Currency_Book2_Jazztel model 16DP3-Exhibits_T_MOBIL2_Free Cash Flow_Chiffres Pres board 2007 2 2" xfId="3748" xr:uid="{00000000-0005-0000-0000-0000880D0000}"/>
    <cellStyle name="_Currency_Book2_Jazztel model 16DP3-Exhibits_T_MOBIL2_Free Cash Flow_Conso Bridge EBITDA 2008x2007" xfId="3749" xr:uid="{00000000-0005-0000-0000-0000890D0000}"/>
    <cellStyle name="_Currency_Book2_Jazztel model 16DP3-Exhibits_T_MOBIL2_Free Cash Flow_Conso Bridge EBITDA 2008x2007 2" xfId="3750" xr:uid="{00000000-0005-0000-0000-00008A0D0000}"/>
    <cellStyle name="_Currency_Book2_Jazztel model 16DP3-Exhibits_T_MOBIL2_Free Cash Flow_Conso Bridge EBITDA 2008x2007 2 2" xfId="3751" xr:uid="{00000000-0005-0000-0000-00008B0D0000}"/>
    <cellStyle name="_Currency_Book2_Jazztel model 16DP3-Exhibits_T_MOBIL2_Free Cash Flow_Conso Bridge EBITDA 2008x2007 SPRING06" xfId="3752" xr:uid="{00000000-0005-0000-0000-00008C0D0000}"/>
    <cellStyle name="_Currency_Book2_Jazztel model 16DP3-Exhibits_T_MOBIL2_Free Cash Flow_Conso Bridge EBITDA 2008x2007 SPRING06 2" xfId="3753" xr:uid="{00000000-0005-0000-0000-00008D0D0000}"/>
    <cellStyle name="_Currency_Book2_Jazztel model 16DP3-Exhibits_T_MOBIL2_Free Cash Flow_Conso Bridge EBITDA 2008x2007 SPRING06 2 2" xfId="3754" xr:uid="{00000000-0005-0000-0000-00008E0D0000}"/>
    <cellStyle name="_Currency_Book2_Jazztel model 16DP3-Exhibits_T_MOBIL2_Free Cash Flow_P&amp;L Spring 200806" xfId="3755" xr:uid="{00000000-0005-0000-0000-00008F0D0000}"/>
    <cellStyle name="_Currency_Book2_Jazztel model 16DP3-Exhibits_T_MOBIL2_Free Cash Flow_P&amp;L Spring 200806 2" xfId="3756" xr:uid="{00000000-0005-0000-0000-0000900D0000}"/>
    <cellStyle name="_Currency_Book2_Jazztel model 16DP3-Exhibits_T_MOBIL2_Free Cash Flow_P&amp;L Spring 200806 2 2" xfId="3757" xr:uid="{00000000-0005-0000-0000-0000910D0000}"/>
    <cellStyle name="_Currency_Book2_Jazztel model 16DP3-Exhibits_T_MOBIL2_Free Cash Flow_Présentation au Board" xfId="3758" xr:uid="{00000000-0005-0000-0000-0000920D0000}"/>
    <cellStyle name="_Currency_Book2_Jazztel model 16DP3-Exhibits_T_MOBIL2_Free Cash Flow_Présentation au Board 2" xfId="3759" xr:uid="{00000000-0005-0000-0000-0000930D0000}"/>
    <cellStyle name="_Currency_Book2_Jazztel model 16DP3-Exhibits_T_MOBIL2_Free Cash Flow_Présentation au Board 2 2" xfId="3760" xr:uid="{00000000-0005-0000-0000-0000940D0000}"/>
    <cellStyle name="_Currency_Book2_Jazztel model 16DP3-Exhibits_T_MOBIL2_Free Cash Flow_Présentation au Board July 29" xfId="3761" xr:uid="{00000000-0005-0000-0000-0000950D0000}"/>
    <cellStyle name="_Currency_Book2_Jazztel model 16DP3-Exhibits_T_MOBIL2_Free Cash Flow_Présentation au Board July 29 2" xfId="3762" xr:uid="{00000000-0005-0000-0000-0000960D0000}"/>
    <cellStyle name="_Currency_Book2_Jazztel model 16DP3-Exhibits_T_MOBIL2_Free Cash Flow_Présentation au Board July 29 2 2" xfId="3763" xr:uid="{00000000-0005-0000-0000-0000970D0000}"/>
    <cellStyle name="_Currency_Book2_Jazztel model 16DP3-Exhibits_T_MOBIL2_Free Cash Flow_Présentation au CDG July 21 v080708" xfId="3764" xr:uid="{00000000-0005-0000-0000-0000980D0000}"/>
    <cellStyle name="_Currency_Book2_Jazztel model 16DP3-Exhibits_T_MOBIL2_Free Cash Flow_Présentation au CDG July 21 v080708 2" xfId="3765" xr:uid="{00000000-0005-0000-0000-0000990D0000}"/>
    <cellStyle name="_Currency_Book2_Jazztel model 16DP3-Exhibits_T_MOBIL2_Free Cash Flow_Présentation au CDG July 21 v080708 2 2" xfId="3766" xr:uid="{00000000-0005-0000-0000-00009A0D0000}"/>
    <cellStyle name="_Currency_Book2_Jazztel model 16DP3-Exhibits_T_MOBIL2_Free Cash Flow_Présention au Board July 29" xfId="3767" xr:uid="{00000000-0005-0000-0000-00009B0D0000}"/>
    <cellStyle name="_Currency_Book2_Jazztel model 16DP3-Exhibits_T_MOBIL2_Free Cash Flow_Présention au Board July 29 2" xfId="3768" xr:uid="{00000000-0005-0000-0000-00009C0D0000}"/>
    <cellStyle name="_Currency_Book2_Jazztel model 16DP3-Exhibits_T_MOBIL2_Free Cash Flow_Présention au Board July 29 2 2" xfId="3769" xr:uid="{00000000-0005-0000-0000-00009D0D0000}"/>
    <cellStyle name="_Currency_Book2_Jazztel model 16DP3-Exhibits_T_MOBIL2_Free Cash Flow_RM 2008 01 comments ILM" xfId="3770" xr:uid="{00000000-0005-0000-0000-00009E0D0000}"/>
    <cellStyle name="_Currency_Book2_Jazztel model 16DP3-Exhibits_T_MOBIL2_Free Cash Flow_RM 2008 01 comments ILM 2" xfId="3771" xr:uid="{00000000-0005-0000-0000-00009F0D0000}"/>
    <cellStyle name="_Currency_Book2_Jazztel model 16DP3-Exhibits_T_MOBIL2_Free Cash Flow_RM 2008 01 comments ILM 2 2" xfId="3772" xr:uid="{00000000-0005-0000-0000-0000A00D0000}"/>
    <cellStyle name="_Currency_Book2_Jazztel model 16DP3-Exhibits_T_MOBIL2_Free Cash Flow_RM 2008 04 comments ILM" xfId="3773" xr:uid="{00000000-0005-0000-0000-0000A10D0000}"/>
    <cellStyle name="_Currency_Book2_Jazztel model 16DP3-Exhibits_T_MOBIL2_Free Cash Flow_RM 2008 04 comments ILM 2" xfId="3774" xr:uid="{00000000-0005-0000-0000-0000A20D0000}"/>
    <cellStyle name="_Currency_Book2_Jazztel model 16DP3-Exhibits_T_MOBIL2_Free Cash Flow_RM 2008 04 comments ILM 2 2" xfId="3775" xr:uid="{00000000-0005-0000-0000-0000A30D0000}"/>
    <cellStyle name="_Currency_Book2_Jazztel model 16DP3-Exhibits_T_MOBIL2_Free Cash Flow_SPRING 2010" xfId="3776" xr:uid="{00000000-0005-0000-0000-0000A40D0000}"/>
    <cellStyle name="_Currency_Book2_Jazztel model 16DP3-Exhibits_T_MOBIL2_Free Cash Flow_SPRING 2010 2" xfId="3777" xr:uid="{00000000-0005-0000-0000-0000A50D0000}"/>
    <cellStyle name="_Currency_Book2_Jazztel model 16DP3-Exhibits_T_MOBIL2_Free Cash Flow_SPRING 2010 2 2" xfId="3778" xr:uid="{00000000-0005-0000-0000-0000A60D0000}"/>
    <cellStyle name="_Currency_Book2_Jazztel model 16DP3-Exhibits_T_MOBIL2_Free Cash Flow_WC &amp; Free Cash Flow 200801" xfId="3779" xr:uid="{00000000-0005-0000-0000-0000A70D0000}"/>
    <cellStyle name="_Currency_Book2_Jazztel model 16DP3-Exhibits_T_MOBIL2_Free Cash Flow_WC &amp; Free Cash Flow 200801 2" xfId="3780" xr:uid="{00000000-0005-0000-0000-0000A80D0000}"/>
    <cellStyle name="_Currency_Book2_Jazztel model 16DP3-Exhibits_T_MOBIL2_Free Cash Flow_WC &amp; Free Cash Flow 200801 2 2" xfId="3781" xr:uid="{00000000-0005-0000-0000-0000A90D0000}"/>
    <cellStyle name="_Currency_Book2_Jazztel model 16DP3-Exhibits_T_MOBIL2_Free Cash Flow_WC &amp; Free Cash Flow 2011-10" xfId="3782" xr:uid="{00000000-0005-0000-0000-0000AA0D0000}"/>
    <cellStyle name="_Currency_Book2_Jazztel model 16DP3-Exhibits_T_MOBIL2_Free Cash Flow_WC &amp; Free Cash Flow 2011-10 2" xfId="3783" xr:uid="{00000000-0005-0000-0000-0000AB0D0000}"/>
    <cellStyle name="_Currency_Book2_Jazztel model 16DP3-Exhibits_T_MOBIL2_Free Cash Flow_WC &amp; Free Cash Flow 2011-10 2 2" xfId="3784" xr:uid="{00000000-0005-0000-0000-0000AC0D0000}"/>
    <cellStyle name="_Currency_Book2_Jazztel model 16DP3-Exhibits_T_MOBIL2_Free Cash Flow_WC &amp; Free Cash Flow Spring 200806" xfId="3785" xr:uid="{00000000-0005-0000-0000-0000AD0D0000}"/>
    <cellStyle name="_Currency_Book2_Jazztel model 16DP3-Exhibits_T_MOBIL2_Free Cash Flow_WC &amp; Free Cash Flow Spring 200806 2" xfId="3786" xr:uid="{00000000-0005-0000-0000-0000AE0D0000}"/>
    <cellStyle name="_Currency_Book2_Jazztel model 16DP3-Exhibits_T_MOBIL2_Free Cash Flow_WC &amp; Free Cash Flow Spring 200806 2 2" xfId="3787" xr:uid="{00000000-0005-0000-0000-0000AF0D0000}"/>
    <cellStyle name="_Currency_Book2_Jazztel model 16DP3-Exhibits_T_MOBIL2_Net result" xfId="3788" xr:uid="{00000000-0005-0000-0000-0000B00D0000}"/>
    <cellStyle name="_Currency_Book2_Jazztel model 16DP3-Exhibits_T_MOBIL2_Net result 2" xfId="3789" xr:uid="{00000000-0005-0000-0000-0000B10D0000}"/>
    <cellStyle name="_Currency_Book2_Jazztel model 16DP3-Exhibits_T_MOBIL2_Net result 2 2" xfId="3790" xr:uid="{00000000-0005-0000-0000-0000B20D0000}"/>
    <cellStyle name="_Currency_Book2_Jazztel model 16DP3-Exhibits_T_MOBIL2_Présention au Board July 29" xfId="3791" xr:uid="{00000000-0005-0000-0000-0000B30D0000}"/>
    <cellStyle name="_Currency_Book2_Jazztel model 16DP3-Exhibits_T_MOBIL2_Présention au Board July 29 2" xfId="3792" xr:uid="{00000000-0005-0000-0000-0000B40D0000}"/>
    <cellStyle name="_Currency_Book2_Jazztel model 16DP3-Exhibits_T_MOBIL2_Présention au Board July 29 2 2" xfId="3793" xr:uid="{00000000-0005-0000-0000-0000B50D0000}"/>
    <cellStyle name="_Currency_Book2_Jazztel model 16DP3-Exhibits_T_MOBIL2_suivi dette et FCF" xfId="3794" xr:uid="{00000000-0005-0000-0000-0000B60D0000}"/>
    <cellStyle name="_Currency_Book2_Jazztel model 16DP3-Exhibits_T_MOBIL2_suivi dette et FCF 2" xfId="3795" xr:uid="{00000000-0005-0000-0000-0000B70D0000}"/>
    <cellStyle name="_Currency_Book2_Jazztel model 16DP3-Exhibits_T_MOBIL2_suivi dette et FCF 2 2" xfId="3796" xr:uid="{00000000-0005-0000-0000-0000B80D0000}"/>
    <cellStyle name="_Currency_Book2_Jazztel model 16DP3-Exhibits_T_MOBIL2_Synthèse prev 2006 - 2007 par entreprise" xfId="3797" xr:uid="{00000000-0005-0000-0000-0000B90D0000}"/>
    <cellStyle name="_Currency_Book2_Jazztel model 16DP3-Exhibits_T_MOBIL2_Synthèse prev 2006 - 2007 par entreprise 2" xfId="3798" xr:uid="{00000000-0005-0000-0000-0000BA0D0000}"/>
    <cellStyle name="_Currency_Book2_Jazztel model 16DP3-Exhibits_T_MOBIL2_Synthèse prev 2006 - 2007 par entreprise 2 2" xfId="3799" xr:uid="{00000000-0005-0000-0000-0000BB0D0000}"/>
    <cellStyle name="_Currency_Book2_Jazztel model 16DP3-Exhibits_T_MOBIL2_Synthèse prev 2006 - 2007 par entreprise v2" xfId="3800" xr:uid="{00000000-0005-0000-0000-0000BC0D0000}"/>
    <cellStyle name="_Currency_Book2_Jazztel model 16DP3-Exhibits_T_MOBIL2_Synthèse prev 2006 - 2007 par entreprise v2 2" xfId="3801" xr:uid="{00000000-0005-0000-0000-0000BD0D0000}"/>
    <cellStyle name="_Currency_Book2_Jazztel model 16DP3-Exhibits_T_MOBIL2_Synthèse prev 2006 - 2007 par entreprise v2 2 2" xfId="3802" xr:uid="{00000000-0005-0000-0000-0000BE0D0000}"/>
    <cellStyle name="_Currency_Book2_Jazztel model 16DP3-Exhibits_T_MOBIL2_Synthèse prev 2006 - 2007 par entreprise v2_Bridge FC Act 2007 vs 2008 (Fct June) par entreprise" xfId="3803" xr:uid="{00000000-0005-0000-0000-0000BF0D0000}"/>
    <cellStyle name="_Currency_Book2_Jazztel model 16DP3-Exhibits_T_MOBIL2_Synthèse prev 2006 - 2007 par entreprise v2_Bridge FC Act 2007 vs 2008 (Fct June) par entreprise 2" xfId="3804" xr:uid="{00000000-0005-0000-0000-0000C00D0000}"/>
    <cellStyle name="_Currency_Book2_Jazztel model 16DP3-Exhibits_T_MOBIL2_Synthèse prev 2006 - 2007 par entreprise v2_Bridge FC Act 2007 vs 2008 (Fct June) par entreprise 2 2" xfId="3805" xr:uid="{00000000-0005-0000-0000-0000C10D0000}"/>
    <cellStyle name="_Currency_Book2_Jazztel model 16DP3-Exhibits_T_MOBIL2_Synthèse prev 2006 - 2007 par entreprise v2_Cash Unit Review 2012 03 Acetow" xfId="3806" xr:uid="{00000000-0005-0000-0000-0000C20D0000}"/>
    <cellStyle name="_Currency_Book2_Jazztel model 16DP3-Exhibits_T_MOBIL2_Synthèse prev 2006 - 2007 par entreprise v2_Chiffres Pres board 2007" xfId="3807" xr:uid="{00000000-0005-0000-0000-0000C30D0000}"/>
    <cellStyle name="_Currency_Book2_Jazztel model 16DP3-Exhibits_T_MOBIL2_Synthèse prev 2006 - 2007 par entreprise v2_Chiffres Pres board 2007 2" xfId="3808" xr:uid="{00000000-0005-0000-0000-0000C40D0000}"/>
    <cellStyle name="_Currency_Book2_Jazztel model 16DP3-Exhibits_T_MOBIL2_Synthèse prev 2006 - 2007 par entreprise v2_Chiffres Pres board 2007 2 2" xfId="3809" xr:uid="{00000000-0005-0000-0000-0000C50D0000}"/>
    <cellStyle name="_Currency_Book2_Jazztel model 16DP3-Exhibits_T_MOBIL2_Synthèse prev 2006 - 2007 par entreprise v2_Conso Bridge EBITDA 2008x2007" xfId="3810" xr:uid="{00000000-0005-0000-0000-0000C60D0000}"/>
    <cellStyle name="_Currency_Book2_Jazztel model 16DP3-Exhibits_T_MOBIL2_Synthèse prev 2006 - 2007 par entreprise v2_Conso Bridge EBITDA 2008x2007 2" xfId="3811" xr:uid="{00000000-0005-0000-0000-0000C70D0000}"/>
    <cellStyle name="_Currency_Book2_Jazztel model 16DP3-Exhibits_T_MOBIL2_Synthèse prev 2006 - 2007 par entreprise v2_Conso Bridge EBITDA 2008x2007 2 2" xfId="3812" xr:uid="{00000000-0005-0000-0000-0000C80D0000}"/>
    <cellStyle name="_Currency_Book2_Jazztel model 16DP3-Exhibits_T_MOBIL2_Synthèse prev 2006 - 2007 par entreprise v2_Conso Bridge EBITDA 2008x2007 SPRING06" xfId="3813" xr:uid="{00000000-0005-0000-0000-0000C90D0000}"/>
    <cellStyle name="_Currency_Book2_Jazztel model 16DP3-Exhibits_T_MOBIL2_Synthèse prev 2006 - 2007 par entreprise v2_Conso Bridge EBITDA 2008x2007 SPRING06 2" xfId="3814" xr:uid="{00000000-0005-0000-0000-0000CA0D0000}"/>
    <cellStyle name="_Currency_Book2_Jazztel model 16DP3-Exhibits_T_MOBIL2_Synthèse prev 2006 - 2007 par entreprise v2_Conso Bridge EBITDA 2008x2007 SPRING06 2 2" xfId="3815" xr:uid="{00000000-0005-0000-0000-0000CB0D0000}"/>
    <cellStyle name="_Currency_Book2_Jazztel model 16DP3-Exhibits_T_MOBIL2_Synthèse prev 2006 - 2007 par entreprise v2_P&amp;L Spring 200806" xfId="3816" xr:uid="{00000000-0005-0000-0000-0000CC0D0000}"/>
    <cellStyle name="_Currency_Book2_Jazztel model 16DP3-Exhibits_T_MOBIL2_Synthèse prev 2006 - 2007 par entreprise v2_P&amp;L Spring 200806 2" xfId="3817" xr:uid="{00000000-0005-0000-0000-0000CD0D0000}"/>
    <cellStyle name="_Currency_Book2_Jazztel model 16DP3-Exhibits_T_MOBIL2_Synthèse prev 2006 - 2007 par entreprise v2_P&amp;L Spring 200806 2 2" xfId="3818" xr:uid="{00000000-0005-0000-0000-0000CE0D0000}"/>
    <cellStyle name="_Currency_Book2_Jazztel model 16DP3-Exhibits_T_MOBIL2_Synthèse prev 2006 - 2007 par entreprise v2_Présentation au Board" xfId="3819" xr:uid="{00000000-0005-0000-0000-0000CF0D0000}"/>
    <cellStyle name="_Currency_Book2_Jazztel model 16DP3-Exhibits_T_MOBIL2_Synthèse prev 2006 - 2007 par entreprise v2_Présentation au Board 2" xfId="3820" xr:uid="{00000000-0005-0000-0000-0000D00D0000}"/>
    <cellStyle name="_Currency_Book2_Jazztel model 16DP3-Exhibits_T_MOBIL2_Synthèse prev 2006 - 2007 par entreprise v2_Présentation au Board 2 2" xfId="3821" xr:uid="{00000000-0005-0000-0000-0000D10D0000}"/>
    <cellStyle name="_Currency_Book2_Jazztel model 16DP3-Exhibits_T_MOBIL2_Synthèse prev 2006 - 2007 par entreprise v2_Présentation au Board July 29" xfId="3822" xr:uid="{00000000-0005-0000-0000-0000D20D0000}"/>
    <cellStyle name="_Currency_Book2_Jazztel model 16DP3-Exhibits_T_MOBIL2_Synthèse prev 2006 - 2007 par entreprise v2_Présentation au Board July 29 2" xfId="3823" xr:uid="{00000000-0005-0000-0000-0000D30D0000}"/>
    <cellStyle name="_Currency_Book2_Jazztel model 16DP3-Exhibits_T_MOBIL2_Synthèse prev 2006 - 2007 par entreprise v2_Présentation au Board July 29 2 2" xfId="3824" xr:uid="{00000000-0005-0000-0000-0000D40D0000}"/>
    <cellStyle name="_Currency_Book2_Jazztel model 16DP3-Exhibits_T_MOBIL2_Synthèse prev 2006 - 2007 par entreprise v2_Présentation au CDG July 21 v080708" xfId="3825" xr:uid="{00000000-0005-0000-0000-0000D50D0000}"/>
    <cellStyle name="_Currency_Book2_Jazztel model 16DP3-Exhibits_T_MOBIL2_Synthèse prev 2006 - 2007 par entreprise v2_Présentation au CDG July 21 v080708 2" xfId="3826" xr:uid="{00000000-0005-0000-0000-0000D60D0000}"/>
    <cellStyle name="_Currency_Book2_Jazztel model 16DP3-Exhibits_T_MOBIL2_Synthèse prev 2006 - 2007 par entreprise v2_Présentation au CDG July 21 v080708 2 2" xfId="3827" xr:uid="{00000000-0005-0000-0000-0000D70D0000}"/>
    <cellStyle name="_Currency_Book2_Jazztel model 16DP3-Exhibits_T_MOBIL2_Synthèse prev 2006 - 2007 par entreprise v2_Présention au Board July 29" xfId="3828" xr:uid="{00000000-0005-0000-0000-0000D80D0000}"/>
    <cellStyle name="_Currency_Book2_Jazztel model 16DP3-Exhibits_T_MOBIL2_Synthèse prev 2006 - 2007 par entreprise v2_Présention au Board July 29 2" xfId="3829" xr:uid="{00000000-0005-0000-0000-0000D90D0000}"/>
    <cellStyle name="_Currency_Book2_Jazztel model 16DP3-Exhibits_T_MOBIL2_Synthèse prev 2006 - 2007 par entreprise v2_Présention au Board July 29 2 2" xfId="3830" xr:uid="{00000000-0005-0000-0000-0000DA0D0000}"/>
    <cellStyle name="_Currency_Book2_Jazztel model 16DP3-Exhibits_T_MOBIL2_Synthèse prev 2006 - 2007 par entreprise v2_RM 2008 01 comments ILM" xfId="3831" xr:uid="{00000000-0005-0000-0000-0000DB0D0000}"/>
    <cellStyle name="_Currency_Book2_Jazztel model 16DP3-Exhibits_T_MOBIL2_Synthèse prev 2006 - 2007 par entreprise v2_RM 2008 01 comments ILM 2" xfId="3832" xr:uid="{00000000-0005-0000-0000-0000DC0D0000}"/>
    <cellStyle name="_Currency_Book2_Jazztel model 16DP3-Exhibits_T_MOBIL2_Synthèse prev 2006 - 2007 par entreprise v2_RM 2008 01 comments ILM 2 2" xfId="3833" xr:uid="{00000000-0005-0000-0000-0000DD0D0000}"/>
    <cellStyle name="_Currency_Book2_Jazztel model 16DP3-Exhibits_T_MOBIL2_Synthèse prev 2006 - 2007 par entreprise v2_RM 2008 04 comments ILM" xfId="3834" xr:uid="{00000000-0005-0000-0000-0000DE0D0000}"/>
    <cellStyle name="_Currency_Book2_Jazztel model 16DP3-Exhibits_T_MOBIL2_Synthèse prev 2006 - 2007 par entreprise v2_RM 2008 04 comments ILM 2" xfId="3835" xr:uid="{00000000-0005-0000-0000-0000DF0D0000}"/>
    <cellStyle name="_Currency_Book2_Jazztel model 16DP3-Exhibits_T_MOBIL2_Synthèse prev 2006 - 2007 par entreprise v2_RM 2008 04 comments ILM 2 2" xfId="3836" xr:uid="{00000000-0005-0000-0000-0000E00D0000}"/>
    <cellStyle name="_Currency_Book2_Jazztel model 16DP3-Exhibits_T_MOBIL2_Synthèse prev 2006 - 2007 par entreprise v2_SPRING 2010" xfId="3837" xr:uid="{00000000-0005-0000-0000-0000E10D0000}"/>
    <cellStyle name="_Currency_Book2_Jazztel model 16DP3-Exhibits_T_MOBIL2_Synthèse prev 2006 - 2007 par entreprise v2_SPRING 2010 2" xfId="3838" xr:uid="{00000000-0005-0000-0000-0000E20D0000}"/>
    <cellStyle name="_Currency_Book2_Jazztel model 16DP3-Exhibits_T_MOBIL2_Synthèse prev 2006 - 2007 par entreprise v2_SPRING 2010 2 2" xfId="3839" xr:uid="{00000000-0005-0000-0000-0000E30D0000}"/>
    <cellStyle name="_Currency_Book2_Jazztel model 16DP3-Exhibits_T_MOBIL2_Synthèse prev 2006 - 2007 par entreprise v2_WC &amp; Free Cash Flow 200801" xfId="3840" xr:uid="{00000000-0005-0000-0000-0000E40D0000}"/>
    <cellStyle name="_Currency_Book2_Jazztel model 16DP3-Exhibits_T_MOBIL2_Synthèse prev 2006 - 2007 par entreprise v2_WC &amp; Free Cash Flow 200801 2" xfId="3841" xr:uid="{00000000-0005-0000-0000-0000E50D0000}"/>
    <cellStyle name="_Currency_Book2_Jazztel model 16DP3-Exhibits_T_MOBIL2_Synthèse prev 2006 - 2007 par entreprise v2_WC &amp; Free Cash Flow 200801 2 2" xfId="3842" xr:uid="{00000000-0005-0000-0000-0000E60D0000}"/>
    <cellStyle name="_Currency_Book2_Jazztel model 16DP3-Exhibits_T_MOBIL2_Synthèse prev 2006 - 2007 par entreprise v2_WC &amp; Free Cash Flow 2011-10" xfId="3843" xr:uid="{00000000-0005-0000-0000-0000E70D0000}"/>
    <cellStyle name="_Currency_Book2_Jazztel model 16DP3-Exhibits_T_MOBIL2_Synthèse prev 2006 - 2007 par entreprise v2_WC &amp; Free Cash Flow 2011-10 2" xfId="3844" xr:uid="{00000000-0005-0000-0000-0000E80D0000}"/>
    <cellStyle name="_Currency_Book2_Jazztel model 16DP3-Exhibits_T_MOBIL2_Synthèse prev 2006 - 2007 par entreprise v2_WC &amp; Free Cash Flow 2011-10 2 2" xfId="3845" xr:uid="{00000000-0005-0000-0000-0000E90D0000}"/>
    <cellStyle name="_Currency_Book2_Jazztel model 16DP3-Exhibits_T_MOBIL2_Synthèse prev 2006 - 2007 par entreprise v2_WC &amp; Free Cash Flow Spring 200806" xfId="3846" xr:uid="{00000000-0005-0000-0000-0000EA0D0000}"/>
    <cellStyle name="_Currency_Book2_Jazztel model 16DP3-Exhibits_T_MOBIL2_Synthèse prev 2006 - 2007 par entreprise v2_WC &amp; Free Cash Flow Spring 200806 2" xfId="3847" xr:uid="{00000000-0005-0000-0000-0000EB0D0000}"/>
    <cellStyle name="_Currency_Book2_Jazztel model 16DP3-Exhibits_T_MOBIL2_Synthèse prev 2006 - 2007 par entreprise v2_WC &amp; Free Cash Flow Spring 200806 2 2" xfId="3848" xr:uid="{00000000-0005-0000-0000-0000EC0D0000}"/>
    <cellStyle name="_Currency_Book2_Jazztel model 16DP3-Exhibits_T_MOBIL2_Synthèse prev 2006 - 2007 par entreprise_Bridge FC Act 2007 vs 2008 (Fct June) par entreprise" xfId="3849" xr:uid="{00000000-0005-0000-0000-0000ED0D0000}"/>
    <cellStyle name="_Currency_Book2_Jazztel model 16DP3-Exhibits_T_MOBIL2_Synthèse prev 2006 - 2007 par entreprise_Bridge FC Act 2007 vs 2008 (Fct June) par entreprise 2" xfId="3850" xr:uid="{00000000-0005-0000-0000-0000EE0D0000}"/>
    <cellStyle name="_Currency_Book2_Jazztel model 16DP3-Exhibits_T_MOBIL2_Synthèse prev 2006 - 2007 par entreprise_Bridge FC Act 2007 vs 2008 (Fct June) par entreprise 2 2" xfId="3851" xr:uid="{00000000-0005-0000-0000-0000EF0D0000}"/>
    <cellStyle name="_Currency_Book2_Jazztel model 16DP3-Exhibits_T_MOBIL2_Synthèse prev 2006 - 2007 par entreprise_Cash Unit Review 2012 03 Acetow" xfId="3852" xr:uid="{00000000-0005-0000-0000-0000F00D0000}"/>
    <cellStyle name="_Currency_Book2_Jazztel model 16DP3-Exhibits_T_MOBIL2_Synthèse prev 2006 - 2007 par entreprise_Conso Bridge EBITDA 2008x2007" xfId="3853" xr:uid="{00000000-0005-0000-0000-0000F10D0000}"/>
    <cellStyle name="_Currency_Book2_Jazztel model 16DP3-Exhibits_T_MOBIL2_Synthèse prev 2006 - 2007 par entreprise_Conso Bridge EBITDA 2008x2007 2" xfId="3854" xr:uid="{00000000-0005-0000-0000-0000F20D0000}"/>
    <cellStyle name="_Currency_Book2_Jazztel model 16DP3-Exhibits_T_MOBIL2_Synthèse prev 2006 - 2007 par entreprise_Conso Bridge EBITDA 2008x2007 2 2" xfId="3855" xr:uid="{00000000-0005-0000-0000-0000F30D0000}"/>
    <cellStyle name="_Currency_Book2_Jazztel model 16DP3-Exhibits_T_MOBIL2_Synthèse prev 2006 - 2007 par entreprise_Conso Bridge EBITDA 2008x2007 SPRING06" xfId="3856" xr:uid="{00000000-0005-0000-0000-0000F40D0000}"/>
    <cellStyle name="_Currency_Book2_Jazztel model 16DP3-Exhibits_T_MOBIL2_Synthèse prev 2006 - 2007 par entreprise_Conso Bridge EBITDA 2008x2007 SPRING06 2" xfId="3857" xr:uid="{00000000-0005-0000-0000-0000F50D0000}"/>
    <cellStyle name="_Currency_Book2_Jazztel model 16DP3-Exhibits_T_MOBIL2_Synthèse prev 2006 - 2007 par entreprise_Conso Bridge EBITDA 2008x2007 SPRING06 2 2" xfId="3858" xr:uid="{00000000-0005-0000-0000-0000F60D0000}"/>
    <cellStyle name="_Currency_Book2_Jazztel model 16DP3-Exhibits_T_MOBIL2_Synthèse prev 2006 - 2007 par entreprise_Formats RDG Dec 2007 vMAG Energy Services" xfId="3859" xr:uid="{00000000-0005-0000-0000-0000F70D0000}"/>
    <cellStyle name="_Currency_Book2_Jazztel model 16DP3-Exhibits_T_MOBIL2_Synthèse prev 2006 - 2007 par entreprise_Formats RDG Dec 2007 vMAG Energy Services 2" xfId="3860" xr:uid="{00000000-0005-0000-0000-0000F80D0000}"/>
    <cellStyle name="_Currency_Book2_Jazztel model 16DP3-Exhibits_T_MOBIL2_Synthèse prev 2006 - 2007 par entreprise_Formats RDG Dec 2007 vMAG Energy Services 2 2" xfId="3861" xr:uid="{00000000-0005-0000-0000-0000F90D0000}"/>
    <cellStyle name="_Currency_Book2_Jazztel model 16DP3-Exhibits_T_MOBIL2_Synthèse prev 2006 - 2007 par entreprise_P&amp;L Spring 200806" xfId="3862" xr:uid="{00000000-0005-0000-0000-0000FA0D0000}"/>
    <cellStyle name="_Currency_Book2_Jazztel model 16DP3-Exhibits_T_MOBIL2_Synthèse prev 2006 - 2007 par entreprise_P&amp;L Spring 200806 2" xfId="3863" xr:uid="{00000000-0005-0000-0000-0000FB0D0000}"/>
    <cellStyle name="_Currency_Book2_Jazztel model 16DP3-Exhibits_T_MOBIL2_Synthèse prev 2006 - 2007 par entreprise_P&amp;L Spring 200806 2 2" xfId="3864" xr:uid="{00000000-0005-0000-0000-0000FC0D0000}"/>
    <cellStyle name="_Currency_Book2_Jazztel model 16DP3-Exhibits_T_MOBIL2_Synthèse prev 2006 - 2007 par entreprise_Présentation au Board" xfId="3865" xr:uid="{00000000-0005-0000-0000-0000FD0D0000}"/>
    <cellStyle name="_Currency_Book2_Jazztel model 16DP3-Exhibits_T_MOBIL2_Synthèse prev 2006 - 2007 par entreprise_Présentation au Board 2" xfId="3866" xr:uid="{00000000-0005-0000-0000-0000FE0D0000}"/>
    <cellStyle name="_Currency_Book2_Jazztel model 16DP3-Exhibits_T_MOBIL2_Synthèse prev 2006 - 2007 par entreprise_Présentation au Board 2 2" xfId="3867" xr:uid="{00000000-0005-0000-0000-0000FF0D0000}"/>
    <cellStyle name="_Currency_Book2_Jazztel model 16DP3-Exhibits_T_MOBIL2_Synthèse prev 2006 - 2007 par entreprise_Présentation au Board July 29" xfId="3868" xr:uid="{00000000-0005-0000-0000-0000000E0000}"/>
    <cellStyle name="_Currency_Book2_Jazztel model 16DP3-Exhibits_T_MOBIL2_Synthèse prev 2006 - 2007 par entreprise_Présentation au Board July 29 2" xfId="3869" xr:uid="{00000000-0005-0000-0000-0000010E0000}"/>
    <cellStyle name="_Currency_Book2_Jazztel model 16DP3-Exhibits_T_MOBIL2_Synthèse prev 2006 - 2007 par entreprise_Présentation au Board July 29 2 2" xfId="3870" xr:uid="{00000000-0005-0000-0000-0000020E0000}"/>
    <cellStyle name="_Currency_Book2_Jazztel model 16DP3-Exhibits_T_MOBIL2_Synthèse prev 2006 - 2007 par entreprise_Présentation au CDG July 21 v080708" xfId="3871" xr:uid="{00000000-0005-0000-0000-0000030E0000}"/>
    <cellStyle name="_Currency_Book2_Jazztel model 16DP3-Exhibits_T_MOBIL2_Synthèse prev 2006 - 2007 par entreprise_Présentation au CDG July 21 v080708 2" xfId="3872" xr:uid="{00000000-0005-0000-0000-0000040E0000}"/>
    <cellStyle name="_Currency_Book2_Jazztel model 16DP3-Exhibits_T_MOBIL2_Synthèse prev 2006 - 2007 par entreprise_Présentation au CDG July 21 v080708 2 2" xfId="3873" xr:uid="{00000000-0005-0000-0000-0000050E0000}"/>
    <cellStyle name="_Currency_Book2_Jazztel model 16DP3-Exhibits_T_MOBIL2_Synthèse prev 2006 - 2007 par entreprise_RM 2008 01 comments ILM" xfId="3874" xr:uid="{00000000-0005-0000-0000-0000060E0000}"/>
    <cellStyle name="_Currency_Book2_Jazztel model 16DP3-Exhibits_T_MOBIL2_Synthèse prev 2006 - 2007 par entreprise_RM 2008 01 comments ILM 2" xfId="3875" xr:uid="{00000000-0005-0000-0000-0000070E0000}"/>
    <cellStyle name="_Currency_Book2_Jazztel model 16DP3-Exhibits_T_MOBIL2_Synthèse prev 2006 - 2007 par entreprise_RM 2008 01 comments ILM 2 2" xfId="3876" xr:uid="{00000000-0005-0000-0000-0000080E0000}"/>
    <cellStyle name="_Currency_Book2_Jazztel model 16DP3-Exhibits_T_MOBIL2_Synthèse prev 2006 - 2007 par entreprise_RM 2008 04 comments ILM" xfId="3877" xr:uid="{00000000-0005-0000-0000-0000090E0000}"/>
    <cellStyle name="_Currency_Book2_Jazztel model 16DP3-Exhibits_T_MOBIL2_Synthèse prev 2006 - 2007 par entreprise_RM 2008 04 comments ILM 2" xfId="3878" xr:uid="{00000000-0005-0000-0000-00000A0E0000}"/>
    <cellStyle name="_Currency_Book2_Jazztel model 16DP3-Exhibits_T_MOBIL2_Synthèse prev 2006 - 2007 par entreprise_RM 2008 04 comments ILM 2 2" xfId="3879" xr:uid="{00000000-0005-0000-0000-00000B0E0000}"/>
    <cellStyle name="_Currency_Book2_Jazztel model 16DP3-Exhibits_T_MOBIL2_Synthèse prev 2006 - 2007 par entreprise_SPRING 2010" xfId="3880" xr:uid="{00000000-0005-0000-0000-00000C0E0000}"/>
    <cellStyle name="_Currency_Book2_Jazztel model 16DP3-Exhibits_T_MOBIL2_Synthèse prev 2006 - 2007 par entreprise_SPRING 2010 2" xfId="3881" xr:uid="{00000000-0005-0000-0000-00000D0E0000}"/>
    <cellStyle name="_Currency_Book2_Jazztel model 16DP3-Exhibits_T_MOBIL2_Synthèse prev 2006 - 2007 par entreprise_SPRING 2010 2 2" xfId="3882" xr:uid="{00000000-0005-0000-0000-00000E0E0000}"/>
    <cellStyle name="_Currency_Book2_Jazztel model 16DP3-Exhibits_T_MOBIL2_Synthèse prev 2006 - 2007 par entreprise_Synthèse Rhodia Spring Dec 2007 P&amp;L" xfId="3883" xr:uid="{00000000-0005-0000-0000-00000F0E0000}"/>
    <cellStyle name="_Currency_Book2_Jazztel model 16DP3-Exhibits_T_MOBIL2_Synthèse prev 2006 - 2007 par entreprise_Synthèse Rhodia Spring Dec 2007 P&amp;L 2" xfId="3884" xr:uid="{00000000-0005-0000-0000-0000100E0000}"/>
    <cellStyle name="_Currency_Book2_Jazztel model 16DP3-Exhibits_T_MOBIL2_Synthèse prev 2006 - 2007 par entreprise_Synthèse Rhodia Spring Dec 2007 P&amp;L 2 2" xfId="3885" xr:uid="{00000000-0005-0000-0000-0000110E0000}"/>
    <cellStyle name="_Currency_Book2_Jazztel model 16DP3-Exhibits_T_MOBIL2_Synthèse prev 2006 - 2007 par entreprise_WC &amp; Free Cash Flow 200801" xfId="3886" xr:uid="{00000000-0005-0000-0000-0000120E0000}"/>
    <cellStyle name="_Currency_Book2_Jazztel model 16DP3-Exhibits_T_MOBIL2_Synthèse prev 2006 - 2007 par entreprise_WC &amp; Free Cash Flow 200801 2" xfId="3887" xr:uid="{00000000-0005-0000-0000-0000130E0000}"/>
    <cellStyle name="_Currency_Book2_Jazztel model 16DP3-Exhibits_T_MOBIL2_Synthèse prev 2006 - 2007 par entreprise_WC &amp; Free Cash Flow 200801 2 2" xfId="3888" xr:uid="{00000000-0005-0000-0000-0000140E0000}"/>
    <cellStyle name="_Currency_Book2_Jazztel model 16DP3-Exhibits_T_MOBIL2_Synthèse prev 2006 - 2007 par entreprise_WC &amp; Free Cash Flow 2011-10" xfId="3889" xr:uid="{00000000-0005-0000-0000-0000150E0000}"/>
    <cellStyle name="_Currency_Book2_Jazztel model 16DP3-Exhibits_T_MOBIL2_Synthèse prev 2006 - 2007 par entreprise_WC &amp; Free Cash Flow 2011-10 2" xfId="3890" xr:uid="{00000000-0005-0000-0000-0000160E0000}"/>
    <cellStyle name="_Currency_Book2_Jazztel model 16DP3-Exhibits_T_MOBIL2_Synthèse prev 2006 - 2007 par entreprise_WC &amp; Free Cash Flow 2011-10 2 2" xfId="3891" xr:uid="{00000000-0005-0000-0000-0000170E0000}"/>
    <cellStyle name="_Currency_Book2_Jazztel model 16DP3-Exhibits_T_MOBIL2_Synthèse prev 2006 - 2007 par entreprise_WC &amp; Free Cash Flow Spring 200806" xfId="3892" xr:uid="{00000000-0005-0000-0000-0000180E0000}"/>
    <cellStyle name="_Currency_Book2_Jazztel model 16DP3-Exhibits_T_MOBIL2_Synthèse prev 2006 - 2007 par entreprise_WC &amp; Free Cash Flow Spring 200806 2" xfId="3893" xr:uid="{00000000-0005-0000-0000-0000190E0000}"/>
    <cellStyle name="_Currency_Book2_Jazztel model 16DP3-Exhibits_T_MOBIL2_Synthèse prev 2006 - 2007 par entreprise_WC &amp; Free Cash Flow Spring 200806 2 2" xfId="3894" xr:uid="{00000000-0005-0000-0000-00001A0E0000}"/>
    <cellStyle name="_Currency_Book2_Jazztel model 18DP-exhibits" xfId="3895" xr:uid="{00000000-0005-0000-0000-00001B0E0000}"/>
    <cellStyle name="_Currency_Book2_Jazztel model 18DP-exhibits 2" xfId="3896" xr:uid="{00000000-0005-0000-0000-00001C0E0000}"/>
    <cellStyle name="_Currency_Book2_Jazztel model 18DP-exhibits 2 2" xfId="3897" xr:uid="{00000000-0005-0000-0000-00001D0E0000}"/>
    <cellStyle name="_Currency_Book2_LBO DAP 6 Dec 2001 PIA - 3" xfId="3898" xr:uid="{00000000-0005-0000-0000-00001E0E0000}"/>
    <cellStyle name="_Currency_Book2_Merger model_10 Aug Credit" xfId="3899" xr:uid="{00000000-0005-0000-0000-00001F0E0000}"/>
    <cellStyle name="_Currency_Book2_Merger model_10 Aug Credit 2" xfId="3900" xr:uid="{00000000-0005-0000-0000-0000200E0000}"/>
    <cellStyle name="_Currency_Book2_Merger model_10 Aug Credit 2 2" xfId="3901" xr:uid="{00000000-0005-0000-0000-0000210E0000}"/>
    <cellStyle name="_Currency_Book2_Merger model_10 Aug Credit 3" xfId="3902" xr:uid="{00000000-0005-0000-0000-0000220E0000}"/>
    <cellStyle name="_Currency_BOTE model 05062002-23PM" xfId="3903" xr:uid="{00000000-0005-0000-0000-0000230E0000}"/>
    <cellStyle name="_Currency_BOTE model 05062002-23PM 2" xfId="3904" xr:uid="{00000000-0005-0000-0000-0000240E0000}"/>
    <cellStyle name="_Currency_BOTE model 05062002-23PM_CR 2013_03" xfId="3905" xr:uid="{00000000-0005-0000-0000-0000250E0000}"/>
    <cellStyle name="_Currency_BOTE model 05062002-23PM_CR 2013_03 2" xfId="3906" xr:uid="{00000000-0005-0000-0000-0000260E0000}"/>
    <cellStyle name="_Currency_BOTE model 05062002-23PM_Ecriture - Evaluation Amort Corporels PPA" xfId="3907" xr:uid="{00000000-0005-0000-0000-0000270E0000}"/>
    <cellStyle name="_Currency_BOTE model 05062002-23PM_HY 2018" xfId="3908" xr:uid="{00000000-0005-0000-0000-0000280E0000}"/>
    <cellStyle name="_Currency_BOTE model 05062002-23PM_HY 2018 2" xfId="3909" xr:uid="{00000000-0005-0000-0000-0000290E0000}"/>
    <cellStyle name="_Currency_BOTE model 05062002-23PM_HY 2020" xfId="3910" xr:uid="{00000000-0005-0000-0000-00002A0E0000}"/>
    <cellStyle name="_Currency_BOTE model 05062002-23PM_HY 2020 2" xfId="3911" xr:uid="{00000000-0005-0000-0000-00002B0E0000}"/>
    <cellStyle name="_Currency_BOTE model 05062002-23PM_Liasse Rhodia - Solvay_2012.03" xfId="3912" xr:uid="{00000000-0005-0000-0000-00002C0E0000}"/>
    <cellStyle name="_Currency_BOTE model 05062002-23PM_Liasse Rhodia - Solvay_2012.03 2" xfId="3913" xr:uid="{00000000-0005-0000-0000-00002D0E0000}"/>
    <cellStyle name="_Currency_BOTE model 05062002-23PM_P&amp;l Rh_Solvay 2011_12 V7" xfId="3914" xr:uid="{00000000-0005-0000-0000-00002E0E0000}"/>
    <cellStyle name="_Currency_BOTE model 05062002-23PM_P&amp;l Rh_Solvay 2011_12 V7 2" xfId="3915" xr:uid="{00000000-0005-0000-0000-00002F0E0000}"/>
    <cellStyle name="_Currency_BOTE model 05062002-23PM_Passage Bilan Rh to Rh_Solvay 201112_V2" xfId="3916" xr:uid="{00000000-0005-0000-0000-0000300E0000}"/>
    <cellStyle name="_Currency_BOTE model 05062002-23PM_Passage Bilan Rh to Rh_Solvay 201112_V2 2" xfId="3917" xr:uid="{00000000-0005-0000-0000-0000310E0000}"/>
    <cellStyle name="_Currency_BOTE model 05062002-23PM_PPA Corporelles" xfId="3918" xr:uid="{00000000-0005-0000-0000-0000320E0000}"/>
    <cellStyle name="_Currency_BOTE model 05062002-23PM_RA Groupe 032012" xfId="3919" xr:uid="{00000000-0005-0000-0000-0000330E0000}"/>
    <cellStyle name="_Currency_BOTE model 05062002-23PM_RA Groupe 032012 2" xfId="3920" xr:uid="{00000000-0005-0000-0000-0000340E0000}"/>
    <cellStyle name="_Currency_BOTE model 05062002-23PM_RA Groupe 062012" xfId="3921" xr:uid="{00000000-0005-0000-0000-0000350E0000}"/>
    <cellStyle name="_Currency_BOTE model 05062002-23PM_RA Groupe 062012 2" xfId="3922" xr:uid="{00000000-0005-0000-0000-0000360E0000}"/>
    <cellStyle name="_Currency_BOTE model 05062002-23PM_RA Groupe 122012" xfId="3923" xr:uid="{00000000-0005-0000-0000-0000370E0000}"/>
    <cellStyle name="_Currency_BOTE model 05062002-23PM_RA Groupe 122012 2" xfId="3924" xr:uid="{00000000-0005-0000-0000-0000380E0000}"/>
    <cellStyle name="_Currency_BOTE model 05062002-23PM_Retraitements PPA_2012.01_V2" xfId="3925" xr:uid="{00000000-0005-0000-0000-0000390E0000}"/>
    <cellStyle name="_Currency_BOTE model 05062002-23PM_Retraitements PPA_2012.01_V2 2" xfId="3926" xr:uid="{00000000-0005-0000-0000-00003A0E0000}"/>
    <cellStyle name="_Currency_BOTE model 05062002-23PM_Revue analytique bilan_tableaux 2013.03_MP" xfId="3927" xr:uid="{00000000-0005-0000-0000-00003B0E0000}"/>
    <cellStyle name="_Currency_BOTE model 05062002-23PM_Revue analytique bilan_tableaux 2013.03_MP 2" xfId="3928" xr:uid="{00000000-0005-0000-0000-00003C0E0000}"/>
    <cellStyle name="_Currency_BOTE model 05062002-23PM_Synthèse 2011.12 - Vprovisoire" xfId="3929" xr:uid="{00000000-0005-0000-0000-00003D0E0000}"/>
    <cellStyle name="_Currency_BOTE model 05062002-23PM_Synthèse impôt 2011.10" xfId="3930" xr:uid="{00000000-0005-0000-0000-00003E0E0000}"/>
    <cellStyle name="_Currency_BOTE model 05062002-23PM_Tableaux préparation views &amp; Tax Proof - 2011.11" xfId="3931" xr:uid="{00000000-0005-0000-0000-00003F0E0000}"/>
    <cellStyle name="_Currency_BS Operating Projections 20 July 2001" xfId="3932" xr:uid="{00000000-0005-0000-0000-0000400E0000}"/>
    <cellStyle name="_Currency_BS Operating Projections 20 July 2001 2" xfId="3933" xr:uid="{00000000-0005-0000-0000-0000410E0000}"/>
    <cellStyle name="_Currency_BS Operating Projections 20 July 2001 2 2" xfId="3934" xr:uid="{00000000-0005-0000-0000-0000420E0000}"/>
    <cellStyle name="_Currency_Business Overview - Rhodia" xfId="3935" xr:uid="{00000000-0005-0000-0000-0000430E0000}"/>
    <cellStyle name="_Currency_Business Overview - Rhodia 2" xfId="3936" xr:uid="{00000000-0005-0000-0000-0000440E0000}"/>
    <cellStyle name="_Currency_Business Plan GS" xfId="3937" xr:uid="{00000000-0005-0000-0000-0000450E0000}"/>
    <cellStyle name="_Currency_Business Plan GS 2" xfId="3938" xr:uid="{00000000-0005-0000-0000-0000460E0000}"/>
    <cellStyle name="_Currency_Business Plan GS 2 2" xfId="3939" xr:uid="{00000000-0005-0000-0000-0000470E0000}"/>
    <cellStyle name="_Currency_Business Plan GS_Merger model_10 Aug Credit" xfId="3940" xr:uid="{00000000-0005-0000-0000-0000480E0000}"/>
    <cellStyle name="_Currency_Business Plan GS_Merger model_10 Aug Credit 2" xfId="3941" xr:uid="{00000000-0005-0000-0000-0000490E0000}"/>
    <cellStyle name="_Currency_Business Plan GS_Merger model_10 Aug Credit 2 2" xfId="3942" xr:uid="{00000000-0005-0000-0000-00004A0E0000}"/>
    <cellStyle name="_Currency_CapStructureV12" xfId="3943" xr:uid="{00000000-0005-0000-0000-00004B0E0000}"/>
    <cellStyle name="_Currency_CapStructureV12 2" xfId="3944" xr:uid="{00000000-0005-0000-0000-00004C0E0000}"/>
    <cellStyle name="_Currency_CapStructureV12 2 2" xfId="3945" xr:uid="{00000000-0005-0000-0000-00004D0E0000}"/>
    <cellStyle name="_Currency_CBD Model Master" xfId="3946" xr:uid="{00000000-0005-0000-0000-00004E0E0000}"/>
    <cellStyle name="_Currency_CBD Model Master 2" xfId="3947" xr:uid="{00000000-0005-0000-0000-00004F0E0000}"/>
    <cellStyle name="_Currency_CBD Model Master 2 2" xfId="3948" xr:uid="{00000000-0005-0000-0000-0000500E0000}"/>
    <cellStyle name="_Currency_Ciervo_WACC" xfId="3949" xr:uid="{00000000-0005-0000-0000-0000510E0000}"/>
    <cellStyle name="_Currency_Ciervo_WACC 2" xfId="3950" xr:uid="{00000000-0005-0000-0000-0000520E0000}"/>
    <cellStyle name="_Currency_Ciervo_WACC 2 2" xfId="3951" xr:uid="{00000000-0005-0000-0000-0000530E0000}"/>
    <cellStyle name="_Currency_Cleopatra Preliminary Valuation Summary" xfId="3952" xr:uid="{00000000-0005-0000-0000-0000540E0000}"/>
    <cellStyle name="_Currency_Cleopatra Preliminary Valuation Summary 2" xfId="3953" xr:uid="{00000000-0005-0000-0000-0000550E0000}"/>
    <cellStyle name="_Currency_Cleopatra Preliminary Valuation Summary 2 2" xfId="3954" xr:uid="{00000000-0005-0000-0000-0000560E0000}"/>
    <cellStyle name="_Currency_Cleopatra Preliminary Valuation Summary_02 AAA NEW Rhodia EBITDA development" xfId="3955" xr:uid="{00000000-0005-0000-0000-0000570E0000}"/>
    <cellStyle name="_Currency_Cleopatra Preliminary Valuation Summary_02 AAA NEW Rhodia EBITDA development 2" xfId="3956" xr:uid="{00000000-0005-0000-0000-0000580E0000}"/>
    <cellStyle name="_Currency_Cleopatra Preliminary Valuation Summary_02 AAA NEW Rhodia EBITDA development 2 2" xfId="3957" xr:uid="{00000000-0005-0000-0000-0000590E0000}"/>
    <cellStyle name="_Currency_Cleopatra Preliminary Valuation Summary_22 Rhodia Valuation Master 10-Jan-2003" xfId="3958" xr:uid="{00000000-0005-0000-0000-00005A0E0000}"/>
    <cellStyle name="_Currency_Cleopatra Preliminary Valuation Summary_22 Rhodia Valuation Master 10-Jan-2003 2" xfId="3959" xr:uid="{00000000-0005-0000-0000-00005B0E0000}"/>
    <cellStyle name="_Currency_Cleopatra Preliminary Valuation Summary_22 Rhodia Valuation Master 10-Jan-2003 2 2" xfId="3960" xr:uid="{00000000-0005-0000-0000-00005C0E0000}"/>
    <cellStyle name="_Currency_ClientReport" xfId="3961" xr:uid="{00000000-0005-0000-0000-00005D0E0000}"/>
    <cellStyle name="_Currency_ClientReport 2" xfId="3962" xr:uid="{00000000-0005-0000-0000-00005E0E0000}"/>
    <cellStyle name="_Currency_ClientReport 2 2" xfId="3963" xr:uid="{00000000-0005-0000-0000-00005F0E0000}"/>
    <cellStyle name="_Currency_Comdot - gStyle Excel Slides" xfId="3964" xr:uid="{00000000-0005-0000-0000-0000600E0000}"/>
    <cellStyle name="_Currency_Comdot - gStyle Excel Slides 2" xfId="3965" xr:uid="{00000000-0005-0000-0000-0000610E0000}"/>
    <cellStyle name="_Currency_Comdot - gStyle Excel Slides 2 2" xfId="3966" xr:uid="{00000000-0005-0000-0000-0000620E0000}"/>
    <cellStyle name="_Currency_Comdot LBO Short Form - v3" xfId="3967" xr:uid="{00000000-0005-0000-0000-0000630E0000}"/>
    <cellStyle name="_Currency_Comdot LBO Short Form - v3 2" xfId="3968" xr:uid="{00000000-0005-0000-0000-0000640E0000}"/>
    <cellStyle name="_Currency_Comdot LBO Short Form - v3 2 2" xfId="3969" xr:uid="{00000000-0005-0000-0000-0000650E0000}"/>
    <cellStyle name="_Currency_Comps" xfId="3970" xr:uid="{00000000-0005-0000-0000-0000660E0000}"/>
    <cellStyle name="_Currency_Comps 2" xfId="3971" xr:uid="{00000000-0005-0000-0000-0000670E0000}"/>
    <cellStyle name="_Currency_Comps 2 2" xfId="3972" xr:uid="{00000000-0005-0000-0000-0000680E0000}"/>
    <cellStyle name="_Currency_Contribution of assets into USAi_02" xfId="3973" xr:uid="{00000000-0005-0000-0000-0000690E0000}"/>
    <cellStyle name="_Currency_Contribution of assets into USAi_02 2" xfId="3974" xr:uid="{00000000-0005-0000-0000-00006A0E0000}"/>
    <cellStyle name="_Currency_Contribution of assets into USAi_02 2 2" xfId="3975" xr:uid="{00000000-0005-0000-0000-00006B0E0000}"/>
    <cellStyle name="_Currency_contribution_analysis" xfId="3976" xr:uid="{00000000-0005-0000-0000-00006C0E0000}"/>
    <cellStyle name="_Currency_contribution_analysis 2" xfId="3977" xr:uid="{00000000-0005-0000-0000-00006D0E0000}"/>
    <cellStyle name="_Currency_contribution_analysis 3" xfId="3978" xr:uid="{00000000-0005-0000-0000-00006E0E0000}"/>
    <cellStyle name="_Currency_contribution_analysis_FCF" xfId="3979" xr:uid="{00000000-0005-0000-0000-00006F0E0000}"/>
    <cellStyle name="_Currency_contribution_analysis_JazzClear" xfId="3980" xr:uid="{00000000-0005-0000-0000-0000700E0000}"/>
    <cellStyle name="_Currency_contribution_analysis_JazzClear 2" xfId="3981" xr:uid="{00000000-0005-0000-0000-0000710E0000}"/>
    <cellStyle name="_Currency_contribution_analysis_JazzClear 3" xfId="3982" xr:uid="{00000000-0005-0000-0000-0000720E0000}"/>
    <cellStyle name="_Currency_contribution_analysis_JazzClear_FCF" xfId="3983" xr:uid="{00000000-0005-0000-0000-0000730E0000}"/>
    <cellStyle name="_Currency_covenants - final" xfId="3984" xr:uid="{00000000-0005-0000-0000-0000740E0000}"/>
    <cellStyle name="_Currency_covenants - final 2" xfId="3985" xr:uid="{00000000-0005-0000-0000-0000750E0000}"/>
    <cellStyle name="_Currency_covenants - final 2 2" xfId="3986" xr:uid="{00000000-0005-0000-0000-0000760E0000}"/>
    <cellStyle name="_Currency_credit - newco_6_18" xfId="3987" xr:uid="{00000000-0005-0000-0000-0000770E0000}"/>
    <cellStyle name="_Currency_credit - newco_6_18 2" xfId="3988" xr:uid="{00000000-0005-0000-0000-0000780E0000}"/>
    <cellStyle name="_Currency_credit - newco_6_18 2 2" xfId="3989" xr:uid="{00000000-0005-0000-0000-0000790E0000}"/>
    <cellStyle name="_Currency_credit - newco_6_18_BLS2q_salesforce" xfId="3990" xr:uid="{00000000-0005-0000-0000-00007A0E0000}"/>
    <cellStyle name="_Currency_Crossed analysis" xfId="3991" xr:uid="{00000000-0005-0000-0000-00007B0E0000}"/>
    <cellStyle name="_Currency_Crossed analysis 2" xfId="3992" xr:uid="{00000000-0005-0000-0000-00007C0E0000}"/>
    <cellStyle name="_Currency_Crossed analysis 2 2" xfId="3993" xr:uid="{00000000-0005-0000-0000-00007D0E0000}"/>
    <cellStyle name="_Currency_CSC Blank" xfId="3994" xr:uid="{00000000-0005-0000-0000-00007E0E0000}"/>
    <cellStyle name="_Currency_CSC Blank 2" xfId="3995" xr:uid="{00000000-0005-0000-0000-00007F0E0000}"/>
    <cellStyle name="_Currency_CSC Blank 3" xfId="3996" xr:uid="{00000000-0005-0000-0000-0000800E0000}"/>
    <cellStyle name="_Currency_CSC Blank_FCF" xfId="3997" xr:uid="{00000000-0005-0000-0000-0000810E0000}"/>
    <cellStyle name="_Currency_CSC Cable makers 060502" xfId="3998" xr:uid="{00000000-0005-0000-0000-0000820E0000}"/>
    <cellStyle name="_Currency_CSC Cable makers 060502 2" xfId="3999" xr:uid="{00000000-0005-0000-0000-0000830E0000}"/>
    <cellStyle name="_Currency_CSC Cable makers 060502 2 2" xfId="4000" xr:uid="{00000000-0005-0000-0000-0000840E0000}"/>
    <cellStyle name="_Currency_CSC Global (Arnaud)" xfId="4001" xr:uid="{00000000-0005-0000-0000-0000850E0000}"/>
    <cellStyle name="_Currency_CSC Global (Arnaud) 2" xfId="4002" xr:uid="{00000000-0005-0000-0000-0000860E0000}"/>
    <cellStyle name="_Currency_CSC Global (Arnaud) 2 2" xfId="4003" xr:uid="{00000000-0005-0000-0000-0000870E0000}"/>
    <cellStyle name="_Currency_CSC_Belgravia_15052001" xfId="4004" xr:uid="{00000000-0005-0000-0000-0000880E0000}"/>
    <cellStyle name="_Currency_CSC_Belgravia_15052001 2" xfId="4005" xr:uid="{00000000-0005-0000-0000-0000890E0000}"/>
    <cellStyle name="_Currency_CSC_Belgravia_15052001 2 2" xfId="4006" xr:uid="{00000000-0005-0000-0000-00008A0E0000}"/>
    <cellStyle name="_Currency_CSC_GlobalTemplate_fxConv" xfId="4007" xr:uid="{00000000-0005-0000-0000-00008B0E0000}"/>
    <cellStyle name="_Currency_CSC_GlobalTemplate_fxConv 2" xfId="4008" xr:uid="{00000000-0005-0000-0000-00008C0E0000}"/>
    <cellStyle name="_Currency_CSC_GlobalTemplate_fxConv 2 2" xfId="4009" xr:uid="{00000000-0005-0000-0000-00008D0E0000}"/>
    <cellStyle name="_Currency_CSC_GlobalTemplate_fxConv_Merger model_10 Aug Credit" xfId="4010" xr:uid="{00000000-0005-0000-0000-00008E0E0000}"/>
    <cellStyle name="_Currency_CSC_GlobalTemplate_fxConv_Merger model_10 Aug Credit 2" xfId="4011" xr:uid="{00000000-0005-0000-0000-00008F0E0000}"/>
    <cellStyle name="_Currency_CSC_GlobalTemplate_fxConv_Merger model_10 Aug Credit 2 2" xfId="4012" xr:uid="{00000000-0005-0000-0000-0000900E0000}"/>
    <cellStyle name="_Currency_CSC_Picabia_29062001" xfId="4013" xr:uid="{00000000-0005-0000-0000-0000910E0000}"/>
    <cellStyle name="_Currency_CSC_Picabia_29062001 2" xfId="4014" xr:uid="{00000000-0005-0000-0000-0000920E0000}"/>
    <cellStyle name="_Currency_CSC_Picabia_29062001 2 2" xfId="4015" xr:uid="{00000000-0005-0000-0000-0000930E0000}"/>
    <cellStyle name="_Currency_Current Valuations" xfId="4016" xr:uid="{00000000-0005-0000-0000-0000940E0000}"/>
    <cellStyle name="_Currency_Current Valuations 2" xfId="4017" xr:uid="{00000000-0005-0000-0000-0000950E0000}"/>
    <cellStyle name="_Currency_Current Valuations 2 2" xfId="4018" xr:uid="{00000000-0005-0000-0000-0000960E0000}"/>
    <cellStyle name="_Currency_dcf" xfId="4019" xr:uid="{00000000-0005-0000-0000-0000970E0000}"/>
    <cellStyle name="_Currency_DCF - July 2, 2001" xfId="4020" xr:uid="{00000000-0005-0000-0000-0000980E0000}"/>
    <cellStyle name="_Currency_DCF - July 2, 2001 2" xfId="4021" xr:uid="{00000000-0005-0000-0000-0000990E0000}"/>
    <cellStyle name="_Currency_DCF - July 2, 2001 2 2" xfId="4022" xr:uid="{00000000-0005-0000-0000-00009A0E0000}"/>
    <cellStyle name="_Currency_dcf 2" xfId="4023" xr:uid="{00000000-0005-0000-0000-00009B0E0000}"/>
    <cellStyle name="_Currency_dcf 2 2" xfId="4024" xr:uid="{00000000-0005-0000-0000-00009C0E0000}"/>
    <cellStyle name="_Currency_dcf 3" xfId="4025" xr:uid="{00000000-0005-0000-0000-00009D0E0000}"/>
    <cellStyle name="_Currency_dcf 3 2" xfId="4026" xr:uid="{00000000-0005-0000-0000-00009E0E0000}"/>
    <cellStyle name="_Currency_DCF Model + WACC" xfId="4027" xr:uid="{00000000-0005-0000-0000-00009F0E0000}"/>
    <cellStyle name="_Currency_DCF Model + WACC 2" xfId="4028" xr:uid="{00000000-0005-0000-0000-0000A00E0000}"/>
    <cellStyle name="_Currency_DCF Model + WACC 2 2" xfId="4029" xr:uid="{00000000-0005-0000-0000-0000A10E0000}"/>
    <cellStyle name="_Currency_DCF new Italtel revised (November 1999)" xfId="4030" xr:uid="{00000000-0005-0000-0000-0000A20E0000}"/>
    <cellStyle name="_Currency_DCF new Italtel revised (November 1999) 2" xfId="4031" xr:uid="{00000000-0005-0000-0000-0000A30E0000}"/>
    <cellStyle name="_Currency_DCF new Italtel revised (November 1999) 2 2" xfId="4032" xr:uid="{00000000-0005-0000-0000-0000A40E0000}"/>
    <cellStyle name="_Currency_DCF new Italtel revised (November 1999)_Merger model_10 Aug Credit" xfId="4033" xr:uid="{00000000-0005-0000-0000-0000A50E0000}"/>
    <cellStyle name="_Currency_DCF new Italtel revised (November 1999)_Merger model_10 Aug Credit 2" xfId="4034" xr:uid="{00000000-0005-0000-0000-0000A60E0000}"/>
    <cellStyle name="_Currency_DCF new Italtel revised (November 1999)_Merger model_10 Aug Credit 2 2" xfId="4035" xr:uid="{00000000-0005-0000-0000-0000A70E0000}"/>
    <cellStyle name="_Currency_DCF Valuation per division" xfId="4036" xr:uid="{00000000-0005-0000-0000-0000A80E0000}"/>
    <cellStyle name="_Currency_DCF Valuation per division 2" xfId="4037" xr:uid="{00000000-0005-0000-0000-0000A90E0000}"/>
    <cellStyle name="_Currency_DCF Valuation per division 2 2" xfId="4038" xr:uid="{00000000-0005-0000-0000-0000AA0E0000}"/>
    <cellStyle name="_Currency_DCF Valuation per division_Merger model_10 Aug Credit" xfId="4039" xr:uid="{00000000-0005-0000-0000-0000AB0E0000}"/>
    <cellStyle name="_Currency_DCF Valuation per division_Merger model_10 Aug Credit 2" xfId="4040" xr:uid="{00000000-0005-0000-0000-0000AC0E0000}"/>
    <cellStyle name="_Currency_DCF Valuation per division_Merger model_10 Aug Credit 2 2" xfId="4041" xr:uid="{00000000-0005-0000-0000-0000AD0E0000}"/>
    <cellStyle name="_Currency_DCF_template" xfId="4042" xr:uid="{00000000-0005-0000-0000-0000AE0E0000}"/>
    <cellStyle name="_Currency_DCF_template 2" xfId="4043" xr:uid="{00000000-0005-0000-0000-0000AF0E0000}"/>
    <cellStyle name="_Currency_DCF_template 2 2" xfId="4044" xr:uid="{00000000-0005-0000-0000-0000B00E0000}"/>
    <cellStyle name="_Currency_DCFBreguet" xfId="4045" xr:uid="{00000000-0005-0000-0000-0000B10E0000}"/>
    <cellStyle name="_Currency_DCFBreguet 2" xfId="4046" xr:uid="{00000000-0005-0000-0000-0000B20E0000}"/>
    <cellStyle name="_Currency_DCFBreguet 2 2" xfId="4047" xr:uid="{00000000-0005-0000-0000-0000B30E0000}"/>
    <cellStyle name="_Currency_DCFChaumet" xfId="4048" xr:uid="{00000000-0005-0000-0000-0000B40E0000}"/>
    <cellStyle name="_Currency_DCFChaumet 2" xfId="4049" xr:uid="{00000000-0005-0000-0000-0000B50E0000}"/>
    <cellStyle name="_Currency_DCFChaumet 2 2" xfId="4050" xr:uid="{00000000-0005-0000-0000-0000B60E0000}"/>
    <cellStyle name="_Currency_DCFEbel" xfId="4051" xr:uid="{00000000-0005-0000-0000-0000B70E0000}"/>
    <cellStyle name="_Currency_DCFEbel 2" xfId="4052" xr:uid="{00000000-0005-0000-0000-0000B80E0000}"/>
    <cellStyle name="_Currency_DCFEbel 2 2" xfId="4053" xr:uid="{00000000-0005-0000-0000-0000B90E0000}"/>
    <cellStyle name="_Currency_Deal Comp Luxury_May30" xfId="4054" xr:uid="{00000000-0005-0000-0000-0000BA0E0000}"/>
    <cellStyle name="_Currency_Deal Comp Luxury_May30 2" xfId="4055" xr:uid="{00000000-0005-0000-0000-0000BB0E0000}"/>
    <cellStyle name="_Currency_Deal Comp Luxury_May30 2 2" xfId="4056" xr:uid="{00000000-0005-0000-0000-0000BC0E0000}"/>
    <cellStyle name="_Currency_Debt_Bloomberg" xfId="4057" xr:uid="{00000000-0005-0000-0000-0000BD0E0000}"/>
    <cellStyle name="_Currency_Debt_Bloomberg 2" xfId="4058" xr:uid="{00000000-0005-0000-0000-0000BE0E0000}"/>
    <cellStyle name="_Currency_Debt_Bloomberg 2 2" xfId="4059" xr:uid="{00000000-0005-0000-0000-0000BF0E0000}"/>
    <cellStyle name="_Currency_Directory CSC October" xfId="4060" xr:uid="{00000000-0005-0000-0000-0000C00E0000}"/>
    <cellStyle name="_Currency_Directory CSC October 2" xfId="4061" xr:uid="{00000000-0005-0000-0000-0000C10E0000}"/>
    <cellStyle name="_Currency_Directory CSC October 2 2" xfId="4062" xr:uid="{00000000-0005-0000-0000-0000C20E0000}"/>
    <cellStyle name="_Currency_Directory CSC October_Merger model_10 Aug Credit" xfId="4063" xr:uid="{00000000-0005-0000-0000-0000C30E0000}"/>
    <cellStyle name="_Currency_Directory CSC October_Merger model_10 Aug Credit 2" xfId="4064" xr:uid="{00000000-0005-0000-0000-0000C40E0000}"/>
    <cellStyle name="_Currency_Directory CSC October_Merger model_10 Aug Credit 2 2" xfId="4065" xr:uid="{00000000-0005-0000-0000-0000C50E0000}"/>
    <cellStyle name="_Currency_disposal values for model (25sep00)" xfId="4066" xr:uid="{00000000-0005-0000-0000-0000C60E0000}"/>
    <cellStyle name="_Currency_disposal values for model (25sep00) 2" xfId="4067" xr:uid="{00000000-0005-0000-0000-0000C70E0000}"/>
    <cellStyle name="_Currency_disposal values for model (25sep00) 2 2" xfId="4068" xr:uid="{00000000-0005-0000-0000-0000C80E0000}"/>
    <cellStyle name="_Currency_Divisional Statistics" xfId="4069" xr:uid="{00000000-0005-0000-0000-0000C90E0000}"/>
    <cellStyle name="_Currency_Divisional Statistics 2" xfId="4070" xr:uid="{00000000-0005-0000-0000-0000CA0E0000}"/>
    <cellStyle name="_Currency_Divisional Statistics 2 2" xfId="4071" xr:uid="{00000000-0005-0000-0000-0000CB0E0000}"/>
    <cellStyle name="_Currency_Earnings growth track record" xfId="4072" xr:uid="{00000000-0005-0000-0000-0000CC0E0000}"/>
    <cellStyle name="_Currency_Earnings growth track record 2" xfId="4073" xr:uid="{00000000-0005-0000-0000-0000CD0E0000}"/>
    <cellStyle name="_Currency_Earnings growth track record 2 2" xfId="4074" xr:uid="{00000000-0005-0000-0000-0000CE0E0000}"/>
    <cellStyle name="_Currency_EMPE fin" xfId="4075" xr:uid="{00000000-0005-0000-0000-0000CF0E0000}"/>
    <cellStyle name="_Currency_EMPE fin 2" xfId="4076" xr:uid="{00000000-0005-0000-0000-0000D00E0000}"/>
    <cellStyle name="_Currency_EMPE fin 2 2" xfId="4077" xr:uid="{00000000-0005-0000-0000-0000D10E0000}"/>
    <cellStyle name="_Currency_EMPE fin_LBO DAP 6 Dec 2001 PIA - 3" xfId="4078" xr:uid="{00000000-0005-0000-0000-0000D20E0000}"/>
    <cellStyle name="_Currency_EMPE fin_LBO DAP 6 Dec 2001 PIA - 3 2" xfId="4079" xr:uid="{00000000-0005-0000-0000-0000D30E0000}"/>
    <cellStyle name="_Currency_EMPE fin_LBO DAP 6 Dec 2001 PIA - 3 2 2" xfId="4080" xr:uid="{00000000-0005-0000-0000-0000D40E0000}"/>
    <cellStyle name="_Currency_EMPE fin_Merger model_10 Aug Credit" xfId="4081" xr:uid="{00000000-0005-0000-0000-0000D50E0000}"/>
    <cellStyle name="_Currency_EMPE fin_Merger model_10 Aug Credit 2" xfId="4082" xr:uid="{00000000-0005-0000-0000-0000D60E0000}"/>
    <cellStyle name="_Currency_EMPE fin_Merger model_10 Aug Credit 2 2" xfId="4083" xr:uid="{00000000-0005-0000-0000-0000D70E0000}"/>
    <cellStyle name="_Currency_equity stakes" xfId="4084" xr:uid="{00000000-0005-0000-0000-0000D80E0000}"/>
    <cellStyle name="_Currency_equity stakes 2" xfId="4085" xr:uid="{00000000-0005-0000-0000-0000D90E0000}"/>
    <cellStyle name="_Currency_equity stakes 2 2" xfId="4086" xr:uid="{00000000-0005-0000-0000-0000DA0E0000}"/>
    <cellStyle name="_Currency_ESOP Quick Calculation for mgmt" xfId="4087" xr:uid="{00000000-0005-0000-0000-0000DB0E0000}"/>
    <cellStyle name="_Currency_ESOP Quick Calculation for mgmt 2" xfId="4088" xr:uid="{00000000-0005-0000-0000-0000DC0E0000}"/>
    <cellStyle name="_Currency_ESOP Quick Calculation for mgmt 2 2" xfId="4089" xr:uid="{00000000-0005-0000-0000-0000DD0E0000}"/>
    <cellStyle name="_Currency_European CSC_4 Jan 2000" xfId="4090" xr:uid="{00000000-0005-0000-0000-0000DE0E0000}"/>
    <cellStyle name="_Currency_European CSC_4 Jan 2000 2" xfId="4091" xr:uid="{00000000-0005-0000-0000-0000DF0E0000}"/>
    <cellStyle name="_Currency_European CSC_4 Jan 2000 2 2" xfId="4092" xr:uid="{00000000-0005-0000-0000-0000E00E0000}"/>
    <cellStyle name="_Currency_Example Output Sheets" xfId="4093" xr:uid="{00000000-0005-0000-0000-0000E10E0000}"/>
    <cellStyle name="_Currency_Example Output Sheets_LBO DAP 6 Dec 2001 PIA - 3" xfId="4094" xr:uid="{00000000-0005-0000-0000-0000E20E0000}"/>
    <cellStyle name="_Currency_Example Output Sheets_Merger model_10 Aug Credit" xfId="4095" xr:uid="{00000000-0005-0000-0000-0000E30E0000}"/>
    <cellStyle name="_Currency_Final Pages 8-20" xfId="4096" xr:uid="{00000000-0005-0000-0000-0000E40E0000}"/>
    <cellStyle name="_Currency_Final Pages 8-20 2" xfId="4097" xr:uid="{00000000-0005-0000-0000-0000E50E0000}"/>
    <cellStyle name="_Currency_Final Pages 8-20 2 2" xfId="4098" xr:uid="{00000000-0005-0000-0000-0000E60E0000}"/>
    <cellStyle name="_Currency_Final Pages 8-20_BLS2q_salesforce" xfId="4099" xr:uid="{00000000-0005-0000-0000-0000E70E0000}"/>
    <cellStyle name="_Currency_Financials" xfId="4100" xr:uid="{00000000-0005-0000-0000-0000E80E0000}"/>
    <cellStyle name="_Currency_Financials 2" xfId="4101" xr:uid="{00000000-0005-0000-0000-0000E90E0000}"/>
    <cellStyle name="_Currency_Financials 2 2" xfId="4102" xr:uid="{00000000-0005-0000-0000-0000EA0E0000}"/>
    <cellStyle name="_Currency_flo_merger_plans01_06_06" xfId="4103" xr:uid="{00000000-0005-0000-0000-0000EB0E0000}"/>
    <cellStyle name="_Currency_flo_merger_plans01_06_06 2" xfId="4104" xr:uid="{00000000-0005-0000-0000-0000EC0E0000}"/>
    <cellStyle name="_Currency_flo_merger_plans01_06_06 2 2" xfId="4105" xr:uid="{00000000-0005-0000-0000-0000ED0E0000}"/>
    <cellStyle name="_Currency_Fork Model_Barry_Base Case" xfId="4106" xr:uid="{00000000-0005-0000-0000-0000EE0E0000}"/>
    <cellStyle name="_Currency_further analysis on comparables" xfId="4107" xr:uid="{00000000-0005-0000-0000-0000EF0E0000}"/>
    <cellStyle name="_Currency_further analysis on comparables 2" xfId="4108" xr:uid="{00000000-0005-0000-0000-0000F00E0000}"/>
    <cellStyle name="_Currency_further analysis on comparables 2 2" xfId="4109" xr:uid="{00000000-0005-0000-0000-0000F10E0000}"/>
    <cellStyle name="_Currency_further analysis on comparables_BLS2q_salesforce" xfId="4110" xr:uid="{00000000-0005-0000-0000-0000F20E0000}"/>
    <cellStyle name="_Currency_Gucci_model_13062001_v2" xfId="4111" xr:uid="{00000000-0005-0000-0000-0000F30E0000}"/>
    <cellStyle name="_Currency_Gucci_model_13062001_v2 2" xfId="4112" xr:uid="{00000000-0005-0000-0000-0000F40E0000}"/>
    <cellStyle name="_Currency_Gucci_model_13062001_v2 2 2" xfId="4113" xr:uid="{00000000-0005-0000-0000-0000F50E0000}"/>
    <cellStyle name="_Currency_implied market valuation for fixed business" xfId="4114" xr:uid="{00000000-0005-0000-0000-0000F60E0000}"/>
    <cellStyle name="_Currency_implied market valuation for fixed business 2" xfId="4115" xr:uid="{00000000-0005-0000-0000-0000F70E0000}"/>
    <cellStyle name="_Currency_integrated_standalone" xfId="4116" xr:uid="{00000000-0005-0000-0000-0000F80E0000}"/>
    <cellStyle name="_Currency_integrated_standalone 2" xfId="4117" xr:uid="{00000000-0005-0000-0000-0000F90E0000}"/>
    <cellStyle name="_Currency_integrated_standalone 2 2" xfId="4118" xr:uid="{00000000-0005-0000-0000-0000FA0E0000}"/>
    <cellStyle name="_Currency_Jazztel - Benchmark" xfId="4119" xr:uid="{00000000-0005-0000-0000-0000FB0E0000}"/>
    <cellStyle name="_Currency_Jazztel - Benchmark 2" xfId="4120" xr:uid="{00000000-0005-0000-0000-0000FC0E0000}"/>
    <cellStyle name="_Currency_Jazztel - Benchmark 2 2" xfId="4121" xr:uid="{00000000-0005-0000-0000-0000FD0E0000}"/>
    <cellStyle name="_Currency_Jazztel model 15-exhibits" xfId="4122" xr:uid="{00000000-0005-0000-0000-0000FE0E0000}"/>
    <cellStyle name="_Currency_Jazztel model 15-exhibits 2" xfId="4123" xr:uid="{00000000-0005-0000-0000-0000FF0E0000}"/>
    <cellStyle name="_Currency_Jazztel model 15-exhibits 2 2" xfId="4124" xr:uid="{00000000-0005-0000-0000-0000000F0000}"/>
    <cellStyle name="_Currency_Jazztel model 15-exhibits bis" xfId="4125" xr:uid="{00000000-0005-0000-0000-0000010F0000}"/>
    <cellStyle name="_Currency_Jazztel model 15-exhibits bis 2" xfId="4126" xr:uid="{00000000-0005-0000-0000-0000020F0000}"/>
    <cellStyle name="_Currency_Jazztel model 15-exhibits bis 2 2" xfId="4127" xr:uid="{00000000-0005-0000-0000-0000030F0000}"/>
    <cellStyle name="_Currency_Jazztel model 15-exhibits bis_Mobile CSC - CMT" xfId="4128" xr:uid="{00000000-0005-0000-0000-0000040F0000}"/>
    <cellStyle name="_Currency_Jazztel model 15-exhibits bis_Mobile CSC - CMT 2" xfId="4129" xr:uid="{00000000-0005-0000-0000-0000050F0000}"/>
    <cellStyle name="_Currency_Jazztel model 15-exhibits bis_Mobile CSC - CMT 2 2" xfId="4130" xr:uid="{00000000-0005-0000-0000-0000060F0000}"/>
    <cellStyle name="_Currency_Jazztel model 15-exhibits bis_Mobile CSC - CMT_Chiffres Pres board 2007" xfId="4131" xr:uid="{00000000-0005-0000-0000-0000070F0000}"/>
    <cellStyle name="_Currency_Jazztel model 15-exhibits bis_Mobile CSC - CMT_Chiffres Pres board 2007 2" xfId="4132" xr:uid="{00000000-0005-0000-0000-0000080F0000}"/>
    <cellStyle name="_Currency_Jazztel model 15-exhibits bis_Mobile CSC - CMT_Chiffres Pres board 2007 2 2" xfId="4133" xr:uid="{00000000-0005-0000-0000-0000090F0000}"/>
    <cellStyle name="_Currency_Jazztel model 15-exhibits bis_Mobile CSC - CMT_Chiffres Pres Juillet 2007" xfId="4134" xr:uid="{00000000-0005-0000-0000-00000A0F0000}"/>
    <cellStyle name="_Currency_Jazztel model 15-exhibits bis_Mobile CSC - CMT_Chiffres Pres Juillet 2007 2" xfId="4135" xr:uid="{00000000-0005-0000-0000-00000B0F0000}"/>
    <cellStyle name="_Currency_Jazztel model 15-exhibits bis_Mobile CSC - CMT_Chiffres Pres Juillet 2007 2 2" xfId="4136" xr:uid="{00000000-0005-0000-0000-00000C0F0000}"/>
    <cellStyle name="_Currency_Jazztel model 15-exhibits bis_Mobile CSC - CMT_Free Cash Flow" xfId="4137" xr:uid="{00000000-0005-0000-0000-00000D0F0000}"/>
    <cellStyle name="_Currency_Jazztel model 15-exhibits bis_Mobile CSC - CMT_Free Cash Flow 2" xfId="4138" xr:uid="{00000000-0005-0000-0000-00000E0F0000}"/>
    <cellStyle name="_Currency_Jazztel model 15-exhibits bis_Mobile CSC - CMT_Free Cash Flow 2 2" xfId="4139" xr:uid="{00000000-0005-0000-0000-00000F0F0000}"/>
    <cellStyle name="_Currency_Jazztel model 15-exhibits bis_Mobile CSC - CMT_Free Cash Flow_Bridge FC Act 2007 vs 2008 (Fct June) par entreprise" xfId="4140" xr:uid="{00000000-0005-0000-0000-0000100F0000}"/>
    <cellStyle name="_Currency_Jazztel model 15-exhibits bis_Mobile CSC - CMT_Free Cash Flow_Bridge FC Act 2007 vs 2008 (Fct June) par entreprise 2" xfId="4141" xr:uid="{00000000-0005-0000-0000-0000110F0000}"/>
    <cellStyle name="_Currency_Jazztel model 15-exhibits bis_Mobile CSC - CMT_Free Cash Flow_Bridge FC Act 2007 vs 2008 (Fct June) par entreprise 2 2" xfId="4142" xr:uid="{00000000-0005-0000-0000-0000120F0000}"/>
    <cellStyle name="_Currency_Jazztel model 15-exhibits bis_Mobile CSC - CMT_Free Cash Flow_Cash Unit Review 2012 03 Acetow" xfId="4143" xr:uid="{00000000-0005-0000-0000-0000130F0000}"/>
    <cellStyle name="_Currency_Jazztel model 15-exhibits bis_Mobile CSC - CMT_Free Cash Flow_Chiffres Pres board 2007" xfId="4144" xr:uid="{00000000-0005-0000-0000-0000140F0000}"/>
    <cellStyle name="_Currency_Jazztel model 15-exhibits bis_Mobile CSC - CMT_Free Cash Flow_Chiffres Pres board 2007 2" xfId="4145" xr:uid="{00000000-0005-0000-0000-0000150F0000}"/>
    <cellStyle name="_Currency_Jazztel model 15-exhibits bis_Mobile CSC - CMT_Free Cash Flow_Chiffres Pres board 2007 2 2" xfId="4146" xr:uid="{00000000-0005-0000-0000-0000160F0000}"/>
    <cellStyle name="_Currency_Jazztel model 15-exhibits bis_Mobile CSC - CMT_Free Cash Flow_Conso Bridge EBITDA 2008x2007" xfId="4147" xr:uid="{00000000-0005-0000-0000-0000170F0000}"/>
    <cellStyle name="_Currency_Jazztel model 15-exhibits bis_Mobile CSC - CMT_Free Cash Flow_Conso Bridge EBITDA 2008x2007 2" xfId="4148" xr:uid="{00000000-0005-0000-0000-0000180F0000}"/>
    <cellStyle name="_Currency_Jazztel model 15-exhibits bis_Mobile CSC - CMT_Free Cash Flow_Conso Bridge EBITDA 2008x2007 2 2" xfId="4149" xr:uid="{00000000-0005-0000-0000-0000190F0000}"/>
    <cellStyle name="_Currency_Jazztel model 15-exhibits bis_Mobile CSC - CMT_Free Cash Flow_Conso Bridge EBITDA 2008x2007 SPRING06" xfId="4150" xr:uid="{00000000-0005-0000-0000-00001A0F0000}"/>
    <cellStyle name="_Currency_Jazztel model 15-exhibits bis_Mobile CSC - CMT_Free Cash Flow_Conso Bridge EBITDA 2008x2007 SPRING06 2" xfId="4151" xr:uid="{00000000-0005-0000-0000-00001B0F0000}"/>
    <cellStyle name="_Currency_Jazztel model 15-exhibits bis_Mobile CSC - CMT_Free Cash Flow_Conso Bridge EBITDA 2008x2007 SPRING06 2 2" xfId="4152" xr:uid="{00000000-0005-0000-0000-00001C0F0000}"/>
    <cellStyle name="_Currency_Jazztel model 15-exhibits bis_Mobile CSC - CMT_Free Cash Flow_P&amp;L Spring 200806" xfId="4153" xr:uid="{00000000-0005-0000-0000-00001D0F0000}"/>
    <cellStyle name="_Currency_Jazztel model 15-exhibits bis_Mobile CSC - CMT_Free Cash Flow_P&amp;L Spring 200806 2" xfId="4154" xr:uid="{00000000-0005-0000-0000-00001E0F0000}"/>
    <cellStyle name="_Currency_Jazztel model 15-exhibits bis_Mobile CSC - CMT_Free Cash Flow_P&amp;L Spring 200806 2 2" xfId="4155" xr:uid="{00000000-0005-0000-0000-00001F0F0000}"/>
    <cellStyle name="_Currency_Jazztel model 15-exhibits bis_Mobile CSC - CMT_Free Cash Flow_Présentation au Board" xfId="4156" xr:uid="{00000000-0005-0000-0000-0000200F0000}"/>
    <cellStyle name="_Currency_Jazztel model 15-exhibits bis_Mobile CSC - CMT_Free Cash Flow_Présentation au Board 2" xfId="4157" xr:uid="{00000000-0005-0000-0000-0000210F0000}"/>
    <cellStyle name="_Currency_Jazztel model 15-exhibits bis_Mobile CSC - CMT_Free Cash Flow_Présentation au Board 2 2" xfId="4158" xr:uid="{00000000-0005-0000-0000-0000220F0000}"/>
    <cellStyle name="_Currency_Jazztel model 15-exhibits bis_Mobile CSC - CMT_Free Cash Flow_Présentation au Board July 29" xfId="4159" xr:uid="{00000000-0005-0000-0000-0000230F0000}"/>
    <cellStyle name="_Currency_Jazztel model 15-exhibits bis_Mobile CSC - CMT_Free Cash Flow_Présentation au Board July 29 2" xfId="4160" xr:uid="{00000000-0005-0000-0000-0000240F0000}"/>
    <cellStyle name="_Currency_Jazztel model 15-exhibits bis_Mobile CSC - CMT_Free Cash Flow_Présentation au Board July 29 2 2" xfId="4161" xr:uid="{00000000-0005-0000-0000-0000250F0000}"/>
    <cellStyle name="_Currency_Jazztel model 15-exhibits bis_Mobile CSC - CMT_Free Cash Flow_Présentation au CDG July 21 v080708" xfId="4162" xr:uid="{00000000-0005-0000-0000-0000260F0000}"/>
    <cellStyle name="_Currency_Jazztel model 15-exhibits bis_Mobile CSC - CMT_Free Cash Flow_Présentation au CDG July 21 v080708 2" xfId="4163" xr:uid="{00000000-0005-0000-0000-0000270F0000}"/>
    <cellStyle name="_Currency_Jazztel model 15-exhibits bis_Mobile CSC - CMT_Free Cash Flow_Présentation au CDG July 21 v080708 2 2" xfId="4164" xr:uid="{00000000-0005-0000-0000-0000280F0000}"/>
    <cellStyle name="_Currency_Jazztel model 15-exhibits bis_Mobile CSC - CMT_Free Cash Flow_Présention au Board July 29" xfId="4165" xr:uid="{00000000-0005-0000-0000-0000290F0000}"/>
    <cellStyle name="_Currency_Jazztel model 15-exhibits bis_Mobile CSC - CMT_Free Cash Flow_Présention au Board July 29 2" xfId="4166" xr:uid="{00000000-0005-0000-0000-00002A0F0000}"/>
    <cellStyle name="_Currency_Jazztel model 15-exhibits bis_Mobile CSC - CMT_Free Cash Flow_Présention au Board July 29 2 2" xfId="4167" xr:uid="{00000000-0005-0000-0000-00002B0F0000}"/>
    <cellStyle name="_Currency_Jazztel model 15-exhibits bis_Mobile CSC - CMT_Free Cash Flow_RM 2008 01 comments ILM" xfId="4168" xr:uid="{00000000-0005-0000-0000-00002C0F0000}"/>
    <cellStyle name="_Currency_Jazztel model 15-exhibits bis_Mobile CSC - CMT_Free Cash Flow_RM 2008 01 comments ILM 2" xfId="4169" xr:uid="{00000000-0005-0000-0000-00002D0F0000}"/>
    <cellStyle name="_Currency_Jazztel model 15-exhibits bis_Mobile CSC - CMT_Free Cash Flow_RM 2008 01 comments ILM 2 2" xfId="4170" xr:uid="{00000000-0005-0000-0000-00002E0F0000}"/>
    <cellStyle name="_Currency_Jazztel model 15-exhibits bis_Mobile CSC - CMT_Free Cash Flow_RM 2008 04 comments ILM" xfId="4171" xr:uid="{00000000-0005-0000-0000-00002F0F0000}"/>
    <cellStyle name="_Currency_Jazztel model 15-exhibits bis_Mobile CSC - CMT_Free Cash Flow_RM 2008 04 comments ILM 2" xfId="4172" xr:uid="{00000000-0005-0000-0000-0000300F0000}"/>
    <cellStyle name="_Currency_Jazztel model 15-exhibits bis_Mobile CSC - CMT_Free Cash Flow_RM 2008 04 comments ILM 2 2" xfId="4173" xr:uid="{00000000-0005-0000-0000-0000310F0000}"/>
    <cellStyle name="_Currency_Jazztel model 15-exhibits bis_Mobile CSC - CMT_Free Cash Flow_SPRING 2010" xfId="4174" xr:uid="{00000000-0005-0000-0000-0000320F0000}"/>
    <cellStyle name="_Currency_Jazztel model 15-exhibits bis_Mobile CSC - CMT_Free Cash Flow_SPRING 2010 2" xfId="4175" xr:uid="{00000000-0005-0000-0000-0000330F0000}"/>
    <cellStyle name="_Currency_Jazztel model 15-exhibits bis_Mobile CSC - CMT_Free Cash Flow_SPRING 2010 2 2" xfId="4176" xr:uid="{00000000-0005-0000-0000-0000340F0000}"/>
    <cellStyle name="_Currency_Jazztel model 15-exhibits bis_Mobile CSC - CMT_Free Cash Flow_WC &amp; Free Cash Flow 200801" xfId="4177" xr:uid="{00000000-0005-0000-0000-0000350F0000}"/>
    <cellStyle name="_Currency_Jazztel model 15-exhibits bis_Mobile CSC - CMT_Free Cash Flow_WC &amp; Free Cash Flow 200801 2" xfId="4178" xr:uid="{00000000-0005-0000-0000-0000360F0000}"/>
    <cellStyle name="_Currency_Jazztel model 15-exhibits bis_Mobile CSC - CMT_Free Cash Flow_WC &amp; Free Cash Flow 200801 2 2" xfId="4179" xr:uid="{00000000-0005-0000-0000-0000370F0000}"/>
    <cellStyle name="_Currency_Jazztel model 15-exhibits bis_Mobile CSC - CMT_Free Cash Flow_WC &amp; Free Cash Flow 2011-10" xfId="4180" xr:uid="{00000000-0005-0000-0000-0000380F0000}"/>
    <cellStyle name="_Currency_Jazztel model 15-exhibits bis_Mobile CSC - CMT_Free Cash Flow_WC &amp; Free Cash Flow 2011-10 2" xfId="4181" xr:uid="{00000000-0005-0000-0000-0000390F0000}"/>
    <cellStyle name="_Currency_Jazztel model 15-exhibits bis_Mobile CSC - CMT_Free Cash Flow_WC &amp; Free Cash Flow 2011-10 2 2" xfId="4182" xr:uid="{00000000-0005-0000-0000-00003A0F0000}"/>
    <cellStyle name="_Currency_Jazztel model 15-exhibits bis_Mobile CSC - CMT_Free Cash Flow_WC &amp; Free Cash Flow Spring 200806" xfId="4183" xr:uid="{00000000-0005-0000-0000-00003B0F0000}"/>
    <cellStyle name="_Currency_Jazztel model 15-exhibits bis_Mobile CSC - CMT_Free Cash Flow_WC &amp; Free Cash Flow Spring 200806 2" xfId="4184" xr:uid="{00000000-0005-0000-0000-00003C0F0000}"/>
    <cellStyle name="_Currency_Jazztel model 15-exhibits bis_Mobile CSC - CMT_Free Cash Flow_WC &amp; Free Cash Flow Spring 200806 2 2" xfId="4185" xr:uid="{00000000-0005-0000-0000-00003D0F0000}"/>
    <cellStyle name="_Currency_Jazztel model 15-exhibits bis_Mobile CSC - CMT_Net result" xfId="4186" xr:uid="{00000000-0005-0000-0000-00003E0F0000}"/>
    <cellStyle name="_Currency_Jazztel model 15-exhibits bis_Mobile CSC - CMT_Net result 2" xfId="4187" xr:uid="{00000000-0005-0000-0000-00003F0F0000}"/>
    <cellStyle name="_Currency_Jazztel model 15-exhibits bis_Mobile CSC - CMT_Net result 2 2" xfId="4188" xr:uid="{00000000-0005-0000-0000-0000400F0000}"/>
    <cellStyle name="_Currency_Jazztel model 15-exhibits bis_Mobile CSC - CMT_Présention au Board July 29" xfId="4189" xr:uid="{00000000-0005-0000-0000-0000410F0000}"/>
    <cellStyle name="_Currency_Jazztel model 15-exhibits bis_Mobile CSC - CMT_Présention au Board July 29 2" xfId="4190" xr:uid="{00000000-0005-0000-0000-0000420F0000}"/>
    <cellStyle name="_Currency_Jazztel model 15-exhibits bis_Mobile CSC - CMT_Présention au Board July 29 2 2" xfId="4191" xr:uid="{00000000-0005-0000-0000-0000430F0000}"/>
    <cellStyle name="_Currency_Jazztel model 15-exhibits bis_Mobile CSC - CMT_suivi dette et FCF" xfId="4192" xr:uid="{00000000-0005-0000-0000-0000440F0000}"/>
    <cellStyle name="_Currency_Jazztel model 15-exhibits bis_Mobile CSC - CMT_suivi dette et FCF 2" xfId="4193" xr:uid="{00000000-0005-0000-0000-0000450F0000}"/>
    <cellStyle name="_Currency_Jazztel model 15-exhibits bis_Mobile CSC - CMT_suivi dette et FCF 2 2" xfId="4194" xr:uid="{00000000-0005-0000-0000-0000460F0000}"/>
    <cellStyle name="_Currency_Jazztel model 15-exhibits bis_Mobile CSC - CMT_Synthèse prev 2006 - 2007 par entreprise" xfId="4195" xr:uid="{00000000-0005-0000-0000-0000470F0000}"/>
    <cellStyle name="_Currency_Jazztel model 15-exhibits bis_Mobile CSC - CMT_Synthèse prev 2006 - 2007 par entreprise 2" xfId="4196" xr:uid="{00000000-0005-0000-0000-0000480F0000}"/>
    <cellStyle name="_Currency_Jazztel model 15-exhibits bis_Mobile CSC - CMT_Synthèse prev 2006 - 2007 par entreprise 2 2" xfId="4197" xr:uid="{00000000-0005-0000-0000-0000490F0000}"/>
    <cellStyle name="_Currency_Jazztel model 15-exhibits bis_Mobile CSC - CMT_Synthèse prev 2006 - 2007 par entreprise v2" xfId="4198" xr:uid="{00000000-0005-0000-0000-00004A0F0000}"/>
    <cellStyle name="_Currency_Jazztel model 15-exhibits bis_Mobile CSC - CMT_Synthèse prev 2006 - 2007 par entreprise v2 2" xfId="4199" xr:uid="{00000000-0005-0000-0000-00004B0F0000}"/>
    <cellStyle name="_Currency_Jazztel model 15-exhibits bis_Mobile CSC - CMT_Synthèse prev 2006 - 2007 par entreprise v2 2 2" xfId="4200" xr:uid="{00000000-0005-0000-0000-00004C0F0000}"/>
    <cellStyle name="_Currency_Jazztel model 15-exhibits bis_Mobile CSC - CMT_Synthèse prev 2006 - 2007 par entreprise v2_Bridge FC Act 2007 vs 2008 (Fct June) par entreprise" xfId="4201" xr:uid="{00000000-0005-0000-0000-00004D0F0000}"/>
    <cellStyle name="_Currency_Jazztel model 15-exhibits bis_Mobile CSC - CMT_Synthèse prev 2006 - 2007 par entreprise v2_Bridge FC Act 2007 vs 2008 (Fct June) par entreprise 2" xfId="4202" xr:uid="{00000000-0005-0000-0000-00004E0F0000}"/>
    <cellStyle name="_Currency_Jazztel model 15-exhibits bis_Mobile CSC - CMT_Synthèse prev 2006 - 2007 par entreprise v2_Bridge FC Act 2007 vs 2008 (Fct June) par entreprise 2 2" xfId="4203" xr:uid="{00000000-0005-0000-0000-00004F0F0000}"/>
    <cellStyle name="_Currency_Jazztel model 15-exhibits bis_Mobile CSC - CMT_Synthèse prev 2006 - 2007 par entreprise v2_Cash Unit Review 2012 03 Acetow" xfId="4204" xr:uid="{00000000-0005-0000-0000-0000500F0000}"/>
    <cellStyle name="_Currency_Jazztel model 15-exhibits bis_Mobile CSC - CMT_Synthèse prev 2006 - 2007 par entreprise v2_Chiffres Pres board 2007" xfId="4205" xr:uid="{00000000-0005-0000-0000-0000510F0000}"/>
    <cellStyle name="_Currency_Jazztel model 15-exhibits bis_Mobile CSC - CMT_Synthèse prev 2006 - 2007 par entreprise v2_Chiffres Pres board 2007 2" xfId="4206" xr:uid="{00000000-0005-0000-0000-0000520F0000}"/>
    <cellStyle name="_Currency_Jazztel model 15-exhibits bis_Mobile CSC - CMT_Synthèse prev 2006 - 2007 par entreprise v2_Chiffres Pres board 2007 2 2" xfId="4207" xr:uid="{00000000-0005-0000-0000-0000530F0000}"/>
    <cellStyle name="_Currency_Jazztel model 15-exhibits bis_Mobile CSC - CMT_Synthèse prev 2006 - 2007 par entreprise v2_Conso Bridge EBITDA 2008x2007" xfId="4208" xr:uid="{00000000-0005-0000-0000-0000540F0000}"/>
    <cellStyle name="_Currency_Jazztel model 15-exhibits bis_Mobile CSC - CMT_Synthèse prev 2006 - 2007 par entreprise v2_Conso Bridge EBITDA 2008x2007 2" xfId="4209" xr:uid="{00000000-0005-0000-0000-0000550F0000}"/>
    <cellStyle name="_Currency_Jazztel model 15-exhibits bis_Mobile CSC - CMT_Synthèse prev 2006 - 2007 par entreprise v2_Conso Bridge EBITDA 2008x2007 2 2" xfId="4210" xr:uid="{00000000-0005-0000-0000-0000560F0000}"/>
    <cellStyle name="_Currency_Jazztel model 15-exhibits bis_Mobile CSC - CMT_Synthèse prev 2006 - 2007 par entreprise v2_Conso Bridge EBITDA 2008x2007 SPRING06" xfId="4211" xr:uid="{00000000-0005-0000-0000-0000570F0000}"/>
    <cellStyle name="_Currency_Jazztel model 15-exhibits bis_Mobile CSC - CMT_Synthèse prev 2006 - 2007 par entreprise v2_Conso Bridge EBITDA 2008x2007 SPRING06 2" xfId="4212" xr:uid="{00000000-0005-0000-0000-0000580F0000}"/>
    <cellStyle name="_Currency_Jazztel model 15-exhibits bis_Mobile CSC - CMT_Synthèse prev 2006 - 2007 par entreprise v2_Conso Bridge EBITDA 2008x2007 SPRING06 2 2" xfId="4213" xr:uid="{00000000-0005-0000-0000-0000590F0000}"/>
    <cellStyle name="_Currency_Jazztel model 15-exhibits bis_Mobile CSC - CMT_Synthèse prev 2006 - 2007 par entreprise v2_P&amp;L Spring 200806" xfId="4214" xr:uid="{00000000-0005-0000-0000-00005A0F0000}"/>
    <cellStyle name="_Currency_Jazztel model 15-exhibits bis_Mobile CSC - CMT_Synthèse prev 2006 - 2007 par entreprise v2_P&amp;L Spring 200806 2" xfId="4215" xr:uid="{00000000-0005-0000-0000-00005B0F0000}"/>
    <cellStyle name="_Currency_Jazztel model 15-exhibits bis_Mobile CSC - CMT_Synthèse prev 2006 - 2007 par entreprise v2_P&amp;L Spring 200806 2 2" xfId="4216" xr:uid="{00000000-0005-0000-0000-00005C0F0000}"/>
    <cellStyle name="_Currency_Jazztel model 15-exhibits bis_Mobile CSC - CMT_Synthèse prev 2006 - 2007 par entreprise v2_Présentation au Board" xfId="4217" xr:uid="{00000000-0005-0000-0000-00005D0F0000}"/>
    <cellStyle name="_Currency_Jazztel model 15-exhibits bis_Mobile CSC - CMT_Synthèse prev 2006 - 2007 par entreprise v2_Présentation au Board 2" xfId="4218" xr:uid="{00000000-0005-0000-0000-00005E0F0000}"/>
    <cellStyle name="_Currency_Jazztel model 15-exhibits bis_Mobile CSC - CMT_Synthèse prev 2006 - 2007 par entreprise v2_Présentation au Board 2 2" xfId="4219" xr:uid="{00000000-0005-0000-0000-00005F0F0000}"/>
    <cellStyle name="_Currency_Jazztel model 15-exhibits bis_Mobile CSC - CMT_Synthèse prev 2006 - 2007 par entreprise v2_Présentation au Board July 29" xfId="4220" xr:uid="{00000000-0005-0000-0000-0000600F0000}"/>
    <cellStyle name="_Currency_Jazztel model 15-exhibits bis_Mobile CSC - CMT_Synthèse prev 2006 - 2007 par entreprise v2_Présentation au Board July 29 2" xfId="4221" xr:uid="{00000000-0005-0000-0000-0000610F0000}"/>
    <cellStyle name="_Currency_Jazztel model 15-exhibits bis_Mobile CSC - CMT_Synthèse prev 2006 - 2007 par entreprise v2_Présentation au Board July 29 2 2" xfId="4222" xr:uid="{00000000-0005-0000-0000-0000620F0000}"/>
    <cellStyle name="_Currency_Jazztel model 15-exhibits bis_Mobile CSC - CMT_Synthèse prev 2006 - 2007 par entreprise v2_Présentation au CDG July 21 v080708" xfId="4223" xr:uid="{00000000-0005-0000-0000-0000630F0000}"/>
    <cellStyle name="_Currency_Jazztel model 15-exhibits bis_Mobile CSC - CMT_Synthèse prev 2006 - 2007 par entreprise v2_Présentation au CDG July 21 v080708 2" xfId="4224" xr:uid="{00000000-0005-0000-0000-0000640F0000}"/>
    <cellStyle name="_Currency_Jazztel model 15-exhibits bis_Mobile CSC - CMT_Synthèse prev 2006 - 2007 par entreprise v2_Présentation au CDG July 21 v080708 2 2" xfId="4225" xr:uid="{00000000-0005-0000-0000-0000650F0000}"/>
    <cellStyle name="_Currency_Jazztel model 15-exhibits bis_Mobile CSC - CMT_Synthèse prev 2006 - 2007 par entreprise v2_Présention au Board July 29" xfId="4226" xr:uid="{00000000-0005-0000-0000-0000660F0000}"/>
    <cellStyle name="_Currency_Jazztel model 15-exhibits bis_Mobile CSC - CMT_Synthèse prev 2006 - 2007 par entreprise v2_Présention au Board July 29 2" xfId="4227" xr:uid="{00000000-0005-0000-0000-0000670F0000}"/>
    <cellStyle name="_Currency_Jazztel model 15-exhibits bis_Mobile CSC - CMT_Synthèse prev 2006 - 2007 par entreprise v2_Présention au Board July 29 2 2" xfId="4228" xr:uid="{00000000-0005-0000-0000-0000680F0000}"/>
    <cellStyle name="_Currency_Jazztel model 15-exhibits bis_Mobile CSC - CMT_Synthèse prev 2006 - 2007 par entreprise v2_RM 2008 01 comments ILM" xfId="4229" xr:uid="{00000000-0005-0000-0000-0000690F0000}"/>
    <cellStyle name="_Currency_Jazztel model 15-exhibits bis_Mobile CSC - CMT_Synthèse prev 2006 - 2007 par entreprise v2_RM 2008 01 comments ILM 2" xfId="4230" xr:uid="{00000000-0005-0000-0000-00006A0F0000}"/>
    <cellStyle name="_Currency_Jazztel model 15-exhibits bis_Mobile CSC - CMT_Synthèse prev 2006 - 2007 par entreprise v2_RM 2008 01 comments ILM 2 2" xfId="4231" xr:uid="{00000000-0005-0000-0000-00006B0F0000}"/>
    <cellStyle name="_Currency_Jazztel model 15-exhibits bis_Mobile CSC - CMT_Synthèse prev 2006 - 2007 par entreprise v2_RM 2008 04 comments ILM" xfId="4232" xr:uid="{00000000-0005-0000-0000-00006C0F0000}"/>
    <cellStyle name="_Currency_Jazztel model 15-exhibits bis_Mobile CSC - CMT_Synthèse prev 2006 - 2007 par entreprise v2_RM 2008 04 comments ILM 2" xfId="4233" xr:uid="{00000000-0005-0000-0000-00006D0F0000}"/>
    <cellStyle name="_Currency_Jazztel model 15-exhibits bis_Mobile CSC - CMT_Synthèse prev 2006 - 2007 par entreprise v2_RM 2008 04 comments ILM 2 2" xfId="4234" xr:uid="{00000000-0005-0000-0000-00006E0F0000}"/>
    <cellStyle name="_Currency_Jazztel model 15-exhibits bis_Mobile CSC - CMT_Synthèse prev 2006 - 2007 par entreprise v2_SPRING 2010" xfId="4235" xr:uid="{00000000-0005-0000-0000-00006F0F0000}"/>
    <cellStyle name="_Currency_Jazztel model 15-exhibits bis_Mobile CSC - CMT_Synthèse prev 2006 - 2007 par entreprise v2_SPRING 2010 2" xfId="4236" xr:uid="{00000000-0005-0000-0000-0000700F0000}"/>
    <cellStyle name="_Currency_Jazztel model 15-exhibits bis_Mobile CSC - CMT_Synthèse prev 2006 - 2007 par entreprise v2_SPRING 2010 2 2" xfId="4237" xr:uid="{00000000-0005-0000-0000-0000710F0000}"/>
    <cellStyle name="_Currency_Jazztel model 15-exhibits bis_Mobile CSC - CMT_Synthèse prev 2006 - 2007 par entreprise v2_WC &amp; Free Cash Flow 200801" xfId="4238" xr:uid="{00000000-0005-0000-0000-0000720F0000}"/>
    <cellStyle name="_Currency_Jazztel model 15-exhibits bis_Mobile CSC - CMT_Synthèse prev 2006 - 2007 par entreprise v2_WC &amp; Free Cash Flow 200801 2" xfId="4239" xr:uid="{00000000-0005-0000-0000-0000730F0000}"/>
    <cellStyle name="_Currency_Jazztel model 15-exhibits bis_Mobile CSC - CMT_Synthèse prev 2006 - 2007 par entreprise v2_WC &amp; Free Cash Flow 200801 2 2" xfId="4240" xr:uid="{00000000-0005-0000-0000-0000740F0000}"/>
    <cellStyle name="_Currency_Jazztel model 15-exhibits bis_Mobile CSC - CMT_Synthèse prev 2006 - 2007 par entreprise v2_WC &amp; Free Cash Flow 2011-10" xfId="4241" xr:uid="{00000000-0005-0000-0000-0000750F0000}"/>
    <cellStyle name="_Currency_Jazztel model 15-exhibits bis_Mobile CSC - CMT_Synthèse prev 2006 - 2007 par entreprise v2_WC &amp; Free Cash Flow 2011-10 2" xfId="4242" xr:uid="{00000000-0005-0000-0000-0000760F0000}"/>
    <cellStyle name="_Currency_Jazztel model 15-exhibits bis_Mobile CSC - CMT_Synthèse prev 2006 - 2007 par entreprise v2_WC &amp; Free Cash Flow 2011-10 2 2" xfId="4243" xr:uid="{00000000-0005-0000-0000-0000770F0000}"/>
    <cellStyle name="_Currency_Jazztel model 15-exhibits bis_Mobile CSC - CMT_Synthèse prev 2006 - 2007 par entreprise v2_WC &amp; Free Cash Flow Spring 200806" xfId="4244" xr:uid="{00000000-0005-0000-0000-0000780F0000}"/>
    <cellStyle name="_Currency_Jazztel model 15-exhibits bis_Mobile CSC - CMT_Synthèse prev 2006 - 2007 par entreprise v2_WC &amp; Free Cash Flow Spring 200806 2" xfId="4245" xr:uid="{00000000-0005-0000-0000-0000790F0000}"/>
    <cellStyle name="_Currency_Jazztel model 15-exhibits bis_Mobile CSC - CMT_Synthèse prev 2006 - 2007 par entreprise v2_WC &amp; Free Cash Flow Spring 200806 2 2" xfId="4246" xr:uid="{00000000-0005-0000-0000-00007A0F0000}"/>
    <cellStyle name="_Currency_Jazztel model 15-exhibits bis_Mobile CSC - CMT_Synthèse prev 2006 - 2007 par entreprise_Bridge FC Act 2007 vs 2008 (Fct June) par entreprise" xfId="4247" xr:uid="{00000000-0005-0000-0000-00007B0F0000}"/>
    <cellStyle name="_Currency_Jazztel model 15-exhibits bis_Mobile CSC - CMT_Synthèse prev 2006 - 2007 par entreprise_Bridge FC Act 2007 vs 2008 (Fct June) par entreprise 2" xfId="4248" xr:uid="{00000000-0005-0000-0000-00007C0F0000}"/>
    <cellStyle name="_Currency_Jazztel model 15-exhibits bis_Mobile CSC - CMT_Synthèse prev 2006 - 2007 par entreprise_Bridge FC Act 2007 vs 2008 (Fct June) par entreprise 2 2" xfId="4249" xr:uid="{00000000-0005-0000-0000-00007D0F0000}"/>
    <cellStyle name="_Currency_Jazztel model 15-exhibits bis_Mobile CSC - CMT_Synthèse prev 2006 - 2007 par entreprise_Cash Unit Review 2012 03 Acetow" xfId="4250" xr:uid="{00000000-0005-0000-0000-00007E0F0000}"/>
    <cellStyle name="_Currency_Jazztel model 15-exhibits bis_Mobile CSC - CMT_Synthèse prev 2006 - 2007 par entreprise_Conso Bridge EBITDA 2008x2007" xfId="4251" xr:uid="{00000000-0005-0000-0000-00007F0F0000}"/>
    <cellStyle name="_Currency_Jazztel model 15-exhibits bis_Mobile CSC - CMT_Synthèse prev 2006 - 2007 par entreprise_Conso Bridge EBITDA 2008x2007 2" xfId="4252" xr:uid="{00000000-0005-0000-0000-0000800F0000}"/>
    <cellStyle name="_Currency_Jazztel model 15-exhibits bis_Mobile CSC - CMT_Synthèse prev 2006 - 2007 par entreprise_Conso Bridge EBITDA 2008x2007 2 2" xfId="4253" xr:uid="{00000000-0005-0000-0000-0000810F0000}"/>
    <cellStyle name="_Currency_Jazztel model 15-exhibits bis_Mobile CSC - CMT_Synthèse prev 2006 - 2007 par entreprise_Conso Bridge EBITDA 2008x2007 SPRING06" xfId="4254" xr:uid="{00000000-0005-0000-0000-0000820F0000}"/>
    <cellStyle name="_Currency_Jazztel model 15-exhibits bis_Mobile CSC - CMT_Synthèse prev 2006 - 2007 par entreprise_Conso Bridge EBITDA 2008x2007 SPRING06 2" xfId="4255" xr:uid="{00000000-0005-0000-0000-0000830F0000}"/>
    <cellStyle name="_Currency_Jazztel model 15-exhibits bis_Mobile CSC - CMT_Synthèse prev 2006 - 2007 par entreprise_Conso Bridge EBITDA 2008x2007 SPRING06 2 2" xfId="4256" xr:uid="{00000000-0005-0000-0000-0000840F0000}"/>
    <cellStyle name="_Currency_Jazztel model 15-exhibits bis_Mobile CSC - CMT_Synthèse prev 2006 - 2007 par entreprise_Formats RDG Dec 2007 vMAG Energy Services" xfId="4257" xr:uid="{00000000-0005-0000-0000-0000850F0000}"/>
    <cellStyle name="_Currency_Jazztel model 15-exhibits bis_Mobile CSC - CMT_Synthèse prev 2006 - 2007 par entreprise_Formats RDG Dec 2007 vMAG Energy Services 2" xfId="4258" xr:uid="{00000000-0005-0000-0000-0000860F0000}"/>
    <cellStyle name="_Currency_Jazztel model 15-exhibits bis_Mobile CSC - CMT_Synthèse prev 2006 - 2007 par entreprise_Formats RDG Dec 2007 vMAG Energy Services 2 2" xfId="4259" xr:uid="{00000000-0005-0000-0000-0000870F0000}"/>
    <cellStyle name="_Currency_Jazztel model 15-exhibits bis_Mobile CSC - CMT_Synthèse prev 2006 - 2007 par entreprise_P&amp;L Spring 200806" xfId="4260" xr:uid="{00000000-0005-0000-0000-0000880F0000}"/>
    <cellStyle name="_Currency_Jazztel model 15-exhibits bis_Mobile CSC - CMT_Synthèse prev 2006 - 2007 par entreprise_P&amp;L Spring 200806 2" xfId="4261" xr:uid="{00000000-0005-0000-0000-0000890F0000}"/>
    <cellStyle name="_Currency_Jazztel model 15-exhibits bis_Mobile CSC - CMT_Synthèse prev 2006 - 2007 par entreprise_P&amp;L Spring 200806 2 2" xfId="4262" xr:uid="{00000000-0005-0000-0000-00008A0F0000}"/>
    <cellStyle name="_Currency_Jazztel model 15-exhibits bis_Mobile CSC - CMT_Synthèse prev 2006 - 2007 par entreprise_Présentation au Board" xfId="4263" xr:uid="{00000000-0005-0000-0000-00008B0F0000}"/>
    <cellStyle name="_Currency_Jazztel model 15-exhibits bis_Mobile CSC - CMT_Synthèse prev 2006 - 2007 par entreprise_Présentation au Board 2" xfId="4264" xr:uid="{00000000-0005-0000-0000-00008C0F0000}"/>
    <cellStyle name="_Currency_Jazztel model 15-exhibits bis_Mobile CSC - CMT_Synthèse prev 2006 - 2007 par entreprise_Présentation au Board 2 2" xfId="4265" xr:uid="{00000000-0005-0000-0000-00008D0F0000}"/>
    <cellStyle name="_Currency_Jazztel model 15-exhibits bis_Mobile CSC - CMT_Synthèse prev 2006 - 2007 par entreprise_Présentation au Board July 29" xfId="4266" xr:uid="{00000000-0005-0000-0000-00008E0F0000}"/>
    <cellStyle name="_Currency_Jazztel model 15-exhibits bis_Mobile CSC - CMT_Synthèse prev 2006 - 2007 par entreprise_Présentation au Board July 29 2" xfId="4267" xr:uid="{00000000-0005-0000-0000-00008F0F0000}"/>
    <cellStyle name="_Currency_Jazztel model 15-exhibits bis_Mobile CSC - CMT_Synthèse prev 2006 - 2007 par entreprise_Présentation au Board July 29 2 2" xfId="4268" xr:uid="{00000000-0005-0000-0000-0000900F0000}"/>
    <cellStyle name="_Currency_Jazztel model 15-exhibits bis_Mobile CSC - CMT_Synthèse prev 2006 - 2007 par entreprise_Présentation au CDG July 21 v080708" xfId="4269" xr:uid="{00000000-0005-0000-0000-0000910F0000}"/>
    <cellStyle name="_Currency_Jazztel model 15-exhibits bis_Mobile CSC - CMT_Synthèse prev 2006 - 2007 par entreprise_Présentation au CDG July 21 v080708 2" xfId="4270" xr:uid="{00000000-0005-0000-0000-0000920F0000}"/>
    <cellStyle name="_Currency_Jazztel model 15-exhibits bis_Mobile CSC - CMT_Synthèse prev 2006 - 2007 par entreprise_Présentation au CDG July 21 v080708 2 2" xfId="4271" xr:uid="{00000000-0005-0000-0000-0000930F0000}"/>
    <cellStyle name="_Currency_Jazztel model 15-exhibits bis_Mobile CSC - CMT_Synthèse prev 2006 - 2007 par entreprise_RM 2008 01 comments ILM" xfId="4272" xr:uid="{00000000-0005-0000-0000-0000940F0000}"/>
    <cellStyle name="_Currency_Jazztel model 15-exhibits bis_Mobile CSC - CMT_Synthèse prev 2006 - 2007 par entreprise_RM 2008 01 comments ILM 2" xfId="4273" xr:uid="{00000000-0005-0000-0000-0000950F0000}"/>
    <cellStyle name="_Currency_Jazztel model 15-exhibits bis_Mobile CSC - CMT_Synthèse prev 2006 - 2007 par entreprise_RM 2008 01 comments ILM 2 2" xfId="4274" xr:uid="{00000000-0005-0000-0000-0000960F0000}"/>
    <cellStyle name="_Currency_Jazztel model 15-exhibits bis_Mobile CSC - CMT_Synthèse prev 2006 - 2007 par entreprise_RM 2008 04 comments ILM" xfId="4275" xr:uid="{00000000-0005-0000-0000-0000970F0000}"/>
    <cellStyle name="_Currency_Jazztel model 15-exhibits bis_Mobile CSC - CMT_Synthèse prev 2006 - 2007 par entreprise_RM 2008 04 comments ILM 2" xfId="4276" xr:uid="{00000000-0005-0000-0000-0000980F0000}"/>
    <cellStyle name="_Currency_Jazztel model 15-exhibits bis_Mobile CSC - CMT_Synthèse prev 2006 - 2007 par entreprise_RM 2008 04 comments ILM 2 2" xfId="4277" xr:uid="{00000000-0005-0000-0000-0000990F0000}"/>
    <cellStyle name="_Currency_Jazztel model 15-exhibits bis_Mobile CSC - CMT_Synthèse prev 2006 - 2007 par entreprise_SPRING 2010" xfId="4278" xr:uid="{00000000-0005-0000-0000-00009A0F0000}"/>
    <cellStyle name="_Currency_Jazztel model 15-exhibits bis_Mobile CSC - CMT_Synthèse prev 2006 - 2007 par entreprise_SPRING 2010 2" xfId="4279" xr:uid="{00000000-0005-0000-0000-00009B0F0000}"/>
    <cellStyle name="_Currency_Jazztel model 15-exhibits bis_Mobile CSC - CMT_Synthèse prev 2006 - 2007 par entreprise_SPRING 2010 2 2" xfId="4280" xr:uid="{00000000-0005-0000-0000-00009C0F0000}"/>
    <cellStyle name="_Currency_Jazztel model 15-exhibits bis_Mobile CSC - CMT_Synthèse prev 2006 - 2007 par entreprise_Synthèse Rhodia Spring Dec 2007 P&amp;L" xfId="4281" xr:uid="{00000000-0005-0000-0000-00009D0F0000}"/>
    <cellStyle name="_Currency_Jazztel model 15-exhibits bis_Mobile CSC - CMT_Synthèse prev 2006 - 2007 par entreprise_Synthèse Rhodia Spring Dec 2007 P&amp;L 2" xfId="4282" xr:uid="{00000000-0005-0000-0000-00009E0F0000}"/>
    <cellStyle name="_Currency_Jazztel model 15-exhibits bis_Mobile CSC - CMT_Synthèse prev 2006 - 2007 par entreprise_Synthèse Rhodia Spring Dec 2007 P&amp;L 2 2" xfId="4283" xr:uid="{00000000-0005-0000-0000-00009F0F0000}"/>
    <cellStyle name="_Currency_Jazztel model 15-exhibits bis_Mobile CSC - CMT_Synthèse prev 2006 - 2007 par entreprise_WC &amp; Free Cash Flow 200801" xfId="4284" xr:uid="{00000000-0005-0000-0000-0000A00F0000}"/>
    <cellStyle name="_Currency_Jazztel model 15-exhibits bis_Mobile CSC - CMT_Synthèse prev 2006 - 2007 par entreprise_WC &amp; Free Cash Flow 200801 2" xfId="4285" xr:uid="{00000000-0005-0000-0000-0000A10F0000}"/>
    <cellStyle name="_Currency_Jazztel model 15-exhibits bis_Mobile CSC - CMT_Synthèse prev 2006 - 2007 par entreprise_WC &amp; Free Cash Flow 200801 2 2" xfId="4286" xr:uid="{00000000-0005-0000-0000-0000A20F0000}"/>
    <cellStyle name="_Currency_Jazztel model 15-exhibits bis_Mobile CSC - CMT_Synthèse prev 2006 - 2007 par entreprise_WC &amp; Free Cash Flow 2011-10" xfId="4287" xr:uid="{00000000-0005-0000-0000-0000A30F0000}"/>
    <cellStyle name="_Currency_Jazztel model 15-exhibits bis_Mobile CSC - CMT_Synthèse prev 2006 - 2007 par entreprise_WC &amp; Free Cash Flow 2011-10 2" xfId="4288" xr:uid="{00000000-0005-0000-0000-0000A40F0000}"/>
    <cellStyle name="_Currency_Jazztel model 15-exhibits bis_Mobile CSC - CMT_Synthèse prev 2006 - 2007 par entreprise_WC &amp; Free Cash Flow 2011-10 2 2" xfId="4289" xr:uid="{00000000-0005-0000-0000-0000A50F0000}"/>
    <cellStyle name="_Currency_Jazztel model 15-exhibits bis_Mobile CSC - CMT_Synthèse prev 2006 - 2007 par entreprise_WC &amp; Free Cash Flow Spring 200806" xfId="4290" xr:uid="{00000000-0005-0000-0000-0000A60F0000}"/>
    <cellStyle name="_Currency_Jazztel model 15-exhibits bis_Mobile CSC - CMT_Synthèse prev 2006 - 2007 par entreprise_WC &amp; Free Cash Flow Spring 200806 2" xfId="4291" xr:uid="{00000000-0005-0000-0000-0000A70F0000}"/>
    <cellStyle name="_Currency_Jazztel model 15-exhibits bis_Mobile CSC - CMT_Synthèse prev 2006 - 2007 par entreprise_WC &amp; Free Cash Flow Spring 200806 2 2" xfId="4292" xr:uid="{00000000-0005-0000-0000-0000A80F0000}"/>
    <cellStyle name="_Currency_Jazztel model 15-exhibits bis_T_MOBIL2" xfId="4293" xr:uid="{00000000-0005-0000-0000-0000A90F0000}"/>
    <cellStyle name="_Currency_Jazztel model 15-exhibits bis_T_MOBIL2 2" xfId="4294" xr:uid="{00000000-0005-0000-0000-0000AA0F0000}"/>
    <cellStyle name="_Currency_Jazztel model 15-exhibits bis_T_MOBIL2 2 2" xfId="4295" xr:uid="{00000000-0005-0000-0000-0000AB0F0000}"/>
    <cellStyle name="_Currency_Jazztel model 15-exhibits bis_T_MOBIL2_Chiffres Pres board 2007" xfId="4296" xr:uid="{00000000-0005-0000-0000-0000AC0F0000}"/>
    <cellStyle name="_Currency_Jazztel model 15-exhibits bis_T_MOBIL2_Chiffres Pres board 2007 2" xfId="4297" xr:uid="{00000000-0005-0000-0000-0000AD0F0000}"/>
    <cellStyle name="_Currency_Jazztel model 15-exhibits bis_T_MOBIL2_Chiffres Pres board 2007 2 2" xfId="4298" xr:uid="{00000000-0005-0000-0000-0000AE0F0000}"/>
    <cellStyle name="_Currency_Jazztel model 15-exhibits bis_T_MOBIL2_Chiffres Pres Juillet 2007" xfId="4299" xr:uid="{00000000-0005-0000-0000-0000AF0F0000}"/>
    <cellStyle name="_Currency_Jazztel model 15-exhibits bis_T_MOBIL2_Chiffres Pres Juillet 2007 2" xfId="4300" xr:uid="{00000000-0005-0000-0000-0000B00F0000}"/>
    <cellStyle name="_Currency_Jazztel model 15-exhibits bis_T_MOBIL2_Chiffres Pres Juillet 2007 2 2" xfId="4301" xr:uid="{00000000-0005-0000-0000-0000B10F0000}"/>
    <cellStyle name="_Currency_Jazztel model 15-exhibits bis_T_MOBIL2_Free Cash Flow" xfId="4302" xr:uid="{00000000-0005-0000-0000-0000B20F0000}"/>
    <cellStyle name="_Currency_Jazztel model 15-exhibits bis_T_MOBIL2_Free Cash Flow 2" xfId="4303" xr:uid="{00000000-0005-0000-0000-0000B30F0000}"/>
    <cellStyle name="_Currency_Jazztel model 15-exhibits bis_T_MOBIL2_Free Cash Flow 2 2" xfId="4304" xr:uid="{00000000-0005-0000-0000-0000B40F0000}"/>
    <cellStyle name="_Currency_Jazztel model 15-exhibits bis_T_MOBIL2_Free Cash Flow_Bridge FC Act 2007 vs 2008 (Fct June) par entreprise" xfId="4305" xr:uid="{00000000-0005-0000-0000-0000B50F0000}"/>
    <cellStyle name="_Currency_Jazztel model 15-exhibits bis_T_MOBIL2_Free Cash Flow_Bridge FC Act 2007 vs 2008 (Fct June) par entreprise 2" xfId="4306" xr:uid="{00000000-0005-0000-0000-0000B60F0000}"/>
    <cellStyle name="_Currency_Jazztel model 15-exhibits bis_T_MOBIL2_Free Cash Flow_Bridge FC Act 2007 vs 2008 (Fct June) par entreprise 2 2" xfId="4307" xr:uid="{00000000-0005-0000-0000-0000B70F0000}"/>
    <cellStyle name="_Currency_Jazztel model 15-exhibits bis_T_MOBIL2_Free Cash Flow_Cash Unit Review 2012 03 Acetow" xfId="4308" xr:uid="{00000000-0005-0000-0000-0000B80F0000}"/>
    <cellStyle name="_Currency_Jazztel model 15-exhibits bis_T_MOBIL2_Free Cash Flow_Chiffres Pres board 2007" xfId="4309" xr:uid="{00000000-0005-0000-0000-0000B90F0000}"/>
    <cellStyle name="_Currency_Jazztel model 15-exhibits bis_T_MOBIL2_Free Cash Flow_Chiffres Pres board 2007 2" xfId="4310" xr:uid="{00000000-0005-0000-0000-0000BA0F0000}"/>
    <cellStyle name="_Currency_Jazztel model 15-exhibits bis_T_MOBIL2_Free Cash Flow_Chiffres Pres board 2007 2 2" xfId="4311" xr:uid="{00000000-0005-0000-0000-0000BB0F0000}"/>
    <cellStyle name="_Currency_Jazztel model 15-exhibits bis_T_MOBIL2_Free Cash Flow_Conso Bridge EBITDA 2008x2007" xfId="4312" xr:uid="{00000000-0005-0000-0000-0000BC0F0000}"/>
    <cellStyle name="_Currency_Jazztel model 15-exhibits bis_T_MOBIL2_Free Cash Flow_Conso Bridge EBITDA 2008x2007 2" xfId="4313" xr:uid="{00000000-0005-0000-0000-0000BD0F0000}"/>
    <cellStyle name="_Currency_Jazztel model 15-exhibits bis_T_MOBIL2_Free Cash Flow_Conso Bridge EBITDA 2008x2007 2 2" xfId="4314" xr:uid="{00000000-0005-0000-0000-0000BE0F0000}"/>
    <cellStyle name="_Currency_Jazztel model 15-exhibits bis_T_MOBIL2_Free Cash Flow_Conso Bridge EBITDA 2008x2007 SPRING06" xfId="4315" xr:uid="{00000000-0005-0000-0000-0000BF0F0000}"/>
    <cellStyle name="_Currency_Jazztel model 15-exhibits bis_T_MOBIL2_Free Cash Flow_Conso Bridge EBITDA 2008x2007 SPRING06 2" xfId="4316" xr:uid="{00000000-0005-0000-0000-0000C00F0000}"/>
    <cellStyle name="_Currency_Jazztel model 15-exhibits bis_T_MOBIL2_Free Cash Flow_Conso Bridge EBITDA 2008x2007 SPRING06 2 2" xfId="4317" xr:uid="{00000000-0005-0000-0000-0000C10F0000}"/>
    <cellStyle name="_Currency_Jazztel model 15-exhibits bis_T_MOBIL2_Free Cash Flow_P&amp;L Spring 200806" xfId="4318" xr:uid="{00000000-0005-0000-0000-0000C20F0000}"/>
    <cellStyle name="_Currency_Jazztel model 15-exhibits bis_T_MOBIL2_Free Cash Flow_P&amp;L Spring 200806 2" xfId="4319" xr:uid="{00000000-0005-0000-0000-0000C30F0000}"/>
    <cellStyle name="_Currency_Jazztel model 15-exhibits bis_T_MOBIL2_Free Cash Flow_P&amp;L Spring 200806 2 2" xfId="4320" xr:uid="{00000000-0005-0000-0000-0000C40F0000}"/>
    <cellStyle name="_Currency_Jazztel model 15-exhibits bis_T_MOBIL2_Free Cash Flow_Présentation au Board" xfId="4321" xr:uid="{00000000-0005-0000-0000-0000C50F0000}"/>
    <cellStyle name="_Currency_Jazztel model 15-exhibits bis_T_MOBIL2_Free Cash Flow_Présentation au Board 2" xfId="4322" xr:uid="{00000000-0005-0000-0000-0000C60F0000}"/>
    <cellStyle name="_Currency_Jazztel model 15-exhibits bis_T_MOBIL2_Free Cash Flow_Présentation au Board 2 2" xfId="4323" xr:uid="{00000000-0005-0000-0000-0000C70F0000}"/>
    <cellStyle name="_Currency_Jazztel model 15-exhibits bis_T_MOBIL2_Free Cash Flow_Présentation au Board July 29" xfId="4324" xr:uid="{00000000-0005-0000-0000-0000C80F0000}"/>
    <cellStyle name="_Currency_Jazztel model 15-exhibits bis_T_MOBIL2_Free Cash Flow_Présentation au Board July 29 2" xfId="4325" xr:uid="{00000000-0005-0000-0000-0000C90F0000}"/>
    <cellStyle name="_Currency_Jazztel model 15-exhibits bis_T_MOBIL2_Free Cash Flow_Présentation au Board July 29 2 2" xfId="4326" xr:uid="{00000000-0005-0000-0000-0000CA0F0000}"/>
    <cellStyle name="_Currency_Jazztel model 15-exhibits bis_T_MOBIL2_Free Cash Flow_Présentation au CDG July 21 v080708" xfId="4327" xr:uid="{00000000-0005-0000-0000-0000CB0F0000}"/>
    <cellStyle name="_Currency_Jazztel model 15-exhibits bis_T_MOBIL2_Free Cash Flow_Présentation au CDG July 21 v080708 2" xfId="4328" xr:uid="{00000000-0005-0000-0000-0000CC0F0000}"/>
    <cellStyle name="_Currency_Jazztel model 15-exhibits bis_T_MOBIL2_Free Cash Flow_Présentation au CDG July 21 v080708 2 2" xfId="4329" xr:uid="{00000000-0005-0000-0000-0000CD0F0000}"/>
    <cellStyle name="_Currency_Jazztel model 15-exhibits bis_T_MOBIL2_Free Cash Flow_Présention au Board July 29" xfId="4330" xr:uid="{00000000-0005-0000-0000-0000CE0F0000}"/>
    <cellStyle name="_Currency_Jazztel model 15-exhibits bis_T_MOBIL2_Free Cash Flow_Présention au Board July 29 2" xfId="4331" xr:uid="{00000000-0005-0000-0000-0000CF0F0000}"/>
    <cellStyle name="_Currency_Jazztel model 15-exhibits bis_T_MOBIL2_Free Cash Flow_Présention au Board July 29 2 2" xfId="4332" xr:uid="{00000000-0005-0000-0000-0000D00F0000}"/>
    <cellStyle name="_Currency_Jazztel model 15-exhibits bis_T_MOBIL2_Free Cash Flow_RM 2008 01 comments ILM" xfId="4333" xr:uid="{00000000-0005-0000-0000-0000D10F0000}"/>
    <cellStyle name="_Currency_Jazztel model 15-exhibits bis_T_MOBIL2_Free Cash Flow_RM 2008 01 comments ILM 2" xfId="4334" xr:uid="{00000000-0005-0000-0000-0000D20F0000}"/>
    <cellStyle name="_Currency_Jazztel model 15-exhibits bis_T_MOBIL2_Free Cash Flow_RM 2008 01 comments ILM 2 2" xfId="4335" xr:uid="{00000000-0005-0000-0000-0000D30F0000}"/>
    <cellStyle name="_Currency_Jazztel model 15-exhibits bis_T_MOBIL2_Free Cash Flow_RM 2008 04 comments ILM" xfId="4336" xr:uid="{00000000-0005-0000-0000-0000D40F0000}"/>
    <cellStyle name="_Currency_Jazztel model 15-exhibits bis_T_MOBIL2_Free Cash Flow_RM 2008 04 comments ILM 2" xfId="4337" xr:uid="{00000000-0005-0000-0000-0000D50F0000}"/>
    <cellStyle name="_Currency_Jazztel model 15-exhibits bis_T_MOBIL2_Free Cash Flow_RM 2008 04 comments ILM 2 2" xfId="4338" xr:uid="{00000000-0005-0000-0000-0000D60F0000}"/>
    <cellStyle name="_Currency_Jazztel model 15-exhibits bis_T_MOBIL2_Free Cash Flow_SPRING 2010" xfId="4339" xr:uid="{00000000-0005-0000-0000-0000D70F0000}"/>
    <cellStyle name="_Currency_Jazztel model 15-exhibits bis_T_MOBIL2_Free Cash Flow_SPRING 2010 2" xfId="4340" xr:uid="{00000000-0005-0000-0000-0000D80F0000}"/>
    <cellStyle name="_Currency_Jazztel model 15-exhibits bis_T_MOBIL2_Free Cash Flow_SPRING 2010 2 2" xfId="4341" xr:uid="{00000000-0005-0000-0000-0000D90F0000}"/>
    <cellStyle name="_Currency_Jazztel model 15-exhibits bis_T_MOBIL2_Free Cash Flow_WC &amp; Free Cash Flow 200801" xfId="4342" xr:uid="{00000000-0005-0000-0000-0000DA0F0000}"/>
    <cellStyle name="_Currency_Jazztel model 15-exhibits bis_T_MOBIL2_Free Cash Flow_WC &amp; Free Cash Flow 200801 2" xfId="4343" xr:uid="{00000000-0005-0000-0000-0000DB0F0000}"/>
    <cellStyle name="_Currency_Jazztel model 15-exhibits bis_T_MOBIL2_Free Cash Flow_WC &amp; Free Cash Flow 200801 2 2" xfId="4344" xr:uid="{00000000-0005-0000-0000-0000DC0F0000}"/>
    <cellStyle name="_Currency_Jazztel model 15-exhibits bis_T_MOBIL2_Free Cash Flow_WC &amp; Free Cash Flow 2011-10" xfId="4345" xr:uid="{00000000-0005-0000-0000-0000DD0F0000}"/>
    <cellStyle name="_Currency_Jazztel model 15-exhibits bis_T_MOBIL2_Free Cash Flow_WC &amp; Free Cash Flow 2011-10 2" xfId="4346" xr:uid="{00000000-0005-0000-0000-0000DE0F0000}"/>
    <cellStyle name="_Currency_Jazztel model 15-exhibits bis_T_MOBIL2_Free Cash Flow_WC &amp; Free Cash Flow 2011-10 2 2" xfId="4347" xr:uid="{00000000-0005-0000-0000-0000DF0F0000}"/>
    <cellStyle name="_Currency_Jazztel model 15-exhibits bis_T_MOBIL2_Free Cash Flow_WC &amp; Free Cash Flow Spring 200806" xfId="4348" xr:uid="{00000000-0005-0000-0000-0000E00F0000}"/>
    <cellStyle name="_Currency_Jazztel model 15-exhibits bis_T_MOBIL2_Free Cash Flow_WC &amp; Free Cash Flow Spring 200806 2" xfId="4349" xr:uid="{00000000-0005-0000-0000-0000E10F0000}"/>
    <cellStyle name="_Currency_Jazztel model 15-exhibits bis_T_MOBIL2_Free Cash Flow_WC &amp; Free Cash Flow Spring 200806 2 2" xfId="4350" xr:uid="{00000000-0005-0000-0000-0000E20F0000}"/>
    <cellStyle name="_Currency_Jazztel model 15-exhibits bis_T_MOBIL2_Net result" xfId="4351" xr:uid="{00000000-0005-0000-0000-0000E30F0000}"/>
    <cellStyle name="_Currency_Jazztel model 15-exhibits bis_T_MOBIL2_Net result 2" xfId="4352" xr:uid="{00000000-0005-0000-0000-0000E40F0000}"/>
    <cellStyle name="_Currency_Jazztel model 15-exhibits bis_T_MOBIL2_Net result 2 2" xfId="4353" xr:uid="{00000000-0005-0000-0000-0000E50F0000}"/>
    <cellStyle name="_Currency_Jazztel model 15-exhibits bis_T_MOBIL2_Présention au Board July 29" xfId="4354" xr:uid="{00000000-0005-0000-0000-0000E60F0000}"/>
    <cellStyle name="_Currency_Jazztel model 15-exhibits bis_T_MOBIL2_Présention au Board July 29 2" xfId="4355" xr:uid="{00000000-0005-0000-0000-0000E70F0000}"/>
    <cellStyle name="_Currency_Jazztel model 15-exhibits bis_T_MOBIL2_Présention au Board July 29 2 2" xfId="4356" xr:uid="{00000000-0005-0000-0000-0000E80F0000}"/>
    <cellStyle name="_Currency_Jazztel model 15-exhibits bis_T_MOBIL2_suivi dette et FCF" xfId="4357" xr:uid="{00000000-0005-0000-0000-0000E90F0000}"/>
    <cellStyle name="_Currency_Jazztel model 15-exhibits bis_T_MOBIL2_suivi dette et FCF 2" xfId="4358" xr:uid="{00000000-0005-0000-0000-0000EA0F0000}"/>
    <cellStyle name="_Currency_Jazztel model 15-exhibits bis_T_MOBIL2_suivi dette et FCF 2 2" xfId="4359" xr:uid="{00000000-0005-0000-0000-0000EB0F0000}"/>
    <cellStyle name="_Currency_Jazztel model 15-exhibits bis_T_MOBIL2_Synthèse prev 2006 - 2007 par entreprise" xfId="4360" xr:uid="{00000000-0005-0000-0000-0000EC0F0000}"/>
    <cellStyle name="_Currency_Jazztel model 15-exhibits bis_T_MOBIL2_Synthèse prev 2006 - 2007 par entreprise 2" xfId="4361" xr:uid="{00000000-0005-0000-0000-0000ED0F0000}"/>
    <cellStyle name="_Currency_Jazztel model 15-exhibits bis_T_MOBIL2_Synthèse prev 2006 - 2007 par entreprise 2 2" xfId="4362" xr:uid="{00000000-0005-0000-0000-0000EE0F0000}"/>
    <cellStyle name="_Currency_Jazztel model 15-exhibits bis_T_MOBIL2_Synthèse prev 2006 - 2007 par entreprise v2" xfId="4363" xr:uid="{00000000-0005-0000-0000-0000EF0F0000}"/>
    <cellStyle name="_Currency_Jazztel model 15-exhibits bis_T_MOBIL2_Synthèse prev 2006 - 2007 par entreprise v2 2" xfId="4364" xr:uid="{00000000-0005-0000-0000-0000F00F0000}"/>
    <cellStyle name="_Currency_Jazztel model 15-exhibits bis_T_MOBIL2_Synthèse prev 2006 - 2007 par entreprise v2 2 2" xfId="4365" xr:uid="{00000000-0005-0000-0000-0000F10F0000}"/>
    <cellStyle name="_Currency_Jazztel model 15-exhibits bis_T_MOBIL2_Synthèse prev 2006 - 2007 par entreprise v2_Bridge FC Act 2007 vs 2008 (Fct June) par entreprise" xfId="4366" xr:uid="{00000000-0005-0000-0000-0000F20F0000}"/>
    <cellStyle name="_Currency_Jazztel model 15-exhibits bis_T_MOBIL2_Synthèse prev 2006 - 2007 par entreprise v2_Bridge FC Act 2007 vs 2008 (Fct June) par entreprise 2" xfId="4367" xr:uid="{00000000-0005-0000-0000-0000F30F0000}"/>
    <cellStyle name="_Currency_Jazztel model 15-exhibits bis_T_MOBIL2_Synthèse prev 2006 - 2007 par entreprise v2_Bridge FC Act 2007 vs 2008 (Fct June) par entreprise 2 2" xfId="4368" xr:uid="{00000000-0005-0000-0000-0000F40F0000}"/>
    <cellStyle name="_Currency_Jazztel model 15-exhibits bis_T_MOBIL2_Synthèse prev 2006 - 2007 par entreprise v2_Cash Unit Review 2012 03 Acetow" xfId="4369" xr:uid="{00000000-0005-0000-0000-0000F50F0000}"/>
    <cellStyle name="_Currency_Jazztel model 15-exhibits bis_T_MOBIL2_Synthèse prev 2006 - 2007 par entreprise v2_Chiffres Pres board 2007" xfId="4370" xr:uid="{00000000-0005-0000-0000-0000F60F0000}"/>
    <cellStyle name="_Currency_Jazztel model 15-exhibits bis_T_MOBIL2_Synthèse prev 2006 - 2007 par entreprise v2_Chiffres Pres board 2007 2" xfId="4371" xr:uid="{00000000-0005-0000-0000-0000F70F0000}"/>
    <cellStyle name="_Currency_Jazztel model 15-exhibits bis_T_MOBIL2_Synthèse prev 2006 - 2007 par entreprise v2_Chiffres Pres board 2007 2 2" xfId="4372" xr:uid="{00000000-0005-0000-0000-0000F80F0000}"/>
    <cellStyle name="_Currency_Jazztel model 15-exhibits bis_T_MOBIL2_Synthèse prev 2006 - 2007 par entreprise v2_Conso Bridge EBITDA 2008x2007" xfId="4373" xr:uid="{00000000-0005-0000-0000-0000F90F0000}"/>
    <cellStyle name="_Currency_Jazztel model 15-exhibits bis_T_MOBIL2_Synthèse prev 2006 - 2007 par entreprise v2_Conso Bridge EBITDA 2008x2007 2" xfId="4374" xr:uid="{00000000-0005-0000-0000-0000FA0F0000}"/>
    <cellStyle name="_Currency_Jazztel model 15-exhibits bis_T_MOBIL2_Synthèse prev 2006 - 2007 par entreprise v2_Conso Bridge EBITDA 2008x2007 2 2" xfId="4375" xr:uid="{00000000-0005-0000-0000-0000FB0F0000}"/>
    <cellStyle name="_Currency_Jazztel model 15-exhibits bis_T_MOBIL2_Synthèse prev 2006 - 2007 par entreprise v2_Conso Bridge EBITDA 2008x2007 SPRING06" xfId="4376" xr:uid="{00000000-0005-0000-0000-0000FC0F0000}"/>
    <cellStyle name="_Currency_Jazztel model 15-exhibits bis_T_MOBIL2_Synthèse prev 2006 - 2007 par entreprise v2_Conso Bridge EBITDA 2008x2007 SPRING06 2" xfId="4377" xr:uid="{00000000-0005-0000-0000-0000FD0F0000}"/>
    <cellStyle name="_Currency_Jazztel model 15-exhibits bis_T_MOBIL2_Synthèse prev 2006 - 2007 par entreprise v2_Conso Bridge EBITDA 2008x2007 SPRING06 2 2" xfId="4378" xr:uid="{00000000-0005-0000-0000-0000FE0F0000}"/>
    <cellStyle name="_Currency_Jazztel model 15-exhibits bis_T_MOBIL2_Synthèse prev 2006 - 2007 par entreprise v2_P&amp;L Spring 200806" xfId="4379" xr:uid="{00000000-0005-0000-0000-0000FF0F0000}"/>
    <cellStyle name="_Currency_Jazztel model 15-exhibits bis_T_MOBIL2_Synthèse prev 2006 - 2007 par entreprise v2_P&amp;L Spring 200806 2" xfId="4380" xr:uid="{00000000-0005-0000-0000-000000100000}"/>
    <cellStyle name="_Currency_Jazztel model 15-exhibits bis_T_MOBIL2_Synthèse prev 2006 - 2007 par entreprise v2_P&amp;L Spring 200806 2 2" xfId="4381" xr:uid="{00000000-0005-0000-0000-000001100000}"/>
    <cellStyle name="_Currency_Jazztel model 15-exhibits bis_T_MOBIL2_Synthèse prev 2006 - 2007 par entreprise v2_Présentation au Board" xfId="4382" xr:uid="{00000000-0005-0000-0000-000002100000}"/>
    <cellStyle name="_Currency_Jazztel model 15-exhibits bis_T_MOBIL2_Synthèse prev 2006 - 2007 par entreprise v2_Présentation au Board 2" xfId="4383" xr:uid="{00000000-0005-0000-0000-000003100000}"/>
    <cellStyle name="_Currency_Jazztel model 15-exhibits bis_T_MOBIL2_Synthèse prev 2006 - 2007 par entreprise v2_Présentation au Board 2 2" xfId="4384" xr:uid="{00000000-0005-0000-0000-000004100000}"/>
    <cellStyle name="_Currency_Jazztel model 15-exhibits bis_T_MOBIL2_Synthèse prev 2006 - 2007 par entreprise v2_Présentation au Board July 29" xfId="4385" xr:uid="{00000000-0005-0000-0000-000005100000}"/>
    <cellStyle name="_Currency_Jazztel model 15-exhibits bis_T_MOBIL2_Synthèse prev 2006 - 2007 par entreprise v2_Présentation au Board July 29 2" xfId="4386" xr:uid="{00000000-0005-0000-0000-000006100000}"/>
    <cellStyle name="_Currency_Jazztel model 15-exhibits bis_T_MOBIL2_Synthèse prev 2006 - 2007 par entreprise v2_Présentation au Board July 29 2 2" xfId="4387" xr:uid="{00000000-0005-0000-0000-000007100000}"/>
    <cellStyle name="_Currency_Jazztel model 15-exhibits bis_T_MOBIL2_Synthèse prev 2006 - 2007 par entreprise v2_Présentation au CDG July 21 v080708" xfId="4388" xr:uid="{00000000-0005-0000-0000-000008100000}"/>
    <cellStyle name="_Currency_Jazztel model 15-exhibits bis_T_MOBIL2_Synthèse prev 2006 - 2007 par entreprise v2_Présentation au CDG July 21 v080708 2" xfId="4389" xr:uid="{00000000-0005-0000-0000-000009100000}"/>
    <cellStyle name="_Currency_Jazztel model 15-exhibits bis_T_MOBIL2_Synthèse prev 2006 - 2007 par entreprise v2_Présentation au CDG July 21 v080708 2 2" xfId="4390" xr:uid="{00000000-0005-0000-0000-00000A100000}"/>
    <cellStyle name="_Currency_Jazztel model 15-exhibits bis_T_MOBIL2_Synthèse prev 2006 - 2007 par entreprise v2_Présention au Board July 29" xfId="4391" xr:uid="{00000000-0005-0000-0000-00000B100000}"/>
    <cellStyle name="_Currency_Jazztel model 15-exhibits bis_T_MOBIL2_Synthèse prev 2006 - 2007 par entreprise v2_Présention au Board July 29 2" xfId="4392" xr:uid="{00000000-0005-0000-0000-00000C100000}"/>
    <cellStyle name="_Currency_Jazztel model 15-exhibits bis_T_MOBIL2_Synthèse prev 2006 - 2007 par entreprise v2_Présention au Board July 29 2 2" xfId="4393" xr:uid="{00000000-0005-0000-0000-00000D100000}"/>
    <cellStyle name="_Currency_Jazztel model 15-exhibits bis_T_MOBIL2_Synthèse prev 2006 - 2007 par entreprise v2_RM 2008 01 comments ILM" xfId="4394" xr:uid="{00000000-0005-0000-0000-00000E100000}"/>
    <cellStyle name="_Currency_Jazztel model 15-exhibits bis_T_MOBIL2_Synthèse prev 2006 - 2007 par entreprise v2_RM 2008 01 comments ILM 2" xfId="4395" xr:uid="{00000000-0005-0000-0000-00000F100000}"/>
    <cellStyle name="_Currency_Jazztel model 15-exhibits bis_T_MOBIL2_Synthèse prev 2006 - 2007 par entreprise v2_RM 2008 01 comments ILM 2 2" xfId="4396" xr:uid="{00000000-0005-0000-0000-000010100000}"/>
    <cellStyle name="_Currency_Jazztel model 15-exhibits bis_T_MOBIL2_Synthèse prev 2006 - 2007 par entreprise v2_RM 2008 04 comments ILM" xfId="4397" xr:uid="{00000000-0005-0000-0000-000011100000}"/>
    <cellStyle name="_Currency_Jazztel model 15-exhibits bis_T_MOBIL2_Synthèse prev 2006 - 2007 par entreprise v2_RM 2008 04 comments ILM 2" xfId="4398" xr:uid="{00000000-0005-0000-0000-000012100000}"/>
    <cellStyle name="_Currency_Jazztel model 15-exhibits bis_T_MOBIL2_Synthèse prev 2006 - 2007 par entreprise v2_RM 2008 04 comments ILM 2 2" xfId="4399" xr:uid="{00000000-0005-0000-0000-000013100000}"/>
    <cellStyle name="_Currency_Jazztel model 15-exhibits bis_T_MOBIL2_Synthèse prev 2006 - 2007 par entreprise v2_SPRING 2010" xfId="4400" xr:uid="{00000000-0005-0000-0000-000014100000}"/>
    <cellStyle name="_Currency_Jazztel model 15-exhibits bis_T_MOBIL2_Synthèse prev 2006 - 2007 par entreprise v2_SPRING 2010 2" xfId="4401" xr:uid="{00000000-0005-0000-0000-000015100000}"/>
    <cellStyle name="_Currency_Jazztel model 15-exhibits bis_T_MOBIL2_Synthèse prev 2006 - 2007 par entreprise v2_SPRING 2010 2 2" xfId="4402" xr:uid="{00000000-0005-0000-0000-000016100000}"/>
    <cellStyle name="_Currency_Jazztel model 15-exhibits bis_T_MOBIL2_Synthèse prev 2006 - 2007 par entreprise v2_WC &amp; Free Cash Flow 200801" xfId="4403" xr:uid="{00000000-0005-0000-0000-000017100000}"/>
    <cellStyle name="_Currency_Jazztel model 15-exhibits bis_T_MOBIL2_Synthèse prev 2006 - 2007 par entreprise v2_WC &amp; Free Cash Flow 200801 2" xfId="4404" xr:uid="{00000000-0005-0000-0000-000018100000}"/>
    <cellStyle name="_Currency_Jazztel model 15-exhibits bis_T_MOBIL2_Synthèse prev 2006 - 2007 par entreprise v2_WC &amp; Free Cash Flow 200801 2 2" xfId="4405" xr:uid="{00000000-0005-0000-0000-000019100000}"/>
    <cellStyle name="_Currency_Jazztel model 15-exhibits bis_T_MOBIL2_Synthèse prev 2006 - 2007 par entreprise v2_WC &amp; Free Cash Flow 2011-10" xfId="4406" xr:uid="{00000000-0005-0000-0000-00001A100000}"/>
    <cellStyle name="_Currency_Jazztel model 15-exhibits bis_T_MOBIL2_Synthèse prev 2006 - 2007 par entreprise v2_WC &amp; Free Cash Flow 2011-10 2" xfId="4407" xr:uid="{00000000-0005-0000-0000-00001B100000}"/>
    <cellStyle name="_Currency_Jazztel model 15-exhibits bis_T_MOBIL2_Synthèse prev 2006 - 2007 par entreprise v2_WC &amp; Free Cash Flow 2011-10 2 2" xfId="4408" xr:uid="{00000000-0005-0000-0000-00001C100000}"/>
    <cellStyle name="_Currency_Jazztel model 15-exhibits bis_T_MOBIL2_Synthèse prev 2006 - 2007 par entreprise v2_WC &amp; Free Cash Flow Spring 200806" xfId="4409" xr:uid="{00000000-0005-0000-0000-00001D100000}"/>
    <cellStyle name="_Currency_Jazztel model 15-exhibits bis_T_MOBIL2_Synthèse prev 2006 - 2007 par entreprise v2_WC &amp; Free Cash Flow Spring 200806 2" xfId="4410" xr:uid="{00000000-0005-0000-0000-00001E100000}"/>
    <cellStyle name="_Currency_Jazztel model 15-exhibits bis_T_MOBIL2_Synthèse prev 2006 - 2007 par entreprise v2_WC &amp; Free Cash Flow Spring 200806 2 2" xfId="4411" xr:uid="{00000000-0005-0000-0000-00001F100000}"/>
    <cellStyle name="_Currency_Jazztel model 15-exhibits bis_T_MOBIL2_Synthèse prev 2006 - 2007 par entreprise_Bridge FC Act 2007 vs 2008 (Fct June) par entreprise" xfId="4412" xr:uid="{00000000-0005-0000-0000-000020100000}"/>
    <cellStyle name="_Currency_Jazztel model 15-exhibits bis_T_MOBIL2_Synthèse prev 2006 - 2007 par entreprise_Bridge FC Act 2007 vs 2008 (Fct June) par entreprise 2" xfId="4413" xr:uid="{00000000-0005-0000-0000-000021100000}"/>
    <cellStyle name="_Currency_Jazztel model 15-exhibits bis_T_MOBIL2_Synthèse prev 2006 - 2007 par entreprise_Bridge FC Act 2007 vs 2008 (Fct June) par entreprise 2 2" xfId="4414" xr:uid="{00000000-0005-0000-0000-000022100000}"/>
    <cellStyle name="_Currency_Jazztel model 15-exhibits bis_T_MOBIL2_Synthèse prev 2006 - 2007 par entreprise_Cash Unit Review 2012 03 Acetow" xfId="4415" xr:uid="{00000000-0005-0000-0000-000023100000}"/>
    <cellStyle name="_Currency_Jazztel model 15-exhibits bis_T_MOBIL2_Synthèse prev 2006 - 2007 par entreprise_Conso Bridge EBITDA 2008x2007" xfId="4416" xr:uid="{00000000-0005-0000-0000-000024100000}"/>
    <cellStyle name="_Currency_Jazztel model 15-exhibits bis_T_MOBIL2_Synthèse prev 2006 - 2007 par entreprise_Conso Bridge EBITDA 2008x2007 2" xfId="4417" xr:uid="{00000000-0005-0000-0000-000025100000}"/>
    <cellStyle name="_Currency_Jazztel model 15-exhibits bis_T_MOBIL2_Synthèse prev 2006 - 2007 par entreprise_Conso Bridge EBITDA 2008x2007 2 2" xfId="4418" xr:uid="{00000000-0005-0000-0000-000026100000}"/>
    <cellStyle name="_Currency_Jazztel model 15-exhibits bis_T_MOBIL2_Synthèse prev 2006 - 2007 par entreprise_Conso Bridge EBITDA 2008x2007 SPRING06" xfId="4419" xr:uid="{00000000-0005-0000-0000-000027100000}"/>
    <cellStyle name="_Currency_Jazztel model 15-exhibits bis_T_MOBIL2_Synthèse prev 2006 - 2007 par entreprise_Conso Bridge EBITDA 2008x2007 SPRING06 2" xfId="4420" xr:uid="{00000000-0005-0000-0000-000028100000}"/>
    <cellStyle name="_Currency_Jazztel model 15-exhibits bis_T_MOBIL2_Synthèse prev 2006 - 2007 par entreprise_Conso Bridge EBITDA 2008x2007 SPRING06 2 2" xfId="4421" xr:uid="{00000000-0005-0000-0000-000029100000}"/>
    <cellStyle name="_Currency_Jazztel model 15-exhibits bis_T_MOBIL2_Synthèse prev 2006 - 2007 par entreprise_Formats RDG Dec 2007 vMAG Energy Services" xfId="4422" xr:uid="{00000000-0005-0000-0000-00002A100000}"/>
    <cellStyle name="_Currency_Jazztel model 15-exhibits bis_T_MOBIL2_Synthèse prev 2006 - 2007 par entreprise_Formats RDG Dec 2007 vMAG Energy Services 2" xfId="4423" xr:uid="{00000000-0005-0000-0000-00002B100000}"/>
    <cellStyle name="_Currency_Jazztel model 15-exhibits bis_T_MOBIL2_Synthèse prev 2006 - 2007 par entreprise_Formats RDG Dec 2007 vMAG Energy Services 2 2" xfId="4424" xr:uid="{00000000-0005-0000-0000-00002C100000}"/>
    <cellStyle name="_Currency_Jazztel model 15-exhibits bis_T_MOBIL2_Synthèse prev 2006 - 2007 par entreprise_P&amp;L Spring 200806" xfId="4425" xr:uid="{00000000-0005-0000-0000-00002D100000}"/>
    <cellStyle name="_Currency_Jazztel model 15-exhibits bis_T_MOBIL2_Synthèse prev 2006 - 2007 par entreprise_P&amp;L Spring 200806 2" xfId="4426" xr:uid="{00000000-0005-0000-0000-00002E100000}"/>
    <cellStyle name="_Currency_Jazztel model 15-exhibits bis_T_MOBIL2_Synthèse prev 2006 - 2007 par entreprise_P&amp;L Spring 200806 2 2" xfId="4427" xr:uid="{00000000-0005-0000-0000-00002F100000}"/>
    <cellStyle name="_Currency_Jazztel model 15-exhibits bis_T_MOBIL2_Synthèse prev 2006 - 2007 par entreprise_Présentation au Board" xfId="4428" xr:uid="{00000000-0005-0000-0000-000030100000}"/>
    <cellStyle name="_Currency_Jazztel model 15-exhibits bis_T_MOBIL2_Synthèse prev 2006 - 2007 par entreprise_Présentation au Board 2" xfId="4429" xr:uid="{00000000-0005-0000-0000-000031100000}"/>
    <cellStyle name="_Currency_Jazztel model 15-exhibits bis_T_MOBIL2_Synthèse prev 2006 - 2007 par entreprise_Présentation au Board 2 2" xfId="4430" xr:uid="{00000000-0005-0000-0000-000032100000}"/>
    <cellStyle name="_Currency_Jazztel model 15-exhibits bis_T_MOBIL2_Synthèse prev 2006 - 2007 par entreprise_Présentation au Board July 29" xfId="4431" xr:uid="{00000000-0005-0000-0000-000033100000}"/>
    <cellStyle name="_Currency_Jazztel model 15-exhibits bis_T_MOBIL2_Synthèse prev 2006 - 2007 par entreprise_Présentation au Board July 29 2" xfId="4432" xr:uid="{00000000-0005-0000-0000-000034100000}"/>
    <cellStyle name="_Currency_Jazztel model 15-exhibits bis_T_MOBIL2_Synthèse prev 2006 - 2007 par entreprise_Présentation au Board July 29 2 2" xfId="4433" xr:uid="{00000000-0005-0000-0000-000035100000}"/>
    <cellStyle name="_Currency_Jazztel model 15-exhibits bis_T_MOBIL2_Synthèse prev 2006 - 2007 par entreprise_Présentation au CDG July 21 v080708" xfId="4434" xr:uid="{00000000-0005-0000-0000-000036100000}"/>
    <cellStyle name="_Currency_Jazztel model 15-exhibits bis_T_MOBIL2_Synthèse prev 2006 - 2007 par entreprise_Présentation au CDG July 21 v080708 2" xfId="4435" xr:uid="{00000000-0005-0000-0000-000037100000}"/>
    <cellStyle name="_Currency_Jazztel model 15-exhibits bis_T_MOBIL2_Synthèse prev 2006 - 2007 par entreprise_Présentation au CDG July 21 v080708 2 2" xfId="4436" xr:uid="{00000000-0005-0000-0000-000038100000}"/>
    <cellStyle name="_Currency_Jazztel model 15-exhibits bis_T_MOBIL2_Synthèse prev 2006 - 2007 par entreprise_RM 2008 01 comments ILM" xfId="4437" xr:uid="{00000000-0005-0000-0000-000039100000}"/>
    <cellStyle name="_Currency_Jazztel model 15-exhibits bis_T_MOBIL2_Synthèse prev 2006 - 2007 par entreprise_RM 2008 01 comments ILM 2" xfId="4438" xr:uid="{00000000-0005-0000-0000-00003A100000}"/>
    <cellStyle name="_Currency_Jazztel model 15-exhibits bis_T_MOBIL2_Synthèse prev 2006 - 2007 par entreprise_RM 2008 01 comments ILM 2 2" xfId="4439" xr:uid="{00000000-0005-0000-0000-00003B100000}"/>
    <cellStyle name="_Currency_Jazztel model 15-exhibits bis_T_MOBIL2_Synthèse prev 2006 - 2007 par entreprise_RM 2008 04 comments ILM" xfId="4440" xr:uid="{00000000-0005-0000-0000-00003C100000}"/>
    <cellStyle name="_Currency_Jazztel model 15-exhibits bis_T_MOBIL2_Synthèse prev 2006 - 2007 par entreprise_RM 2008 04 comments ILM 2" xfId="4441" xr:uid="{00000000-0005-0000-0000-00003D100000}"/>
    <cellStyle name="_Currency_Jazztel model 15-exhibits bis_T_MOBIL2_Synthèse prev 2006 - 2007 par entreprise_RM 2008 04 comments ILM 2 2" xfId="4442" xr:uid="{00000000-0005-0000-0000-00003E100000}"/>
    <cellStyle name="_Currency_Jazztel model 15-exhibits bis_T_MOBIL2_Synthèse prev 2006 - 2007 par entreprise_SPRING 2010" xfId="4443" xr:uid="{00000000-0005-0000-0000-00003F100000}"/>
    <cellStyle name="_Currency_Jazztel model 15-exhibits bis_T_MOBIL2_Synthèse prev 2006 - 2007 par entreprise_SPRING 2010 2" xfId="4444" xr:uid="{00000000-0005-0000-0000-000040100000}"/>
    <cellStyle name="_Currency_Jazztel model 15-exhibits bis_T_MOBIL2_Synthèse prev 2006 - 2007 par entreprise_SPRING 2010 2 2" xfId="4445" xr:uid="{00000000-0005-0000-0000-000041100000}"/>
    <cellStyle name="_Currency_Jazztel model 15-exhibits bis_T_MOBIL2_Synthèse prev 2006 - 2007 par entreprise_Synthèse Rhodia Spring Dec 2007 P&amp;L" xfId="4446" xr:uid="{00000000-0005-0000-0000-000042100000}"/>
    <cellStyle name="_Currency_Jazztel model 15-exhibits bis_T_MOBIL2_Synthèse prev 2006 - 2007 par entreprise_Synthèse Rhodia Spring Dec 2007 P&amp;L 2" xfId="4447" xr:uid="{00000000-0005-0000-0000-000043100000}"/>
    <cellStyle name="_Currency_Jazztel model 15-exhibits bis_T_MOBIL2_Synthèse prev 2006 - 2007 par entreprise_Synthèse Rhodia Spring Dec 2007 P&amp;L 2 2" xfId="4448" xr:uid="{00000000-0005-0000-0000-000044100000}"/>
    <cellStyle name="_Currency_Jazztel model 15-exhibits bis_T_MOBIL2_Synthèse prev 2006 - 2007 par entreprise_WC &amp; Free Cash Flow 200801" xfId="4449" xr:uid="{00000000-0005-0000-0000-000045100000}"/>
    <cellStyle name="_Currency_Jazztel model 15-exhibits bis_T_MOBIL2_Synthèse prev 2006 - 2007 par entreprise_WC &amp; Free Cash Flow 200801 2" xfId="4450" xr:uid="{00000000-0005-0000-0000-000046100000}"/>
    <cellStyle name="_Currency_Jazztel model 15-exhibits bis_T_MOBIL2_Synthèse prev 2006 - 2007 par entreprise_WC &amp; Free Cash Flow 200801 2 2" xfId="4451" xr:uid="{00000000-0005-0000-0000-000047100000}"/>
    <cellStyle name="_Currency_Jazztel model 15-exhibits bis_T_MOBIL2_Synthèse prev 2006 - 2007 par entreprise_WC &amp; Free Cash Flow 2011-10" xfId="4452" xr:uid="{00000000-0005-0000-0000-000048100000}"/>
    <cellStyle name="_Currency_Jazztel model 15-exhibits bis_T_MOBIL2_Synthèse prev 2006 - 2007 par entreprise_WC &amp; Free Cash Flow 2011-10 2" xfId="4453" xr:uid="{00000000-0005-0000-0000-000049100000}"/>
    <cellStyle name="_Currency_Jazztel model 15-exhibits bis_T_MOBIL2_Synthèse prev 2006 - 2007 par entreprise_WC &amp; Free Cash Flow 2011-10 2 2" xfId="4454" xr:uid="{00000000-0005-0000-0000-00004A100000}"/>
    <cellStyle name="_Currency_Jazztel model 15-exhibits bis_T_MOBIL2_Synthèse prev 2006 - 2007 par entreprise_WC &amp; Free Cash Flow Spring 200806" xfId="4455" xr:uid="{00000000-0005-0000-0000-00004B100000}"/>
    <cellStyle name="_Currency_Jazztel model 15-exhibits bis_T_MOBIL2_Synthèse prev 2006 - 2007 par entreprise_WC &amp; Free Cash Flow Spring 200806 2" xfId="4456" xr:uid="{00000000-0005-0000-0000-00004C100000}"/>
    <cellStyle name="_Currency_Jazztel model 15-exhibits bis_T_MOBIL2_Synthèse prev 2006 - 2007 par entreprise_WC &amp; Free Cash Flow Spring 200806 2 2" xfId="4457" xr:uid="{00000000-0005-0000-0000-00004D100000}"/>
    <cellStyle name="_Currency_Jazztel model 15-exhibits_Jazztel model 16DP3-Exhibits" xfId="4458" xr:uid="{00000000-0005-0000-0000-00004E100000}"/>
    <cellStyle name="_Currency_Jazztel model 15-exhibits_Jazztel model 16DP3-Exhibits 2" xfId="4459" xr:uid="{00000000-0005-0000-0000-00004F100000}"/>
    <cellStyle name="_Currency_Jazztel model 15-exhibits_Jazztel model 16DP3-Exhibits 2 2" xfId="4460" xr:uid="{00000000-0005-0000-0000-000050100000}"/>
    <cellStyle name="_Currency_Jazztel model 15-exhibits_Jazztel model 16DP3-Exhibits_Mobile CSC - CMT" xfId="4461" xr:uid="{00000000-0005-0000-0000-000051100000}"/>
    <cellStyle name="_Currency_Jazztel model 15-exhibits_Jazztel model 16DP3-Exhibits_Mobile CSC - CMT 2" xfId="4462" xr:uid="{00000000-0005-0000-0000-000052100000}"/>
    <cellStyle name="_Currency_Jazztel model 15-exhibits_Jazztel model 16DP3-Exhibits_Mobile CSC - CMT 2 2" xfId="4463" xr:uid="{00000000-0005-0000-0000-000053100000}"/>
    <cellStyle name="_Currency_Jazztel model 15-exhibits_Jazztel model 16DP3-Exhibits_Mobile CSC - CMT_Chiffres Pres board 2007" xfId="4464" xr:uid="{00000000-0005-0000-0000-000054100000}"/>
    <cellStyle name="_Currency_Jazztel model 15-exhibits_Jazztel model 16DP3-Exhibits_Mobile CSC - CMT_Chiffres Pres board 2007 2" xfId="4465" xr:uid="{00000000-0005-0000-0000-000055100000}"/>
    <cellStyle name="_Currency_Jazztel model 15-exhibits_Jazztel model 16DP3-Exhibits_Mobile CSC - CMT_Chiffres Pres board 2007 2 2" xfId="4466" xr:uid="{00000000-0005-0000-0000-000056100000}"/>
    <cellStyle name="_Currency_Jazztel model 15-exhibits_Jazztel model 16DP3-Exhibits_Mobile CSC - CMT_Chiffres Pres Juillet 2007" xfId="4467" xr:uid="{00000000-0005-0000-0000-000057100000}"/>
    <cellStyle name="_Currency_Jazztel model 15-exhibits_Jazztel model 16DP3-Exhibits_Mobile CSC - CMT_Chiffres Pres Juillet 2007 2" xfId="4468" xr:uid="{00000000-0005-0000-0000-000058100000}"/>
    <cellStyle name="_Currency_Jazztel model 15-exhibits_Jazztel model 16DP3-Exhibits_Mobile CSC - CMT_Chiffres Pres Juillet 2007 2 2" xfId="4469" xr:uid="{00000000-0005-0000-0000-000059100000}"/>
    <cellStyle name="_Currency_Jazztel model 15-exhibits_Jazztel model 16DP3-Exhibits_Mobile CSC - CMT_Free Cash Flow" xfId="4470" xr:uid="{00000000-0005-0000-0000-00005A100000}"/>
    <cellStyle name="_Currency_Jazztel model 15-exhibits_Jazztel model 16DP3-Exhibits_Mobile CSC - CMT_Free Cash Flow 2" xfId="4471" xr:uid="{00000000-0005-0000-0000-00005B100000}"/>
    <cellStyle name="_Currency_Jazztel model 15-exhibits_Jazztel model 16DP3-Exhibits_Mobile CSC - CMT_Free Cash Flow 2 2" xfId="4472" xr:uid="{00000000-0005-0000-0000-00005C100000}"/>
    <cellStyle name="_Currency_Jazztel model 15-exhibits_Jazztel model 16DP3-Exhibits_Mobile CSC - CMT_Free Cash Flow_Bridge FC Act 2007 vs 2008 (Fct June) par entreprise" xfId="4473" xr:uid="{00000000-0005-0000-0000-00005D100000}"/>
    <cellStyle name="_Currency_Jazztel model 15-exhibits_Jazztel model 16DP3-Exhibits_Mobile CSC - CMT_Free Cash Flow_Bridge FC Act 2007 vs 2008 (Fct June) par entreprise 2" xfId="4474" xr:uid="{00000000-0005-0000-0000-00005E100000}"/>
    <cellStyle name="_Currency_Jazztel model 15-exhibits_Jazztel model 16DP3-Exhibits_Mobile CSC - CMT_Free Cash Flow_Bridge FC Act 2007 vs 2008 (Fct June) par entreprise 2 2" xfId="4475" xr:uid="{00000000-0005-0000-0000-00005F100000}"/>
    <cellStyle name="_Currency_Jazztel model 15-exhibits_Jazztel model 16DP3-Exhibits_Mobile CSC - CMT_Free Cash Flow_Cash Unit Review 2012 03 Acetow" xfId="4476" xr:uid="{00000000-0005-0000-0000-000060100000}"/>
    <cellStyle name="_Currency_Jazztel model 15-exhibits_Jazztel model 16DP3-Exhibits_Mobile CSC - CMT_Free Cash Flow_Chiffres Pres board 2007" xfId="4477" xr:uid="{00000000-0005-0000-0000-000061100000}"/>
    <cellStyle name="_Currency_Jazztel model 15-exhibits_Jazztel model 16DP3-Exhibits_Mobile CSC - CMT_Free Cash Flow_Chiffres Pres board 2007 2" xfId="4478" xr:uid="{00000000-0005-0000-0000-000062100000}"/>
    <cellStyle name="_Currency_Jazztel model 15-exhibits_Jazztel model 16DP3-Exhibits_Mobile CSC - CMT_Free Cash Flow_Chiffres Pres board 2007 2 2" xfId="4479" xr:uid="{00000000-0005-0000-0000-000063100000}"/>
    <cellStyle name="_Currency_Jazztel model 15-exhibits_Jazztel model 16DP3-Exhibits_Mobile CSC - CMT_Free Cash Flow_Conso Bridge EBITDA 2008x2007" xfId="4480" xr:uid="{00000000-0005-0000-0000-000064100000}"/>
    <cellStyle name="_Currency_Jazztel model 15-exhibits_Jazztel model 16DP3-Exhibits_Mobile CSC - CMT_Free Cash Flow_Conso Bridge EBITDA 2008x2007 2" xfId="4481" xr:uid="{00000000-0005-0000-0000-000065100000}"/>
    <cellStyle name="_Currency_Jazztel model 15-exhibits_Jazztel model 16DP3-Exhibits_Mobile CSC - CMT_Free Cash Flow_Conso Bridge EBITDA 2008x2007 2 2" xfId="4482" xr:uid="{00000000-0005-0000-0000-000066100000}"/>
    <cellStyle name="_Currency_Jazztel model 15-exhibits_Jazztel model 16DP3-Exhibits_Mobile CSC - CMT_Free Cash Flow_Conso Bridge EBITDA 2008x2007 SPRING06" xfId="4483" xr:uid="{00000000-0005-0000-0000-000067100000}"/>
    <cellStyle name="_Currency_Jazztel model 15-exhibits_Jazztel model 16DP3-Exhibits_Mobile CSC - CMT_Free Cash Flow_Conso Bridge EBITDA 2008x2007 SPRING06 2" xfId="4484" xr:uid="{00000000-0005-0000-0000-000068100000}"/>
    <cellStyle name="_Currency_Jazztel model 15-exhibits_Jazztel model 16DP3-Exhibits_Mobile CSC - CMT_Free Cash Flow_Conso Bridge EBITDA 2008x2007 SPRING06 2 2" xfId="4485" xr:uid="{00000000-0005-0000-0000-000069100000}"/>
    <cellStyle name="_Currency_Jazztel model 15-exhibits_Jazztel model 16DP3-Exhibits_Mobile CSC - CMT_Free Cash Flow_P&amp;L Spring 200806" xfId="4486" xr:uid="{00000000-0005-0000-0000-00006A100000}"/>
    <cellStyle name="_Currency_Jazztel model 15-exhibits_Jazztel model 16DP3-Exhibits_Mobile CSC - CMT_Free Cash Flow_P&amp;L Spring 200806 2" xfId="4487" xr:uid="{00000000-0005-0000-0000-00006B100000}"/>
    <cellStyle name="_Currency_Jazztel model 15-exhibits_Jazztel model 16DP3-Exhibits_Mobile CSC - CMT_Free Cash Flow_P&amp;L Spring 200806 2 2" xfId="4488" xr:uid="{00000000-0005-0000-0000-00006C100000}"/>
    <cellStyle name="_Currency_Jazztel model 15-exhibits_Jazztel model 16DP3-Exhibits_Mobile CSC - CMT_Free Cash Flow_Présentation au Board" xfId="4489" xr:uid="{00000000-0005-0000-0000-00006D100000}"/>
    <cellStyle name="_Currency_Jazztel model 15-exhibits_Jazztel model 16DP3-Exhibits_Mobile CSC - CMT_Free Cash Flow_Présentation au Board 2" xfId="4490" xr:uid="{00000000-0005-0000-0000-00006E100000}"/>
    <cellStyle name="_Currency_Jazztel model 15-exhibits_Jazztel model 16DP3-Exhibits_Mobile CSC - CMT_Free Cash Flow_Présentation au Board 2 2" xfId="4491" xr:uid="{00000000-0005-0000-0000-00006F100000}"/>
    <cellStyle name="_Currency_Jazztel model 15-exhibits_Jazztel model 16DP3-Exhibits_Mobile CSC - CMT_Free Cash Flow_Présentation au Board July 29" xfId="4492" xr:uid="{00000000-0005-0000-0000-000070100000}"/>
    <cellStyle name="_Currency_Jazztel model 15-exhibits_Jazztel model 16DP3-Exhibits_Mobile CSC - CMT_Free Cash Flow_Présentation au Board July 29 2" xfId="4493" xr:uid="{00000000-0005-0000-0000-000071100000}"/>
    <cellStyle name="_Currency_Jazztel model 15-exhibits_Jazztel model 16DP3-Exhibits_Mobile CSC - CMT_Free Cash Flow_Présentation au Board July 29 2 2" xfId="4494" xr:uid="{00000000-0005-0000-0000-000072100000}"/>
    <cellStyle name="_Currency_Jazztel model 15-exhibits_Jazztel model 16DP3-Exhibits_Mobile CSC - CMT_Free Cash Flow_Présentation au CDG July 21 v080708" xfId="4495" xr:uid="{00000000-0005-0000-0000-000073100000}"/>
    <cellStyle name="_Currency_Jazztel model 15-exhibits_Jazztel model 16DP3-Exhibits_Mobile CSC - CMT_Free Cash Flow_Présentation au CDG July 21 v080708 2" xfId="4496" xr:uid="{00000000-0005-0000-0000-000074100000}"/>
    <cellStyle name="_Currency_Jazztel model 15-exhibits_Jazztel model 16DP3-Exhibits_Mobile CSC - CMT_Free Cash Flow_Présentation au CDG July 21 v080708 2 2" xfId="4497" xr:uid="{00000000-0005-0000-0000-000075100000}"/>
    <cellStyle name="_Currency_Jazztel model 15-exhibits_Jazztel model 16DP3-Exhibits_Mobile CSC - CMT_Free Cash Flow_Présention au Board July 29" xfId="4498" xr:uid="{00000000-0005-0000-0000-000076100000}"/>
    <cellStyle name="_Currency_Jazztel model 15-exhibits_Jazztel model 16DP3-Exhibits_Mobile CSC - CMT_Free Cash Flow_Présention au Board July 29 2" xfId="4499" xr:uid="{00000000-0005-0000-0000-000077100000}"/>
    <cellStyle name="_Currency_Jazztel model 15-exhibits_Jazztel model 16DP3-Exhibits_Mobile CSC - CMT_Free Cash Flow_Présention au Board July 29 2 2" xfId="4500" xr:uid="{00000000-0005-0000-0000-000078100000}"/>
    <cellStyle name="_Currency_Jazztel model 15-exhibits_Jazztel model 16DP3-Exhibits_Mobile CSC - CMT_Free Cash Flow_RM 2008 01 comments ILM" xfId="4501" xr:uid="{00000000-0005-0000-0000-000079100000}"/>
    <cellStyle name="_Currency_Jazztel model 15-exhibits_Jazztel model 16DP3-Exhibits_Mobile CSC - CMT_Free Cash Flow_RM 2008 01 comments ILM 2" xfId="4502" xr:uid="{00000000-0005-0000-0000-00007A100000}"/>
    <cellStyle name="_Currency_Jazztel model 15-exhibits_Jazztel model 16DP3-Exhibits_Mobile CSC - CMT_Free Cash Flow_RM 2008 01 comments ILM 2 2" xfId="4503" xr:uid="{00000000-0005-0000-0000-00007B100000}"/>
    <cellStyle name="_Currency_Jazztel model 15-exhibits_Jazztel model 16DP3-Exhibits_Mobile CSC - CMT_Free Cash Flow_RM 2008 04 comments ILM" xfId="4504" xr:uid="{00000000-0005-0000-0000-00007C100000}"/>
    <cellStyle name="_Currency_Jazztel model 15-exhibits_Jazztel model 16DP3-Exhibits_Mobile CSC - CMT_Free Cash Flow_RM 2008 04 comments ILM 2" xfId="4505" xr:uid="{00000000-0005-0000-0000-00007D100000}"/>
    <cellStyle name="_Currency_Jazztel model 15-exhibits_Jazztel model 16DP3-Exhibits_Mobile CSC - CMT_Free Cash Flow_RM 2008 04 comments ILM 2 2" xfId="4506" xr:uid="{00000000-0005-0000-0000-00007E100000}"/>
    <cellStyle name="_Currency_Jazztel model 15-exhibits_Jazztel model 16DP3-Exhibits_Mobile CSC - CMT_Free Cash Flow_SPRING 2010" xfId="4507" xr:uid="{00000000-0005-0000-0000-00007F100000}"/>
    <cellStyle name="_Currency_Jazztel model 15-exhibits_Jazztel model 16DP3-Exhibits_Mobile CSC - CMT_Free Cash Flow_SPRING 2010 2" xfId="4508" xr:uid="{00000000-0005-0000-0000-000080100000}"/>
    <cellStyle name="_Currency_Jazztel model 15-exhibits_Jazztel model 16DP3-Exhibits_Mobile CSC - CMT_Free Cash Flow_SPRING 2010 2 2" xfId="4509" xr:uid="{00000000-0005-0000-0000-000081100000}"/>
    <cellStyle name="_Currency_Jazztel model 15-exhibits_Jazztel model 16DP3-Exhibits_Mobile CSC - CMT_Free Cash Flow_WC &amp; Free Cash Flow 200801" xfId="4510" xr:uid="{00000000-0005-0000-0000-000082100000}"/>
    <cellStyle name="_Currency_Jazztel model 15-exhibits_Jazztel model 16DP3-Exhibits_Mobile CSC - CMT_Free Cash Flow_WC &amp; Free Cash Flow 200801 2" xfId="4511" xr:uid="{00000000-0005-0000-0000-000083100000}"/>
    <cellStyle name="_Currency_Jazztel model 15-exhibits_Jazztel model 16DP3-Exhibits_Mobile CSC - CMT_Free Cash Flow_WC &amp; Free Cash Flow 200801 2 2" xfId="4512" xr:uid="{00000000-0005-0000-0000-000084100000}"/>
    <cellStyle name="_Currency_Jazztel model 15-exhibits_Jazztel model 16DP3-Exhibits_Mobile CSC - CMT_Free Cash Flow_WC &amp; Free Cash Flow 2011-10" xfId="4513" xr:uid="{00000000-0005-0000-0000-000085100000}"/>
    <cellStyle name="_Currency_Jazztel model 15-exhibits_Jazztel model 16DP3-Exhibits_Mobile CSC - CMT_Free Cash Flow_WC &amp; Free Cash Flow 2011-10 2" xfId="4514" xr:uid="{00000000-0005-0000-0000-000086100000}"/>
    <cellStyle name="_Currency_Jazztel model 15-exhibits_Jazztel model 16DP3-Exhibits_Mobile CSC - CMT_Free Cash Flow_WC &amp; Free Cash Flow 2011-10 2 2" xfId="4515" xr:uid="{00000000-0005-0000-0000-000087100000}"/>
    <cellStyle name="_Currency_Jazztel model 15-exhibits_Jazztel model 16DP3-Exhibits_Mobile CSC - CMT_Free Cash Flow_WC &amp; Free Cash Flow Spring 200806" xfId="4516" xr:uid="{00000000-0005-0000-0000-000088100000}"/>
    <cellStyle name="_Currency_Jazztel model 15-exhibits_Jazztel model 16DP3-Exhibits_Mobile CSC - CMT_Free Cash Flow_WC &amp; Free Cash Flow Spring 200806 2" xfId="4517" xr:uid="{00000000-0005-0000-0000-000089100000}"/>
    <cellStyle name="_Currency_Jazztel model 15-exhibits_Jazztel model 16DP3-Exhibits_Mobile CSC - CMT_Free Cash Flow_WC &amp; Free Cash Flow Spring 200806 2 2" xfId="4518" xr:uid="{00000000-0005-0000-0000-00008A100000}"/>
    <cellStyle name="_Currency_Jazztel model 15-exhibits_Jazztel model 16DP3-Exhibits_Mobile CSC - CMT_Net result" xfId="4519" xr:uid="{00000000-0005-0000-0000-00008B100000}"/>
    <cellStyle name="_Currency_Jazztel model 15-exhibits_Jazztel model 16DP3-Exhibits_Mobile CSC - CMT_Net result 2" xfId="4520" xr:uid="{00000000-0005-0000-0000-00008C100000}"/>
    <cellStyle name="_Currency_Jazztel model 15-exhibits_Jazztel model 16DP3-Exhibits_Mobile CSC - CMT_Net result 2 2" xfId="4521" xr:uid="{00000000-0005-0000-0000-00008D100000}"/>
    <cellStyle name="_Currency_Jazztel model 15-exhibits_Jazztel model 16DP3-Exhibits_Mobile CSC - CMT_Présention au Board July 29" xfId="4522" xr:uid="{00000000-0005-0000-0000-00008E100000}"/>
    <cellStyle name="_Currency_Jazztel model 15-exhibits_Jazztel model 16DP3-Exhibits_Mobile CSC - CMT_Présention au Board July 29 2" xfId="4523" xr:uid="{00000000-0005-0000-0000-00008F100000}"/>
    <cellStyle name="_Currency_Jazztel model 15-exhibits_Jazztel model 16DP3-Exhibits_Mobile CSC - CMT_Présention au Board July 29 2 2" xfId="4524" xr:uid="{00000000-0005-0000-0000-000090100000}"/>
    <cellStyle name="_Currency_Jazztel model 15-exhibits_Jazztel model 16DP3-Exhibits_Mobile CSC - CMT_suivi dette et FCF" xfId="4525" xr:uid="{00000000-0005-0000-0000-000091100000}"/>
    <cellStyle name="_Currency_Jazztel model 15-exhibits_Jazztel model 16DP3-Exhibits_Mobile CSC - CMT_suivi dette et FCF 2" xfId="4526" xr:uid="{00000000-0005-0000-0000-000092100000}"/>
    <cellStyle name="_Currency_Jazztel model 15-exhibits_Jazztel model 16DP3-Exhibits_Mobile CSC - CMT_suivi dette et FCF 2 2" xfId="4527" xr:uid="{00000000-0005-0000-0000-000093100000}"/>
    <cellStyle name="_Currency_Jazztel model 15-exhibits_Jazztel model 16DP3-Exhibits_Mobile CSC - CMT_Synthèse prev 2006 - 2007 par entreprise" xfId="4528" xr:uid="{00000000-0005-0000-0000-000094100000}"/>
    <cellStyle name="_Currency_Jazztel model 15-exhibits_Jazztel model 16DP3-Exhibits_Mobile CSC - CMT_Synthèse prev 2006 - 2007 par entreprise 2" xfId="4529" xr:uid="{00000000-0005-0000-0000-000095100000}"/>
    <cellStyle name="_Currency_Jazztel model 15-exhibits_Jazztel model 16DP3-Exhibits_Mobile CSC - CMT_Synthèse prev 2006 - 2007 par entreprise 2 2" xfId="4530" xr:uid="{00000000-0005-0000-0000-000096100000}"/>
    <cellStyle name="_Currency_Jazztel model 15-exhibits_Jazztel model 16DP3-Exhibits_Mobile CSC - CMT_Synthèse prev 2006 - 2007 par entreprise v2" xfId="4531" xr:uid="{00000000-0005-0000-0000-000097100000}"/>
    <cellStyle name="_Currency_Jazztel model 15-exhibits_Jazztel model 16DP3-Exhibits_Mobile CSC - CMT_Synthèse prev 2006 - 2007 par entreprise v2 2" xfId="4532" xr:uid="{00000000-0005-0000-0000-000098100000}"/>
    <cellStyle name="_Currency_Jazztel model 15-exhibits_Jazztel model 16DP3-Exhibits_Mobile CSC - CMT_Synthèse prev 2006 - 2007 par entreprise v2 2 2" xfId="4533" xr:uid="{00000000-0005-0000-0000-000099100000}"/>
    <cellStyle name="_Currency_Jazztel model 15-exhibits_Jazztel model 16DP3-Exhibits_Mobile CSC - CMT_Synthèse prev 2006 - 2007 par entreprise v2_Bridge FC Act 2007 vs 2008 (Fct June) par entreprise" xfId="4534" xr:uid="{00000000-0005-0000-0000-00009A100000}"/>
    <cellStyle name="_Currency_Jazztel model 15-exhibits_Jazztel model 16DP3-Exhibits_Mobile CSC - CMT_Synthèse prev 2006 - 2007 par entreprise v2_Bridge FC Act 2007 vs 2008 (Fct June) par entreprise 2" xfId="4535" xr:uid="{00000000-0005-0000-0000-00009B100000}"/>
    <cellStyle name="_Currency_Jazztel model 15-exhibits_Jazztel model 16DP3-Exhibits_Mobile CSC - CMT_Synthèse prev 2006 - 2007 par entreprise v2_Bridge FC Act 2007 vs 2008 (Fct June) par entreprise 2 2" xfId="4536" xr:uid="{00000000-0005-0000-0000-00009C100000}"/>
    <cellStyle name="_Currency_Jazztel model 15-exhibits_Jazztel model 16DP3-Exhibits_Mobile CSC - CMT_Synthèse prev 2006 - 2007 par entreprise v2_Cash Unit Review 2012 03 Acetow" xfId="4537" xr:uid="{00000000-0005-0000-0000-00009D100000}"/>
    <cellStyle name="_Currency_Jazztel model 15-exhibits_Jazztel model 16DP3-Exhibits_Mobile CSC - CMT_Synthèse prev 2006 - 2007 par entreprise v2_Chiffres Pres board 2007" xfId="4538" xr:uid="{00000000-0005-0000-0000-00009E100000}"/>
    <cellStyle name="_Currency_Jazztel model 15-exhibits_Jazztel model 16DP3-Exhibits_Mobile CSC - CMT_Synthèse prev 2006 - 2007 par entreprise v2_Chiffres Pres board 2007 2" xfId="4539" xr:uid="{00000000-0005-0000-0000-00009F100000}"/>
    <cellStyle name="_Currency_Jazztel model 15-exhibits_Jazztel model 16DP3-Exhibits_Mobile CSC - CMT_Synthèse prev 2006 - 2007 par entreprise v2_Chiffres Pres board 2007 2 2" xfId="4540" xr:uid="{00000000-0005-0000-0000-0000A0100000}"/>
    <cellStyle name="_Currency_Jazztel model 15-exhibits_Jazztel model 16DP3-Exhibits_Mobile CSC - CMT_Synthèse prev 2006 - 2007 par entreprise v2_Conso Bridge EBITDA 2008x2007" xfId="4541" xr:uid="{00000000-0005-0000-0000-0000A1100000}"/>
    <cellStyle name="_Currency_Jazztel model 15-exhibits_Jazztel model 16DP3-Exhibits_Mobile CSC - CMT_Synthèse prev 2006 - 2007 par entreprise v2_Conso Bridge EBITDA 2008x2007 2" xfId="4542" xr:uid="{00000000-0005-0000-0000-0000A2100000}"/>
    <cellStyle name="_Currency_Jazztel model 15-exhibits_Jazztel model 16DP3-Exhibits_Mobile CSC - CMT_Synthèse prev 2006 - 2007 par entreprise v2_Conso Bridge EBITDA 2008x2007 2 2" xfId="4543" xr:uid="{00000000-0005-0000-0000-0000A3100000}"/>
    <cellStyle name="_Currency_Jazztel model 15-exhibits_Jazztel model 16DP3-Exhibits_Mobile CSC - CMT_Synthèse prev 2006 - 2007 par entreprise v2_Conso Bridge EBITDA 2008x2007 SPRING06" xfId="4544" xr:uid="{00000000-0005-0000-0000-0000A4100000}"/>
    <cellStyle name="_Currency_Jazztel model 15-exhibits_Jazztel model 16DP3-Exhibits_Mobile CSC - CMT_Synthèse prev 2006 - 2007 par entreprise v2_Conso Bridge EBITDA 2008x2007 SPRING06 2" xfId="4545" xr:uid="{00000000-0005-0000-0000-0000A5100000}"/>
    <cellStyle name="_Currency_Jazztel model 15-exhibits_Jazztel model 16DP3-Exhibits_Mobile CSC - CMT_Synthèse prev 2006 - 2007 par entreprise v2_Conso Bridge EBITDA 2008x2007 SPRING06 2 2" xfId="4546" xr:uid="{00000000-0005-0000-0000-0000A6100000}"/>
    <cellStyle name="_Currency_Jazztel model 15-exhibits_Jazztel model 16DP3-Exhibits_Mobile CSC - CMT_Synthèse prev 2006 - 2007 par entreprise v2_P&amp;L Spring 200806" xfId="4547" xr:uid="{00000000-0005-0000-0000-0000A7100000}"/>
    <cellStyle name="_Currency_Jazztel model 15-exhibits_Jazztel model 16DP3-Exhibits_Mobile CSC - CMT_Synthèse prev 2006 - 2007 par entreprise v2_P&amp;L Spring 200806 2" xfId="4548" xr:uid="{00000000-0005-0000-0000-0000A8100000}"/>
    <cellStyle name="_Currency_Jazztel model 15-exhibits_Jazztel model 16DP3-Exhibits_Mobile CSC - CMT_Synthèse prev 2006 - 2007 par entreprise v2_P&amp;L Spring 200806 2 2" xfId="4549" xr:uid="{00000000-0005-0000-0000-0000A9100000}"/>
    <cellStyle name="_Currency_Jazztel model 15-exhibits_Jazztel model 16DP3-Exhibits_Mobile CSC - CMT_Synthèse prev 2006 - 2007 par entreprise v2_Présentation au Board" xfId="4550" xr:uid="{00000000-0005-0000-0000-0000AA100000}"/>
    <cellStyle name="_Currency_Jazztel model 15-exhibits_Jazztel model 16DP3-Exhibits_Mobile CSC - CMT_Synthèse prev 2006 - 2007 par entreprise v2_Présentation au Board 2" xfId="4551" xr:uid="{00000000-0005-0000-0000-0000AB100000}"/>
    <cellStyle name="_Currency_Jazztel model 15-exhibits_Jazztel model 16DP3-Exhibits_Mobile CSC - CMT_Synthèse prev 2006 - 2007 par entreprise v2_Présentation au Board 2 2" xfId="4552" xr:uid="{00000000-0005-0000-0000-0000AC100000}"/>
    <cellStyle name="_Currency_Jazztel model 15-exhibits_Jazztel model 16DP3-Exhibits_Mobile CSC - CMT_Synthèse prev 2006 - 2007 par entreprise v2_Présentation au Board July 29" xfId="4553" xr:uid="{00000000-0005-0000-0000-0000AD100000}"/>
    <cellStyle name="_Currency_Jazztel model 15-exhibits_Jazztel model 16DP3-Exhibits_Mobile CSC - CMT_Synthèse prev 2006 - 2007 par entreprise v2_Présentation au Board July 29 2" xfId="4554" xr:uid="{00000000-0005-0000-0000-0000AE100000}"/>
    <cellStyle name="_Currency_Jazztel model 15-exhibits_Jazztel model 16DP3-Exhibits_Mobile CSC - CMT_Synthèse prev 2006 - 2007 par entreprise v2_Présentation au Board July 29 2 2" xfId="4555" xr:uid="{00000000-0005-0000-0000-0000AF100000}"/>
    <cellStyle name="_Currency_Jazztel model 15-exhibits_Jazztel model 16DP3-Exhibits_Mobile CSC - CMT_Synthèse prev 2006 - 2007 par entreprise v2_Présentation au CDG July 21 v080708" xfId="4556" xr:uid="{00000000-0005-0000-0000-0000B0100000}"/>
    <cellStyle name="_Currency_Jazztel model 15-exhibits_Jazztel model 16DP3-Exhibits_Mobile CSC - CMT_Synthèse prev 2006 - 2007 par entreprise v2_Présentation au CDG July 21 v080708 2" xfId="4557" xr:uid="{00000000-0005-0000-0000-0000B1100000}"/>
    <cellStyle name="_Currency_Jazztel model 15-exhibits_Jazztel model 16DP3-Exhibits_Mobile CSC - CMT_Synthèse prev 2006 - 2007 par entreprise v2_Présentation au CDG July 21 v080708 2 2" xfId="4558" xr:uid="{00000000-0005-0000-0000-0000B2100000}"/>
    <cellStyle name="_Currency_Jazztel model 15-exhibits_Jazztel model 16DP3-Exhibits_Mobile CSC - CMT_Synthèse prev 2006 - 2007 par entreprise v2_Présention au Board July 29" xfId="4559" xr:uid="{00000000-0005-0000-0000-0000B3100000}"/>
    <cellStyle name="_Currency_Jazztel model 15-exhibits_Jazztel model 16DP3-Exhibits_Mobile CSC - CMT_Synthèse prev 2006 - 2007 par entreprise v2_Présention au Board July 29 2" xfId="4560" xr:uid="{00000000-0005-0000-0000-0000B4100000}"/>
    <cellStyle name="_Currency_Jazztel model 15-exhibits_Jazztel model 16DP3-Exhibits_Mobile CSC - CMT_Synthèse prev 2006 - 2007 par entreprise v2_Présention au Board July 29 2 2" xfId="4561" xr:uid="{00000000-0005-0000-0000-0000B5100000}"/>
    <cellStyle name="_Currency_Jazztel model 15-exhibits_Jazztel model 16DP3-Exhibits_Mobile CSC - CMT_Synthèse prev 2006 - 2007 par entreprise v2_RM 2008 01 comments ILM" xfId="4562" xr:uid="{00000000-0005-0000-0000-0000B6100000}"/>
    <cellStyle name="_Currency_Jazztel model 15-exhibits_Jazztel model 16DP3-Exhibits_Mobile CSC - CMT_Synthèse prev 2006 - 2007 par entreprise v2_RM 2008 01 comments ILM 2" xfId="4563" xr:uid="{00000000-0005-0000-0000-0000B7100000}"/>
    <cellStyle name="_Currency_Jazztel model 15-exhibits_Jazztel model 16DP3-Exhibits_Mobile CSC - CMT_Synthèse prev 2006 - 2007 par entreprise v2_RM 2008 01 comments ILM 2 2" xfId="4564" xr:uid="{00000000-0005-0000-0000-0000B8100000}"/>
    <cellStyle name="_Currency_Jazztel model 15-exhibits_Jazztel model 16DP3-Exhibits_Mobile CSC - CMT_Synthèse prev 2006 - 2007 par entreprise v2_RM 2008 04 comments ILM" xfId="4565" xr:uid="{00000000-0005-0000-0000-0000B9100000}"/>
    <cellStyle name="_Currency_Jazztel model 15-exhibits_Jazztel model 16DP3-Exhibits_Mobile CSC - CMT_Synthèse prev 2006 - 2007 par entreprise v2_RM 2008 04 comments ILM 2" xfId="4566" xr:uid="{00000000-0005-0000-0000-0000BA100000}"/>
    <cellStyle name="_Currency_Jazztel model 15-exhibits_Jazztel model 16DP3-Exhibits_Mobile CSC - CMT_Synthèse prev 2006 - 2007 par entreprise v2_RM 2008 04 comments ILM 2 2" xfId="4567" xr:uid="{00000000-0005-0000-0000-0000BB100000}"/>
    <cellStyle name="_Currency_Jazztel model 15-exhibits_Jazztel model 16DP3-Exhibits_Mobile CSC - CMT_Synthèse prev 2006 - 2007 par entreprise v2_SPRING 2010" xfId="4568" xr:uid="{00000000-0005-0000-0000-0000BC100000}"/>
    <cellStyle name="_Currency_Jazztel model 15-exhibits_Jazztel model 16DP3-Exhibits_Mobile CSC - CMT_Synthèse prev 2006 - 2007 par entreprise v2_SPRING 2010 2" xfId="4569" xr:uid="{00000000-0005-0000-0000-0000BD100000}"/>
    <cellStyle name="_Currency_Jazztel model 15-exhibits_Jazztel model 16DP3-Exhibits_Mobile CSC - CMT_Synthèse prev 2006 - 2007 par entreprise v2_SPRING 2010 2 2" xfId="4570" xr:uid="{00000000-0005-0000-0000-0000BE100000}"/>
    <cellStyle name="_Currency_Jazztel model 15-exhibits_Jazztel model 16DP3-Exhibits_Mobile CSC - CMT_Synthèse prev 2006 - 2007 par entreprise v2_WC &amp; Free Cash Flow 200801" xfId="4571" xr:uid="{00000000-0005-0000-0000-0000BF100000}"/>
    <cellStyle name="_Currency_Jazztel model 15-exhibits_Jazztel model 16DP3-Exhibits_Mobile CSC - CMT_Synthèse prev 2006 - 2007 par entreprise v2_WC &amp; Free Cash Flow 200801 2" xfId="4572" xr:uid="{00000000-0005-0000-0000-0000C0100000}"/>
    <cellStyle name="_Currency_Jazztel model 15-exhibits_Jazztel model 16DP3-Exhibits_Mobile CSC - CMT_Synthèse prev 2006 - 2007 par entreprise v2_WC &amp; Free Cash Flow 200801 2 2" xfId="4573" xr:uid="{00000000-0005-0000-0000-0000C1100000}"/>
    <cellStyle name="_Currency_Jazztel model 15-exhibits_Jazztel model 16DP3-Exhibits_Mobile CSC - CMT_Synthèse prev 2006 - 2007 par entreprise v2_WC &amp; Free Cash Flow 2011-10" xfId="4574" xr:uid="{00000000-0005-0000-0000-0000C2100000}"/>
    <cellStyle name="_Currency_Jazztel model 15-exhibits_Jazztel model 16DP3-Exhibits_Mobile CSC - CMT_Synthèse prev 2006 - 2007 par entreprise v2_WC &amp; Free Cash Flow 2011-10 2" xfId="4575" xr:uid="{00000000-0005-0000-0000-0000C3100000}"/>
    <cellStyle name="_Currency_Jazztel model 15-exhibits_Jazztel model 16DP3-Exhibits_Mobile CSC - CMT_Synthèse prev 2006 - 2007 par entreprise v2_WC &amp; Free Cash Flow 2011-10 2 2" xfId="4576" xr:uid="{00000000-0005-0000-0000-0000C4100000}"/>
    <cellStyle name="_Currency_Jazztel model 15-exhibits_Jazztel model 16DP3-Exhibits_Mobile CSC - CMT_Synthèse prev 2006 - 2007 par entreprise v2_WC &amp; Free Cash Flow Spring 200806" xfId="4577" xr:uid="{00000000-0005-0000-0000-0000C5100000}"/>
    <cellStyle name="_Currency_Jazztel model 15-exhibits_Jazztel model 16DP3-Exhibits_Mobile CSC - CMT_Synthèse prev 2006 - 2007 par entreprise v2_WC &amp; Free Cash Flow Spring 200806 2" xfId="4578" xr:uid="{00000000-0005-0000-0000-0000C6100000}"/>
    <cellStyle name="_Currency_Jazztel model 15-exhibits_Jazztel model 16DP3-Exhibits_Mobile CSC - CMT_Synthèse prev 2006 - 2007 par entreprise v2_WC &amp; Free Cash Flow Spring 200806 2 2" xfId="4579" xr:uid="{00000000-0005-0000-0000-0000C7100000}"/>
    <cellStyle name="_Currency_Jazztel model 15-exhibits_Jazztel model 16DP3-Exhibits_Mobile CSC - CMT_Synthèse prev 2006 - 2007 par entreprise_Bridge FC Act 2007 vs 2008 (Fct June) par entreprise" xfId="4580" xr:uid="{00000000-0005-0000-0000-0000C8100000}"/>
    <cellStyle name="_Currency_Jazztel model 15-exhibits_Jazztel model 16DP3-Exhibits_Mobile CSC - CMT_Synthèse prev 2006 - 2007 par entreprise_Bridge FC Act 2007 vs 2008 (Fct June) par entreprise 2" xfId="4581" xr:uid="{00000000-0005-0000-0000-0000C9100000}"/>
    <cellStyle name="_Currency_Jazztel model 15-exhibits_Jazztel model 16DP3-Exhibits_Mobile CSC - CMT_Synthèse prev 2006 - 2007 par entreprise_Bridge FC Act 2007 vs 2008 (Fct June) par entreprise 2 2" xfId="4582" xr:uid="{00000000-0005-0000-0000-0000CA100000}"/>
    <cellStyle name="_Currency_Jazztel model 15-exhibits_Jazztel model 16DP3-Exhibits_Mobile CSC - CMT_Synthèse prev 2006 - 2007 par entreprise_Cash Unit Review 2012 03 Acetow" xfId="4583" xr:uid="{00000000-0005-0000-0000-0000CB100000}"/>
    <cellStyle name="_Currency_Jazztel model 15-exhibits_Jazztel model 16DP3-Exhibits_Mobile CSC - CMT_Synthèse prev 2006 - 2007 par entreprise_Conso Bridge EBITDA 2008x2007" xfId="4584" xr:uid="{00000000-0005-0000-0000-0000CC100000}"/>
    <cellStyle name="_Currency_Jazztel model 15-exhibits_Jazztel model 16DP3-Exhibits_Mobile CSC - CMT_Synthèse prev 2006 - 2007 par entreprise_Conso Bridge EBITDA 2008x2007 2" xfId="4585" xr:uid="{00000000-0005-0000-0000-0000CD100000}"/>
    <cellStyle name="_Currency_Jazztel model 15-exhibits_Jazztel model 16DP3-Exhibits_Mobile CSC - CMT_Synthèse prev 2006 - 2007 par entreprise_Conso Bridge EBITDA 2008x2007 2 2" xfId="4586" xr:uid="{00000000-0005-0000-0000-0000CE100000}"/>
    <cellStyle name="_Currency_Jazztel model 15-exhibits_Jazztel model 16DP3-Exhibits_Mobile CSC - CMT_Synthèse prev 2006 - 2007 par entreprise_Conso Bridge EBITDA 2008x2007 SPRING06" xfId="4587" xr:uid="{00000000-0005-0000-0000-0000CF100000}"/>
    <cellStyle name="_Currency_Jazztel model 15-exhibits_Jazztel model 16DP3-Exhibits_Mobile CSC - CMT_Synthèse prev 2006 - 2007 par entreprise_Conso Bridge EBITDA 2008x2007 SPRING06 2" xfId="4588" xr:uid="{00000000-0005-0000-0000-0000D0100000}"/>
    <cellStyle name="_Currency_Jazztel model 15-exhibits_Jazztel model 16DP3-Exhibits_Mobile CSC - CMT_Synthèse prev 2006 - 2007 par entreprise_Conso Bridge EBITDA 2008x2007 SPRING06 2 2" xfId="4589" xr:uid="{00000000-0005-0000-0000-0000D1100000}"/>
    <cellStyle name="_Currency_Jazztel model 15-exhibits_Jazztel model 16DP3-Exhibits_Mobile CSC - CMT_Synthèse prev 2006 - 2007 par entreprise_Formats RDG Dec 2007 vMAG Energy Services" xfId="4590" xr:uid="{00000000-0005-0000-0000-0000D2100000}"/>
    <cellStyle name="_Currency_Jazztel model 15-exhibits_Jazztel model 16DP3-Exhibits_Mobile CSC - CMT_Synthèse prev 2006 - 2007 par entreprise_Formats RDG Dec 2007 vMAG Energy Services 2" xfId="4591" xr:uid="{00000000-0005-0000-0000-0000D3100000}"/>
    <cellStyle name="_Currency_Jazztel model 15-exhibits_Jazztel model 16DP3-Exhibits_Mobile CSC - CMT_Synthèse prev 2006 - 2007 par entreprise_Formats RDG Dec 2007 vMAG Energy Services 2 2" xfId="4592" xr:uid="{00000000-0005-0000-0000-0000D4100000}"/>
    <cellStyle name="_Currency_Jazztel model 15-exhibits_Jazztel model 16DP3-Exhibits_Mobile CSC - CMT_Synthèse prev 2006 - 2007 par entreprise_P&amp;L Spring 200806" xfId="4593" xr:uid="{00000000-0005-0000-0000-0000D5100000}"/>
    <cellStyle name="_Currency_Jazztel model 15-exhibits_Jazztel model 16DP3-Exhibits_Mobile CSC - CMT_Synthèse prev 2006 - 2007 par entreprise_P&amp;L Spring 200806 2" xfId="4594" xr:uid="{00000000-0005-0000-0000-0000D6100000}"/>
    <cellStyle name="_Currency_Jazztel model 15-exhibits_Jazztel model 16DP3-Exhibits_Mobile CSC - CMT_Synthèse prev 2006 - 2007 par entreprise_P&amp;L Spring 200806 2 2" xfId="4595" xr:uid="{00000000-0005-0000-0000-0000D7100000}"/>
    <cellStyle name="_Currency_Jazztel model 15-exhibits_Jazztel model 16DP3-Exhibits_Mobile CSC - CMT_Synthèse prev 2006 - 2007 par entreprise_Présentation au Board" xfId="4596" xr:uid="{00000000-0005-0000-0000-0000D8100000}"/>
    <cellStyle name="_Currency_Jazztel model 15-exhibits_Jazztel model 16DP3-Exhibits_Mobile CSC - CMT_Synthèse prev 2006 - 2007 par entreprise_Présentation au Board 2" xfId="4597" xr:uid="{00000000-0005-0000-0000-0000D9100000}"/>
    <cellStyle name="_Currency_Jazztel model 15-exhibits_Jazztel model 16DP3-Exhibits_Mobile CSC - CMT_Synthèse prev 2006 - 2007 par entreprise_Présentation au Board 2 2" xfId="4598" xr:uid="{00000000-0005-0000-0000-0000DA100000}"/>
    <cellStyle name="_Currency_Jazztel model 15-exhibits_Jazztel model 16DP3-Exhibits_Mobile CSC - CMT_Synthèse prev 2006 - 2007 par entreprise_Présentation au Board July 29" xfId="4599" xr:uid="{00000000-0005-0000-0000-0000DB100000}"/>
    <cellStyle name="_Currency_Jazztel model 15-exhibits_Jazztel model 16DP3-Exhibits_Mobile CSC - CMT_Synthèse prev 2006 - 2007 par entreprise_Présentation au Board July 29 2" xfId="4600" xr:uid="{00000000-0005-0000-0000-0000DC100000}"/>
    <cellStyle name="_Currency_Jazztel model 15-exhibits_Jazztel model 16DP3-Exhibits_Mobile CSC - CMT_Synthèse prev 2006 - 2007 par entreprise_Présentation au Board July 29 2 2" xfId="4601" xr:uid="{00000000-0005-0000-0000-0000DD100000}"/>
    <cellStyle name="_Currency_Jazztel model 15-exhibits_Jazztel model 16DP3-Exhibits_Mobile CSC - CMT_Synthèse prev 2006 - 2007 par entreprise_Présentation au CDG July 21 v080708" xfId="4602" xr:uid="{00000000-0005-0000-0000-0000DE100000}"/>
    <cellStyle name="_Currency_Jazztel model 15-exhibits_Jazztel model 16DP3-Exhibits_Mobile CSC - CMT_Synthèse prev 2006 - 2007 par entreprise_Présentation au CDG July 21 v080708 2" xfId="4603" xr:uid="{00000000-0005-0000-0000-0000DF100000}"/>
    <cellStyle name="_Currency_Jazztel model 15-exhibits_Jazztel model 16DP3-Exhibits_Mobile CSC - CMT_Synthèse prev 2006 - 2007 par entreprise_Présentation au CDG July 21 v080708 2 2" xfId="4604" xr:uid="{00000000-0005-0000-0000-0000E0100000}"/>
    <cellStyle name="_Currency_Jazztel model 15-exhibits_Jazztel model 16DP3-Exhibits_Mobile CSC - CMT_Synthèse prev 2006 - 2007 par entreprise_RM 2008 01 comments ILM" xfId="4605" xr:uid="{00000000-0005-0000-0000-0000E1100000}"/>
    <cellStyle name="_Currency_Jazztel model 15-exhibits_Jazztel model 16DP3-Exhibits_Mobile CSC - CMT_Synthèse prev 2006 - 2007 par entreprise_RM 2008 01 comments ILM 2" xfId="4606" xr:uid="{00000000-0005-0000-0000-0000E2100000}"/>
    <cellStyle name="_Currency_Jazztel model 15-exhibits_Jazztel model 16DP3-Exhibits_Mobile CSC - CMT_Synthèse prev 2006 - 2007 par entreprise_RM 2008 01 comments ILM 2 2" xfId="4607" xr:uid="{00000000-0005-0000-0000-0000E3100000}"/>
    <cellStyle name="_Currency_Jazztel model 15-exhibits_Jazztel model 16DP3-Exhibits_Mobile CSC - CMT_Synthèse prev 2006 - 2007 par entreprise_RM 2008 04 comments ILM" xfId="4608" xr:uid="{00000000-0005-0000-0000-0000E4100000}"/>
    <cellStyle name="_Currency_Jazztel model 15-exhibits_Jazztel model 16DP3-Exhibits_Mobile CSC - CMT_Synthèse prev 2006 - 2007 par entreprise_RM 2008 04 comments ILM 2" xfId="4609" xr:uid="{00000000-0005-0000-0000-0000E5100000}"/>
    <cellStyle name="_Currency_Jazztel model 15-exhibits_Jazztel model 16DP3-Exhibits_Mobile CSC - CMT_Synthèse prev 2006 - 2007 par entreprise_RM 2008 04 comments ILM 2 2" xfId="4610" xr:uid="{00000000-0005-0000-0000-0000E6100000}"/>
    <cellStyle name="_Currency_Jazztel model 15-exhibits_Jazztel model 16DP3-Exhibits_Mobile CSC - CMT_Synthèse prev 2006 - 2007 par entreprise_SPRING 2010" xfId="4611" xr:uid="{00000000-0005-0000-0000-0000E7100000}"/>
    <cellStyle name="_Currency_Jazztel model 15-exhibits_Jazztel model 16DP3-Exhibits_Mobile CSC - CMT_Synthèse prev 2006 - 2007 par entreprise_SPRING 2010 2" xfId="4612" xr:uid="{00000000-0005-0000-0000-0000E8100000}"/>
    <cellStyle name="_Currency_Jazztel model 15-exhibits_Jazztel model 16DP3-Exhibits_Mobile CSC - CMT_Synthèse prev 2006 - 2007 par entreprise_SPRING 2010 2 2" xfId="4613" xr:uid="{00000000-0005-0000-0000-0000E9100000}"/>
    <cellStyle name="_Currency_Jazztel model 15-exhibits_Jazztel model 16DP3-Exhibits_Mobile CSC - CMT_Synthèse prev 2006 - 2007 par entreprise_Synthèse Rhodia Spring Dec 2007 P&amp;L" xfId="4614" xr:uid="{00000000-0005-0000-0000-0000EA100000}"/>
    <cellStyle name="_Currency_Jazztel model 15-exhibits_Jazztel model 16DP3-Exhibits_Mobile CSC - CMT_Synthèse prev 2006 - 2007 par entreprise_Synthèse Rhodia Spring Dec 2007 P&amp;L 2" xfId="4615" xr:uid="{00000000-0005-0000-0000-0000EB100000}"/>
    <cellStyle name="_Currency_Jazztel model 15-exhibits_Jazztel model 16DP3-Exhibits_Mobile CSC - CMT_Synthèse prev 2006 - 2007 par entreprise_Synthèse Rhodia Spring Dec 2007 P&amp;L 2 2" xfId="4616" xr:uid="{00000000-0005-0000-0000-0000EC100000}"/>
    <cellStyle name="_Currency_Jazztel model 15-exhibits_Jazztel model 16DP3-Exhibits_Mobile CSC - CMT_Synthèse prev 2006 - 2007 par entreprise_WC &amp; Free Cash Flow 200801" xfId="4617" xr:uid="{00000000-0005-0000-0000-0000ED100000}"/>
    <cellStyle name="_Currency_Jazztel model 15-exhibits_Jazztel model 16DP3-Exhibits_Mobile CSC - CMT_Synthèse prev 2006 - 2007 par entreprise_WC &amp; Free Cash Flow 200801 2" xfId="4618" xr:uid="{00000000-0005-0000-0000-0000EE100000}"/>
    <cellStyle name="_Currency_Jazztel model 15-exhibits_Jazztel model 16DP3-Exhibits_Mobile CSC - CMT_Synthèse prev 2006 - 2007 par entreprise_WC &amp; Free Cash Flow 200801 2 2" xfId="4619" xr:uid="{00000000-0005-0000-0000-0000EF100000}"/>
    <cellStyle name="_Currency_Jazztel model 15-exhibits_Jazztel model 16DP3-Exhibits_Mobile CSC - CMT_Synthèse prev 2006 - 2007 par entreprise_WC &amp; Free Cash Flow 2011-10" xfId="4620" xr:uid="{00000000-0005-0000-0000-0000F0100000}"/>
    <cellStyle name="_Currency_Jazztel model 15-exhibits_Jazztel model 16DP3-Exhibits_Mobile CSC - CMT_Synthèse prev 2006 - 2007 par entreprise_WC &amp; Free Cash Flow 2011-10 2" xfId="4621" xr:uid="{00000000-0005-0000-0000-0000F1100000}"/>
    <cellStyle name="_Currency_Jazztel model 15-exhibits_Jazztel model 16DP3-Exhibits_Mobile CSC - CMT_Synthèse prev 2006 - 2007 par entreprise_WC &amp; Free Cash Flow 2011-10 2 2" xfId="4622" xr:uid="{00000000-0005-0000-0000-0000F2100000}"/>
    <cellStyle name="_Currency_Jazztel model 15-exhibits_Jazztel model 16DP3-Exhibits_Mobile CSC - CMT_Synthèse prev 2006 - 2007 par entreprise_WC &amp; Free Cash Flow Spring 200806" xfId="4623" xr:uid="{00000000-0005-0000-0000-0000F3100000}"/>
    <cellStyle name="_Currency_Jazztel model 15-exhibits_Jazztel model 16DP3-Exhibits_Mobile CSC - CMT_Synthèse prev 2006 - 2007 par entreprise_WC &amp; Free Cash Flow Spring 200806 2" xfId="4624" xr:uid="{00000000-0005-0000-0000-0000F4100000}"/>
    <cellStyle name="_Currency_Jazztel model 15-exhibits_Jazztel model 16DP3-Exhibits_Mobile CSC - CMT_Synthèse prev 2006 - 2007 par entreprise_WC &amp; Free Cash Flow Spring 200806 2 2" xfId="4625" xr:uid="{00000000-0005-0000-0000-0000F5100000}"/>
    <cellStyle name="_Currency_Jazztel model 15-exhibits_Jazztel model 16DP3-Exhibits_T_MOBIL2" xfId="4626" xr:uid="{00000000-0005-0000-0000-0000F6100000}"/>
    <cellStyle name="_Currency_Jazztel model 15-exhibits_Jazztel model 16DP3-Exhibits_T_MOBIL2 2" xfId="4627" xr:uid="{00000000-0005-0000-0000-0000F7100000}"/>
    <cellStyle name="_Currency_Jazztel model 15-exhibits_Jazztel model 16DP3-Exhibits_T_MOBIL2 2 2" xfId="4628" xr:uid="{00000000-0005-0000-0000-0000F8100000}"/>
    <cellStyle name="_Currency_Jazztel model 15-exhibits_Jazztel model 16DP3-Exhibits_T_MOBIL2_Chiffres Pres board 2007" xfId="4629" xr:uid="{00000000-0005-0000-0000-0000F9100000}"/>
    <cellStyle name="_Currency_Jazztel model 15-exhibits_Jazztel model 16DP3-Exhibits_T_MOBIL2_Chiffres Pres board 2007 2" xfId="4630" xr:uid="{00000000-0005-0000-0000-0000FA100000}"/>
    <cellStyle name="_Currency_Jazztel model 15-exhibits_Jazztel model 16DP3-Exhibits_T_MOBIL2_Chiffres Pres board 2007 2 2" xfId="4631" xr:uid="{00000000-0005-0000-0000-0000FB100000}"/>
    <cellStyle name="_Currency_Jazztel model 15-exhibits_Jazztel model 16DP3-Exhibits_T_MOBIL2_Chiffres Pres Juillet 2007" xfId="4632" xr:uid="{00000000-0005-0000-0000-0000FC100000}"/>
    <cellStyle name="_Currency_Jazztel model 15-exhibits_Jazztel model 16DP3-Exhibits_T_MOBIL2_Chiffres Pres Juillet 2007 2" xfId="4633" xr:uid="{00000000-0005-0000-0000-0000FD100000}"/>
    <cellStyle name="_Currency_Jazztel model 15-exhibits_Jazztel model 16DP3-Exhibits_T_MOBIL2_Chiffres Pres Juillet 2007 2 2" xfId="4634" xr:uid="{00000000-0005-0000-0000-0000FE100000}"/>
    <cellStyle name="_Currency_Jazztel model 15-exhibits_Jazztel model 16DP3-Exhibits_T_MOBIL2_Free C" xfId="4635" xr:uid="{00000000-0005-0000-0000-0000FF100000}"/>
    <cellStyle name="_Currency_Jazztel model 15-exhibits_Jazztel model 16DP3-Exhibits_T_MOBIL2_Free Cash Flow" xfId="4636" xr:uid="{00000000-0005-0000-0000-000000110000}"/>
    <cellStyle name="_Currency_Jazztel model 15-exhibits_Jazztel model 16DP3-Exhibits_T_MOBIL2_Free Cash Flow 2" xfId="4637" xr:uid="{00000000-0005-0000-0000-000001110000}"/>
    <cellStyle name="_Currency_Jazztel model 15-exhibits_Jazztel model 16DP3-Exhibits_T_MOBIL2_Free Cash Flow 2 2" xfId="4638" xr:uid="{00000000-0005-0000-0000-000002110000}"/>
    <cellStyle name="_Currency_Jazztel model 15-exhibits_Jazztel model 16DP3-Exhibits_T_MOBIL2_Free Cash Flow_Bridge FC Act 2007 vs 2008 (Fct June) par entreprise" xfId="4639" xr:uid="{00000000-0005-0000-0000-000003110000}"/>
    <cellStyle name="_Currency_Jazztel model 15-exhibits_Jazztel model 16DP3-Exhibits_T_MOBIL2_Free Cash Flow_Bridge FC Act 2007 vs 2008 (Fct June) par entreprise 2" xfId="4640" xr:uid="{00000000-0005-0000-0000-000004110000}"/>
    <cellStyle name="_Currency_Jazztel model 15-exhibits_Jazztel model 16DP3-Exhibits_T_MOBIL2_Free Cash Flow_Bridge FC Act 2007 vs 2008 (Fct June) par entreprise 2 2" xfId="4641" xr:uid="{00000000-0005-0000-0000-000005110000}"/>
    <cellStyle name="_Currency_Jazztel model 15-exhibits_Jazztel model 16DP3-Exhibits_T_MOBIL2_Free Cash Flow_Cash Unit Review 2012 03 Acetow" xfId="4642" xr:uid="{00000000-0005-0000-0000-000006110000}"/>
    <cellStyle name="_Currency_Jazztel model 15-exhibits_Jazztel model 16DP3-Exhibits_T_MOBIL2_Free Cash Flow_Chiffres Pres board 2007" xfId="4643" xr:uid="{00000000-0005-0000-0000-000007110000}"/>
    <cellStyle name="_Currency_Jazztel model 15-exhibits_Jazztel model 16DP3-Exhibits_T_MOBIL2_Free Cash Flow_Chiffres Pres board 2007 2" xfId="4644" xr:uid="{00000000-0005-0000-0000-000008110000}"/>
    <cellStyle name="_Currency_Jazztel model 15-exhibits_Jazztel model 16DP3-Exhibits_T_MOBIL2_Free Cash Flow_Chiffres Pres board 2007 2 2" xfId="4645" xr:uid="{00000000-0005-0000-0000-000009110000}"/>
    <cellStyle name="_Currency_Jazztel model 15-exhibits_Jazztel model 16DP3-Exhibits_T_MOBIL2_Free Cash Flow_Conso Bridge EBITDA 2008x2007" xfId="4646" xr:uid="{00000000-0005-0000-0000-00000A110000}"/>
    <cellStyle name="_Currency_Jazztel model 15-exhibits_Jazztel model 16DP3-Exhibits_T_MOBIL2_Free Cash Flow_Conso Bridge EBITDA 2008x2007 2" xfId="4647" xr:uid="{00000000-0005-0000-0000-00000B110000}"/>
    <cellStyle name="_Currency_Jazztel model 15-exhibits_Jazztel model 16DP3-Exhibits_T_MOBIL2_Free Cash Flow_Conso Bridge EBITDA 2008x2007 2 2" xfId="4648" xr:uid="{00000000-0005-0000-0000-00000C110000}"/>
    <cellStyle name="_Currency_Jazztel model 15-exhibits_Jazztel model 16DP3-Exhibits_T_MOBIL2_Free Cash Flow_Conso Bridge EBITDA 2008x2007 SPRING06" xfId="4649" xr:uid="{00000000-0005-0000-0000-00000D110000}"/>
    <cellStyle name="_Currency_Jazztel model 15-exhibits_Jazztel model 16DP3-Exhibits_T_MOBIL2_Free Cash Flow_Conso Bridge EBITDA 2008x2007 SPRING06 2" xfId="4650" xr:uid="{00000000-0005-0000-0000-00000E110000}"/>
    <cellStyle name="_Currency_Jazztel model 15-exhibits_Jazztel model 16DP3-Exhibits_T_MOBIL2_Free Cash Flow_Conso Bridge EBITDA 2008x2007 SPRING06 2 2" xfId="4651" xr:uid="{00000000-0005-0000-0000-00000F110000}"/>
    <cellStyle name="_Currency_Jazztel model 15-exhibits_Jazztel model 16DP3-Exhibits_T_MOBIL2_Free Cash Flow_P&amp;L Spring 200806" xfId="4652" xr:uid="{00000000-0005-0000-0000-000010110000}"/>
    <cellStyle name="_Currency_Jazztel model 15-exhibits_Jazztel model 16DP3-Exhibits_T_MOBIL2_Free Cash Flow_P&amp;L Spring 200806 2" xfId="4653" xr:uid="{00000000-0005-0000-0000-000011110000}"/>
    <cellStyle name="_Currency_Jazztel model 15-exhibits_Jazztel model 16DP3-Exhibits_T_MOBIL2_Free Cash Flow_P&amp;L Spring 200806 2 2" xfId="4654" xr:uid="{00000000-0005-0000-0000-000012110000}"/>
    <cellStyle name="_Currency_Jazztel model 15-exhibits_Jazztel model 16DP3-Exhibits_T_MOBIL2_Free Cash Flow_Présentation au Board" xfId="4655" xr:uid="{00000000-0005-0000-0000-000013110000}"/>
    <cellStyle name="_Currency_Jazztel model 15-exhibits_Jazztel model 16DP3-Exhibits_T_MOBIL2_Free Cash Flow_Présentation au Board 2" xfId="4656" xr:uid="{00000000-0005-0000-0000-000014110000}"/>
    <cellStyle name="_Currency_Jazztel model 15-exhibits_Jazztel model 16DP3-Exhibits_T_MOBIL2_Free Cash Flow_Présentation au Board 2 2" xfId="4657" xr:uid="{00000000-0005-0000-0000-000015110000}"/>
    <cellStyle name="_Currency_Jazztel model 15-exhibits_Jazztel model 16DP3-Exhibits_T_MOBIL2_Free Cash Flow_Présentation au Board July 29" xfId="4658" xr:uid="{00000000-0005-0000-0000-000016110000}"/>
    <cellStyle name="_Currency_Jazztel model 15-exhibits_Jazztel model 16DP3-Exhibits_T_MOBIL2_Free Cash Flow_Présentation au Board July 29 2" xfId="4659" xr:uid="{00000000-0005-0000-0000-000017110000}"/>
    <cellStyle name="_Currency_Jazztel model 15-exhibits_Jazztel model 16DP3-Exhibits_T_MOBIL2_Free Cash Flow_Présentation au Board July 29 2 2" xfId="4660" xr:uid="{00000000-0005-0000-0000-000018110000}"/>
    <cellStyle name="_Currency_Jazztel model 15-exhibits_Jazztel model 16DP3-Exhibits_T_MOBIL2_Free Cash Flow_Présentation au CDG July 21 v080708" xfId="4661" xr:uid="{00000000-0005-0000-0000-000019110000}"/>
    <cellStyle name="_Currency_Jazztel model 15-exhibits_Jazztel model 16DP3-Exhibits_T_MOBIL2_Free Cash Flow_Présentation au CDG July 21 v080708 2" xfId="4662" xr:uid="{00000000-0005-0000-0000-00001A110000}"/>
    <cellStyle name="_Currency_Jazztel model 15-exhibits_Jazztel model 16DP3-Exhibits_T_MOBIL2_Free Cash Flow_Présentation au CDG July 21 v080708 2 2" xfId="4663" xr:uid="{00000000-0005-0000-0000-00001B110000}"/>
    <cellStyle name="_Currency_Jazztel model 15-exhibits_Jazztel model 16DP3-Exhibits_T_MOBIL2_Free Cash Flow_Présention au Board July 29" xfId="4664" xr:uid="{00000000-0005-0000-0000-00001C110000}"/>
    <cellStyle name="_Currency_Jazztel model 15-exhibits_Jazztel model 16DP3-Exhibits_T_MOBIL2_Free Cash Flow_Présention au Board July 29 2" xfId="4665" xr:uid="{00000000-0005-0000-0000-00001D110000}"/>
    <cellStyle name="_Currency_Jazztel model 15-exhibits_Jazztel model 16DP3-Exhibits_T_MOBIL2_Free Cash Flow_Présention au Board July 29 2 2" xfId="4666" xr:uid="{00000000-0005-0000-0000-00001E110000}"/>
    <cellStyle name="_Currency_Jazztel model 15-exhibits_Jazztel model 16DP3-Exhibits_T_MOBIL2_Free Cash Flow_RM 2008 01 comments ILM" xfId="4667" xr:uid="{00000000-0005-0000-0000-00001F110000}"/>
    <cellStyle name="_Currency_Jazztel model 15-exhibits_Jazztel model 16DP3-Exhibits_T_MOBIL2_Free Cash Flow_RM 2008 01 comments ILM 2" xfId="4668" xr:uid="{00000000-0005-0000-0000-000020110000}"/>
    <cellStyle name="_Currency_Jazztel model 15-exhibits_Jazztel model 16DP3-Exhibits_T_MOBIL2_Free Cash Flow_RM 2008 01 comments ILM 2 2" xfId="4669" xr:uid="{00000000-0005-0000-0000-000021110000}"/>
    <cellStyle name="_Currency_Jazztel model 15-exhibits_Jazztel model 16DP3-Exhibits_T_MOBIL2_Free Cash Flow_RM 2008 04 comments ILM" xfId="4670" xr:uid="{00000000-0005-0000-0000-000022110000}"/>
    <cellStyle name="_Currency_Jazztel model 15-exhibits_Jazztel model 16DP3-Exhibits_T_MOBIL2_Free Cash Flow_RM 2008 04 comments ILM 2" xfId="4671" xr:uid="{00000000-0005-0000-0000-000023110000}"/>
    <cellStyle name="_Currency_Jazztel model 15-exhibits_Jazztel model 16DP3-Exhibits_T_MOBIL2_Free Cash Flow_RM 2008 04 comments ILM 2 2" xfId="4672" xr:uid="{00000000-0005-0000-0000-000024110000}"/>
    <cellStyle name="_Currency_Jazztel model 15-exhibits_Jazztel model 16DP3-Exhibits_T_MOBIL2_Free Cash Flow_SPRING 2010" xfId="4673" xr:uid="{00000000-0005-0000-0000-000025110000}"/>
    <cellStyle name="_Currency_Jazztel model 15-exhibits_Jazztel model 16DP3-Exhibits_T_MOBIL2_Free Cash Flow_SPRING 2010 2" xfId="4674" xr:uid="{00000000-0005-0000-0000-000026110000}"/>
    <cellStyle name="_Currency_Jazztel model 15-exhibits_Jazztel model 16DP3-Exhibits_T_MOBIL2_Free Cash Flow_SPRING 2010 2 2" xfId="4675" xr:uid="{00000000-0005-0000-0000-000027110000}"/>
    <cellStyle name="_Currency_Jazztel model 15-exhibits_Jazztel model 16DP3-Exhibits_T_MOBIL2_Free Cash Flow_WC &amp; Free Cash Flow 200801" xfId="4676" xr:uid="{00000000-0005-0000-0000-000028110000}"/>
    <cellStyle name="_Currency_Jazztel model 15-exhibits_Jazztel model 16DP3-Exhibits_T_MOBIL2_Free Cash Flow_WC &amp; Free Cash Flow 200801 2" xfId="4677" xr:uid="{00000000-0005-0000-0000-000029110000}"/>
    <cellStyle name="_Currency_Jazztel model 15-exhibits_Jazztel model 16DP3-Exhibits_T_MOBIL2_Free Cash Flow_WC &amp; Free Cash Flow 200801 2 2" xfId="4678" xr:uid="{00000000-0005-0000-0000-00002A110000}"/>
    <cellStyle name="_Currency_Jazztel model 15-exhibits_Jazztel model 16DP3-Exhibits_T_MOBIL2_Free Cash Flow_WC &amp; Free Cash Flow 2011-10" xfId="4679" xr:uid="{00000000-0005-0000-0000-00002B110000}"/>
    <cellStyle name="_Currency_Jazztel model 15-exhibits_Jazztel model 16DP3-Exhibits_T_MOBIL2_Free Cash Flow_WC &amp; Free Cash Flow 2011-10 2" xfId="4680" xr:uid="{00000000-0005-0000-0000-00002C110000}"/>
    <cellStyle name="_Currency_Jazztel model 15-exhibits_Jazztel model 16DP3-Exhibits_T_MOBIL2_Free Cash Flow_WC &amp; Free Cash Flow 2011-10 2 2" xfId="4681" xr:uid="{00000000-0005-0000-0000-00002D110000}"/>
    <cellStyle name="_Currency_Jazztel model 15-exhibits_Jazztel model 16DP3-Exhibits_T_MOBIL2_Free Cash Flow_WC &amp; Free Cash Flow Spring 200806" xfId="4682" xr:uid="{00000000-0005-0000-0000-00002E110000}"/>
    <cellStyle name="_Currency_Jazztel model 15-exhibits_Jazztel model 16DP3-Exhibits_T_MOBIL2_Free Cash Flow_WC &amp; Free Cash Flow Spring 200806 2" xfId="4683" xr:uid="{00000000-0005-0000-0000-00002F110000}"/>
    <cellStyle name="_Currency_Jazztel model 15-exhibits_Jazztel model 16DP3-Exhibits_T_MOBIL2_Free Cash Flow_WC &amp; Free Cash Flow Spring 200806 2 2" xfId="4684" xr:uid="{00000000-0005-0000-0000-000030110000}"/>
    <cellStyle name="_Currency_Jazztel model 15-exhibits_Jazztel model 16DP3-Exhibits_T_MOBIL2_Net result" xfId="4685" xr:uid="{00000000-0005-0000-0000-000031110000}"/>
    <cellStyle name="_Currency_Jazztel model 15-exhibits_Jazztel model 16DP3-Exhibits_T_MOBIL2_Net result 2" xfId="4686" xr:uid="{00000000-0005-0000-0000-000032110000}"/>
    <cellStyle name="_Currency_Jazztel model 15-exhibits_Jazztel model 16DP3-Exhibits_T_MOBIL2_Net result 2 2" xfId="4687" xr:uid="{00000000-0005-0000-0000-000033110000}"/>
    <cellStyle name="_Currency_Jazztel model 15-exhibits_Jazztel model 16DP3-Exhibits_T_MOBIL2_Présention au Board July 29" xfId="4688" xr:uid="{00000000-0005-0000-0000-000034110000}"/>
    <cellStyle name="_Currency_Jazztel model 15-exhibits_Jazztel model 16DP3-Exhibits_T_MOBIL2_Présention au Board July 29 2" xfId="4689" xr:uid="{00000000-0005-0000-0000-000035110000}"/>
    <cellStyle name="_Currency_Jazztel model 15-exhibits_Jazztel model 16DP3-Exhibits_T_MOBIL2_Présention au Board July 29 2 2" xfId="4690" xr:uid="{00000000-0005-0000-0000-000036110000}"/>
    <cellStyle name="_Currency_Jazztel model 15-exhibits_Jazztel model 16DP3-Exhibits_T_MOBIL2_suivi dette et FCF" xfId="4691" xr:uid="{00000000-0005-0000-0000-000037110000}"/>
    <cellStyle name="_Currency_Jazztel model 15-exhibits_Jazztel model 16DP3-Exhibits_T_MOBIL2_suivi dette et FCF 2" xfId="4692" xr:uid="{00000000-0005-0000-0000-000038110000}"/>
    <cellStyle name="_Currency_Jazztel model 15-exhibits_Jazztel model 16DP3-Exhibits_T_MOBIL2_suivi dette et FCF 2 2" xfId="4693" xr:uid="{00000000-0005-0000-0000-000039110000}"/>
    <cellStyle name="_Currency_Jazztel model 15-exhibits_Jazztel model 16DP3-Exhibits_T_MOBIL2_Synthèse prev 2006 - 2007 par entreprise" xfId="4694" xr:uid="{00000000-0005-0000-0000-00003A110000}"/>
    <cellStyle name="_Currency_Jazztel model 15-exhibits_Jazztel model 16DP3-Exhibits_T_MOBIL2_Synthèse prev 2006 - 2007 par entreprise 2" xfId="4695" xr:uid="{00000000-0005-0000-0000-00003B110000}"/>
    <cellStyle name="_Currency_Jazztel model 15-exhibits_Jazztel model 16DP3-Exhibits_T_MOBIL2_Synthèse prev 2006 - 2007 par entreprise 2 2" xfId="4696" xr:uid="{00000000-0005-0000-0000-00003C110000}"/>
    <cellStyle name="_Currency_Jazztel model 15-exhibits_Jazztel model 16DP3-Exhibits_T_MOBIL2_Synthèse prev 2006 - 2007 par entreprise v2" xfId="4697" xr:uid="{00000000-0005-0000-0000-00003D110000}"/>
    <cellStyle name="_Currency_Jazztel model 15-exhibits_Jazztel model 16DP3-Exhibits_T_MOBIL2_Synthèse prev 2006 - 2007 par entreprise v2 2" xfId="4698" xr:uid="{00000000-0005-0000-0000-00003E110000}"/>
    <cellStyle name="_Currency_Jazztel model 15-exhibits_Jazztel model 16DP3-Exhibits_T_MOBIL2_Synthèse prev 2006 - 2007 par entreprise v2 2 2" xfId="4699" xr:uid="{00000000-0005-0000-0000-00003F110000}"/>
    <cellStyle name="_Currency_Jazztel model 15-exhibits_Jazztel model 16DP3-Exhibits_T_MOBIL2_Synthèse prev 2006 - 2007 par entreprise v2_Bridge FC Act 2007 vs 2008 (Fct June) par entreprise" xfId="4700" xr:uid="{00000000-0005-0000-0000-000040110000}"/>
    <cellStyle name="_Currency_Jazztel model 15-exhibits_Jazztel model 16DP3-Exhibits_T_MOBIL2_Synthèse prev 2006 - 2007 par entreprise v2_Bridge FC Act 2007 vs 2008 (Fct June) par entreprise 2" xfId="4701" xr:uid="{00000000-0005-0000-0000-000041110000}"/>
    <cellStyle name="_Currency_Jazztel model 15-exhibits_Jazztel model 16DP3-Exhibits_T_MOBIL2_Synthèse prev 2006 - 2007 par entreprise v2_Bridge FC Act 2007 vs 2008 (Fct June) par entreprise 2 2" xfId="4702" xr:uid="{00000000-0005-0000-0000-000042110000}"/>
    <cellStyle name="_Currency_Jazztel model 15-exhibits_Jazztel model 16DP3-Exhibits_T_MOBIL2_Synthèse prev 2006 - 2007 par entreprise v2_Cash Unit Review 2012 03 Acetow" xfId="4703" xr:uid="{00000000-0005-0000-0000-000043110000}"/>
    <cellStyle name="_Currency_Jazztel model 15-exhibits_Jazztel model 16DP3-Exhibits_T_MOBIL2_Synthèse prev 2006 - 2007 par entreprise v2_Chiffres Pres board 2007" xfId="4704" xr:uid="{00000000-0005-0000-0000-000044110000}"/>
    <cellStyle name="_Currency_Jazztel model 15-exhibits_Jazztel model 16DP3-Exhibits_T_MOBIL2_Synthèse prev 2006 - 2007 par entreprise v2_Chiffres Pres board 2007 2" xfId="4705" xr:uid="{00000000-0005-0000-0000-000045110000}"/>
    <cellStyle name="_Currency_Jazztel model 15-exhibits_Jazztel model 16DP3-Exhibits_T_MOBIL2_Synthèse prev 2006 - 2007 par entreprise v2_Chiffres Pres board 2007 2 2" xfId="4706" xr:uid="{00000000-0005-0000-0000-000046110000}"/>
    <cellStyle name="_Currency_Jazztel model 15-exhibits_Jazztel model 16DP3-Exhibits_T_MOBIL2_Synthèse prev 2006 - 2007 par entreprise v2_Conso Bridge EBITDA 2008x2007" xfId="4707" xr:uid="{00000000-0005-0000-0000-000047110000}"/>
    <cellStyle name="_Currency_Jazztel model 15-exhibits_Jazztel model 16DP3-Exhibits_T_MOBIL2_Synthèse prev 2006 - 2007 par entreprise v2_Conso Bridge EBITDA 2008x2007 2" xfId="4708" xr:uid="{00000000-0005-0000-0000-000048110000}"/>
    <cellStyle name="_Currency_Jazztel model 15-exhibits_Jazztel model 16DP3-Exhibits_T_MOBIL2_Synthèse prev 2006 - 2007 par entreprise v2_Conso Bridge EBITDA 2008x2007 2 2" xfId="4709" xr:uid="{00000000-0005-0000-0000-000049110000}"/>
    <cellStyle name="_Currency_Jazztel model 15-exhibits_Jazztel model 16DP3-Exhibits_T_MOBIL2_Synthèse prev 2006 - 2007 par entreprise v2_Conso Bridge EBITDA 2008x2007 SPRING06" xfId="4710" xr:uid="{00000000-0005-0000-0000-00004A110000}"/>
    <cellStyle name="_Currency_Jazztel model 15-exhibits_Jazztel model 16DP3-Exhibits_T_MOBIL2_Synthèse prev 2006 - 2007 par entreprise v2_Conso Bridge EBITDA 2008x2007 SPRING06 2" xfId="4711" xr:uid="{00000000-0005-0000-0000-00004B110000}"/>
    <cellStyle name="_Currency_Jazztel model 15-exhibits_Jazztel model 16DP3-Exhibits_T_MOBIL2_Synthèse prev 2006 - 2007 par entreprise v2_Conso Bridge EBITDA 2008x2007 SPRING06 2 2" xfId="4712" xr:uid="{00000000-0005-0000-0000-00004C110000}"/>
    <cellStyle name="_Currency_Jazztel model 15-exhibits_Jazztel model 16DP3-Exhibits_T_MOBIL2_Synthèse prev 2006 - 2007 par entreprise v2_P&amp;L Spring 200806" xfId="4713" xr:uid="{00000000-0005-0000-0000-00004D110000}"/>
    <cellStyle name="_Currency_Jazztel model 15-exhibits_Jazztel model 16DP3-Exhibits_T_MOBIL2_Synthèse prev 2006 - 2007 par entreprise v2_P&amp;L Spring 200806 2" xfId="4714" xr:uid="{00000000-0005-0000-0000-00004E110000}"/>
    <cellStyle name="_Currency_Jazztel model 15-exhibits_Jazztel model 16DP3-Exhibits_T_MOBIL2_Synthèse prev 2006 - 2007 par entreprise v2_P&amp;L Spring 200806 2 2" xfId="4715" xr:uid="{00000000-0005-0000-0000-00004F110000}"/>
    <cellStyle name="_Currency_Jazztel model 15-exhibits_Jazztel model 16DP3-Exhibits_T_MOBIL2_Synthèse prev 2006 - 2007 par entreprise v2_Présentation au Board" xfId="4716" xr:uid="{00000000-0005-0000-0000-000050110000}"/>
    <cellStyle name="_Currency_Jazztel model 15-exhibits_Jazztel model 16DP3-Exhibits_T_MOBIL2_Synthèse prev 2006 - 2007 par entreprise v2_Présentation au Board 2" xfId="4717" xr:uid="{00000000-0005-0000-0000-000051110000}"/>
    <cellStyle name="_Currency_Jazztel model 15-exhibits_Jazztel model 16DP3-Exhibits_T_MOBIL2_Synthèse prev 2006 - 2007 par entreprise v2_Présentation au Board 2 2" xfId="4718" xr:uid="{00000000-0005-0000-0000-000052110000}"/>
    <cellStyle name="_Currency_Jazztel model 15-exhibits_Jazztel model 16DP3-Exhibits_T_MOBIL2_Synthèse prev 2006 - 2007 par entreprise v2_Présentation au Board July 29" xfId="4719" xr:uid="{00000000-0005-0000-0000-000053110000}"/>
    <cellStyle name="_Currency_Jazztel model 15-exhibits_Jazztel model 16DP3-Exhibits_T_MOBIL2_Synthèse prev 2006 - 2007 par entreprise v2_Présentation au Board July 29 2" xfId="4720" xr:uid="{00000000-0005-0000-0000-000054110000}"/>
    <cellStyle name="_Currency_Jazztel model 15-exhibits_Jazztel model 16DP3-Exhibits_T_MOBIL2_Synthèse prev 2006 - 2007 par entreprise v2_Présentation au Board July 29 2 2" xfId="4721" xr:uid="{00000000-0005-0000-0000-000055110000}"/>
    <cellStyle name="_Currency_Jazztel model 15-exhibits_Jazztel model 16DP3-Exhibits_T_MOBIL2_Synthèse prev 2006 - 2007 par entreprise v2_Présentation au CDG July 21 v080708" xfId="4722" xr:uid="{00000000-0005-0000-0000-000056110000}"/>
    <cellStyle name="_Currency_Jazztel model 15-exhibits_Jazztel model 16DP3-Exhibits_T_MOBIL2_Synthèse prev 2006 - 2007 par entreprise v2_Présentation au CDG July 21 v080708 2" xfId="4723" xr:uid="{00000000-0005-0000-0000-000057110000}"/>
    <cellStyle name="_Currency_Jazztel model 15-exhibits_Jazztel model 16DP3-Exhibits_T_MOBIL2_Synthèse prev 2006 - 2007 par entreprise v2_Présentation au CDG July 21 v080708 2 2" xfId="4724" xr:uid="{00000000-0005-0000-0000-000058110000}"/>
    <cellStyle name="_Currency_Jazztel model 15-exhibits_Jazztel model 16DP3-Exhibits_T_MOBIL2_Synthèse prev 2006 - 2007 par entreprise v2_Présention au Board July 29" xfId="4725" xr:uid="{00000000-0005-0000-0000-000059110000}"/>
    <cellStyle name="_Currency_Jazztel model 15-exhibits_Jazztel model 16DP3-Exhibits_T_MOBIL2_Synthèse prev 2006 - 2007 par entreprise v2_Présention au Board July 29 2" xfId="4726" xr:uid="{00000000-0005-0000-0000-00005A110000}"/>
    <cellStyle name="_Currency_Jazztel model 15-exhibits_Jazztel model 16DP3-Exhibits_T_MOBIL2_Synthèse prev 2006 - 2007 par entreprise v2_Présention au Board July 29 2 2" xfId="4727" xr:uid="{00000000-0005-0000-0000-00005B110000}"/>
    <cellStyle name="_Currency_Jazztel model 15-exhibits_Jazztel model 16DP3-Exhibits_T_MOBIL2_Synthèse prev 2006 - 2007 par entreprise v2_RM 2008 01 comments ILM" xfId="4728" xr:uid="{00000000-0005-0000-0000-00005C110000}"/>
    <cellStyle name="_Currency_Jazztel model 15-exhibits_Jazztel model 16DP3-Exhibits_T_MOBIL2_Synthèse prev 2006 - 2007 par entreprise v2_RM 2008 01 comments ILM 2" xfId="4729" xr:uid="{00000000-0005-0000-0000-00005D110000}"/>
    <cellStyle name="_Currency_Jazztel model 15-exhibits_Jazztel model 16DP3-Exhibits_T_MOBIL2_Synthèse prev 2006 - 2007 par entreprise v2_RM 2008 01 comments ILM 2 2" xfId="4730" xr:uid="{00000000-0005-0000-0000-00005E110000}"/>
    <cellStyle name="_Currency_Jazztel model 15-exhibits_Jazztel model 16DP3-Exhibits_T_MOBIL2_Synthèse prev 2006 - 2007 par entreprise v2_RM 2008 04 comments ILM" xfId="4731" xr:uid="{00000000-0005-0000-0000-00005F110000}"/>
    <cellStyle name="_Currency_Jazztel model 15-exhibits_Jazztel model 16DP3-Exhibits_T_MOBIL2_Synthèse prev 2006 - 2007 par entreprise v2_RM 2008 04 comments ILM 2" xfId="4732" xr:uid="{00000000-0005-0000-0000-000060110000}"/>
    <cellStyle name="_Currency_Jazztel model 15-exhibits_Jazztel model 16DP3-Exhibits_T_MOBIL2_Synthèse prev 2006 - 2007 par entreprise v2_RM 2008 04 comments ILM 2 2" xfId="4733" xr:uid="{00000000-0005-0000-0000-000061110000}"/>
    <cellStyle name="_Currency_Jazztel model 15-exhibits_Jazztel model 16DP3-Exhibits_T_MOBIL2_Synthèse prev 2006 - 2007 par entreprise v2_SPRING 2010" xfId="4734" xr:uid="{00000000-0005-0000-0000-000062110000}"/>
    <cellStyle name="_Currency_Jazztel model 15-exhibits_Jazztel model 16DP3-Exhibits_T_MOBIL2_Synthèse prev 2006 - 2007 par entreprise v2_SPRING 2010 2" xfId="4735" xr:uid="{00000000-0005-0000-0000-000063110000}"/>
    <cellStyle name="_Currency_Jazztel model 15-exhibits_Jazztel model 16DP3-Exhibits_T_MOBIL2_Synthèse prev 2006 - 2007 par entreprise v2_SPRING 2010 2 2" xfId="4736" xr:uid="{00000000-0005-0000-0000-000064110000}"/>
    <cellStyle name="_Currency_Jazztel model 15-exhibits_Jazztel model 16DP3-Exhibits_T_MOBIL2_Synthèse prev 2006 - 2007 par entreprise v2_WC &amp; Free Cash Flow 200801" xfId="4737" xr:uid="{00000000-0005-0000-0000-000065110000}"/>
    <cellStyle name="_Currency_Jazztel model 15-exhibits_Jazztel model 16DP3-Exhibits_T_MOBIL2_Synthèse prev 2006 - 2007 par entreprise v2_WC &amp; Free Cash Flow 200801 2" xfId="4738" xr:uid="{00000000-0005-0000-0000-000066110000}"/>
    <cellStyle name="_Currency_Jazztel model 15-exhibits_Jazztel model 16DP3-Exhibits_T_MOBIL2_Synthèse prev 2006 - 2007 par entreprise v2_WC &amp; Free Cash Flow 200801 2 2" xfId="4739" xr:uid="{00000000-0005-0000-0000-000067110000}"/>
    <cellStyle name="_Currency_Jazztel model 15-exhibits_Jazztel model 16DP3-Exhibits_T_MOBIL2_Synthèse prev 2006 - 2007 par entreprise v2_WC &amp; Free Cash Flow 2011-10" xfId="4740" xr:uid="{00000000-0005-0000-0000-000068110000}"/>
    <cellStyle name="_Currency_Jazztel model 15-exhibits_Jazztel model 16DP3-Exhibits_T_MOBIL2_Synthèse prev 2006 - 2007 par entreprise v2_WC &amp; Free Cash Flow 2011-10 2" xfId="4741" xr:uid="{00000000-0005-0000-0000-000069110000}"/>
    <cellStyle name="_Currency_Jazztel model 15-exhibits_Jazztel model 16DP3-Exhibits_T_MOBIL2_Synthèse prev 2006 - 2007 par entreprise v2_WC &amp; Free Cash Flow 2011-10 2 2" xfId="4742" xr:uid="{00000000-0005-0000-0000-00006A110000}"/>
    <cellStyle name="_Currency_Jazztel model 15-exhibits_Jazztel model 16DP3-Exhibits_T_MOBIL2_Synthèse prev 2006 - 2007 par entreprise v2_WC &amp; Free Cash Flow Spring 200806" xfId="4743" xr:uid="{00000000-0005-0000-0000-00006B110000}"/>
    <cellStyle name="_Currency_Jazztel model 15-exhibits_Jazztel model 16DP3-Exhibits_T_MOBIL2_Synthèse prev 2006 - 2007 par entreprise v2_WC &amp; Free Cash Flow Spring 200806 2" xfId="4744" xr:uid="{00000000-0005-0000-0000-00006C110000}"/>
    <cellStyle name="_Currency_Jazztel model 15-exhibits_Jazztel model 16DP3-Exhibits_T_MOBIL2_Synthèse prev 2006 - 2007 par entreprise v2_WC &amp; Free Cash Flow Spring 200806 2 2" xfId="4745" xr:uid="{00000000-0005-0000-0000-00006D110000}"/>
    <cellStyle name="_Currency_Jazztel model 15-exhibits_Jazztel model 16DP3-Exhibits_T_MOBIL2_Synthèse prev 2006 - 2007 par entreprise_Bridge FC Act 2007 vs 2008 (Fct June) par entreprise" xfId="4746" xr:uid="{00000000-0005-0000-0000-00006E110000}"/>
    <cellStyle name="_Currency_Jazztel model 15-exhibits_Jazztel model 16DP3-Exhibits_T_MOBIL2_Synthèse prev 2006 - 2007 par entreprise_Bridge FC Act 2007 vs 2008 (Fct June) par entreprise 2" xfId="4747" xr:uid="{00000000-0005-0000-0000-00006F110000}"/>
    <cellStyle name="_Currency_Jazztel model 15-exhibits_Jazztel model 16DP3-Exhibits_T_MOBIL2_Synthèse prev 2006 - 2007 par entreprise_Bridge FC Act 2007 vs 2008 (Fct June) par entreprise 2 2" xfId="4748" xr:uid="{00000000-0005-0000-0000-000070110000}"/>
    <cellStyle name="_Currency_Jazztel model 15-exhibits_Jazztel model 16DP3-Exhibits_T_MOBIL2_Synthèse prev 2006 - 2007 par entreprise_Cash Unit Review 2012 03 Acetow" xfId="4749" xr:uid="{00000000-0005-0000-0000-000071110000}"/>
    <cellStyle name="_Currency_Jazztel model 15-exhibits_Jazztel model 16DP3-Exhibits_T_MOBIL2_Synthèse prev 2006 - 2007 par entreprise_Conso Bridge EBITDA 2008x2007" xfId="4750" xr:uid="{00000000-0005-0000-0000-000072110000}"/>
    <cellStyle name="_Currency_Jazztel model 15-exhibits_Jazztel model 16DP3-Exhibits_T_MOBIL2_Synthèse prev 2006 - 2007 par entreprise_Conso Bridge EBITDA 2008x2007 2" xfId="4751" xr:uid="{00000000-0005-0000-0000-000073110000}"/>
    <cellStyle name="_Currency_Jazztel model 15-exhibits_Jazztel model 16DP3-Exhibits_T_MOBIL2_Synthèse prev 2006 - 2007 par entreprise_Conso Bridge EBITDA 2008x2007 2 2" xfId="4752" xr:uid="{00000000-0005-0000-0000-000074110000}"/>
    <cellStyle name="_Currency_Jazztel model 15-exhibits_Jazztel model 16DP3-Exhibits_T_MOBIL2_Synthèse prev 2006 - 2007 par entreprise_Conso Bridge EBITDA 2008x2007 SPRING06" xfId="4753" xr:uid="{00000000-0005-0000-0000-000075110000}"/>
    <cellStyle name="_Currency_Jazztel model 15-exhibits_Jazztel model 16DP3-Exhibits_T_MOBIL2_Synthèse prev 2006 - 2007 par entreprise_Conso Bridge EBITDA 2008x2007 SPRING06 2" xfId="4754" xr:uid="{00000000-0005-0000-0000-000076110000}"/>
    <cellStyle name="_Currency_Jazztel model 15-exhibits_Jazztel model 16DP3-Exhibits_T_MOBIL2_Synthèse prev 2006 - 2007 par entreprise_Conso Bridge EBITDA 2008x2007 SPRING06 2 2" xfId="4755" xr:uid="{00000000-0005-0000-0000-000077110000}"/>
    <cellStyle name="_Currency_Jazztel model 15-exhibits_Jazztel model 16DP3-Exhibits_T_MOBIL2_Synthèse prev 2006 - 2007 par entreprise_Formats RDG Dec 2007 vMAG Energy Services" xfId="4756" xr:uid="{00000000-0005-0000-0000-000078110000}"/>
    <cellStyle name="_Currency_Jazztel model 15-exhibits_Jazztel model 16DP3-Exhibits_T_MOBIL2_Synthèse prev 2006 - 2007 par entreprise_Formats RDG Dec 2007 vMAG Energy Services 2" xfId="4757" xr:uid="{00000000-0005-0000-0000-000079110000}"/>
    <cellStyle name="_Currency_Jazztel model 15-exhibits_Jazztel model 16DP3-Exhibits_T_MOBIL2_Synthèse prev 2006 - 2007 par entreprise_Formats RDG Dec 2007 vMAG Energy Services 2 2" xfId="4758" xr:uid="{00000000-0005-0000-0000-00007A110000}"/>
    <cellStyle name="_Currency_Jazztel model 15-exhibits_Jazztel model 16DP3-Exhibits_T_MOBIL2_Synthèse prev 2006 - 2007 par entreprise_P&amp;L Spring 200806" xfId="4759" xr:uid="{00000000-0005-0000-0000-00007B110000}"/>
    <cellStyle name="_Currency_Jazztel model 15-exhibits_Jazztel model 16DP3-Exhibits_T_MOBIL2_Synthèse prev 2006 - 2007 par entreprise_P&amp;L Spring 200806 2" xfId="4760" xr:uid="{00000000-0005-0000-0000-00007C110000}"/>
    <cellStyle name="_Currency_Jazztel model 15-exhibits_Jazztel model 16DP3-Exhibits_T_MOBIL2_Synthèse prev 2006 - 2007 par entreprise_P&amp;L Spring 200806 2 2" xfId="4761" xr:uid="{00000000-0005-0000-0000-00007D110000}"/>
    <cellStyle name="_Currency_Jazztel model 15-exhibits_Jazztel model 16DP3-Exhibits_T_MOBIL2_Synthèse prev 2006 - 2007 par entreprise_Présentation au Board" xfId="4762" xr:uid="{00000000-0005-0000-0000-00007E110000}"/>
    <cellStyle name="_Currency_Jazztel model 15-exhibits_Jazztel model 16DP3-Exhibits_T_MOBIL2_Synthèse prev 2006 - 2007 par entreprise_Présentation au Board 2" xfId="4763" xr:uid="{00000000-0005-0000-0000-00007F110000}"/>
    <cellStyle name="_Currency_Jazztel model 15-exhibits_Jazztel model 16DP3-Exhibits_T_MOBIL2_Synthèse prev 2006 - 2007 par entreprise_Présentation au Board 2 2" xfId="4764" xr:uid="{00000000-0005-0000-0000-000080110000}"/>
    <cellStyle name="_Currency_Jazztel model 15-exhibits_Jazztel model 16DP3-Exhibits_T_MOBIL2_Synthèse prev 2006 - 2007 par entreprise_Présentation au Board July 29" xfId="4765" xr:uid="{00000000-0005-0000-0000-000081110000}"/>
    <cellStyle name="_Currency_Jazztel model 15-exhibits_Jazztel model 16DP3-Exhibits_T_MOBIL2_Synthèse prev 2006 - 2007 par entreprise_Présentation au Board July 29 2" xfId="4766" xr:uid="{00000000-0005-0000-0000-000082110000}"/>
    <cellStyle name="_Currency_Jazztel model 15-exhibits_Jazztel model 16DP3-Exhibits_T_MOBIL2_Synthèse prev 2006 - 2007 par entreprise_Présentation au Board July 29 2 2" xfId="4767" xr:uid="{00000000-0005-0000-0000-000083110000}"/>
    <cellStyle name="_Currency_Jazztel model 15-exhibits_Jazztel model 16DP3-Exhibits_T_MOBIL2_Synthèse prev 2006 - 2007 par entreprise_Présentation au CDG July 21 v080708" xfId="4768" xr:uid="{00000000-0005-0000-0000-000084110000}"/>
    <cellStyle name="_Currency_Jazztel model 15-exhibits_Jazztel model 16DP3-Exhibits_T_MOBIL2_Synthèse prev 2006 - 2007 par entreprise_Présentation au CDG July 21 v080708 2" xfId="4769" xr:uid="{00000000-0005-0000-0000-000085110000}"/>
    <cellStyle name="_Currency_Jazztel model 15-exhibits_Jazztel model 16DP3-Exhibits_T_MOBIL2_Synthèse prev 2006 - 2007 par entreprise_Présentation au CDG July 21 v080708 2 2" xfId="4770" xr:uid="{00000000-0005-0000-0000-000086110000}"/>
    <cellStyle name="_Currency_Jazztel model 15-exhibits_Jazztel model 16DP3-Exhibits_T_MOBIL2_Synthèse prev 2006 - 2007 par entreprise_RM 2008 01 comments ILM" xfId="4771" xr:uid="{00000000-0005-0000-0000-000087110000}"/>
    <cellStyle name="_Currency_Jazztel model 15-exhibits_Jazztel model 16DP3-Exhibits_T_MOBIL2_Synthèse prev 2006 - 2007 par entreprise_RM 2008 01 comments ILM 2" xfId="4772" xr:uid="{00000000-0005-0000-0000-000088110000}"/>
    <cellStyle name="_Currency_Jazztel model 15-exhibits_Jazztel model 16DP3-Exhibits_T_MOBIL2_Synthèse prev 2006 - 2007 par entreprise_RM 2008 01 comments ILM 2 2" xfId="4773" xr:uid="{00000000-0005-0000-0000-000089110000}"/>
    <cellStyle name="_Currency_Jazztel model 15-exhibits_Jazztel model 16DP3-Exhibits_T_MOBIL2_Synthèse prev 2006 - 2007 par entreprise_RM 2008 04 comments ILM" xfId="4774" xr:uid="{00000000-0005-0000-0000-00008A110000}"/>
    <cellStyle name="_Currency_Jazztel model 15-exhibits_Jazztel model 16DP3-Exhibits_T_MOBIL2_Synthèse prev 2006 - 2007 par entreprise_RM 2008 04 comments ILM 2" xfId="4775" xr:uid="{00000000-0005-0000-0000-00008B110000}"/>
    <cellStyle name="_Currency_Jazztel model 15-exhibits_Jazztel model 16DP3-Exhibits_T_MOBIL2_Synthèse prev 2006 - 2007 par entreprise_RM 2008 04 comments ILM 2 2" xfId="4776" xr:uid="{00000000-0005-0000-0000-00008C110000}"/>
    <cellStyle name="_Currency_Jazztel model 15-exhibits_Jazztel model 16DP3-Exhibits_T_MOBIL2_Synthèse prev 2006 - 2007 par entreprise_SPRING 2010" xfId="4777" xr:uid="{00000000-0005-0000-0000-00008D110000}"/>
    <cellStyle name="_Currency_Jazztel model 15-exhibits_Jazztel model 16DP3-Exhibits_T_MOBIL2_Synthèse prev 2006 - 2007 par entreprise_SPRING 2010 2" xfId="4778" xr:uid="{00000000-0005-0000-0000-00008E110000}"/>
    <cellStyle name="_Currency_Jazztel model 15-exhibits_Jazztel model 16DP3-Exhibits_T_MOBIL2_Synthèse prev 2006 - 2007 par entreprise_SPRING 2010 2 2" xfId="4779" xr:uid="{00000000-0005-0000-0000-00008F110000}"/>
    <cellStyle name="_Currency_Jazztel model 15-exhibits_Jazztel model 16DP3-Exhibits_T_MOBIL2_Synthèse prev 2006 - 2007 par entreprise_Synthèse Rhodia Spring Dec 2007 P&amp;L" xfId="4780" xr:uid="{00000000-0005-0000-0000-000090110000}"/>
    <cellStyle name="_Currency_Jazztel model 15-exhibits_Jazztel model 16DP3-Exhibits_T_MOBIL2_Synthèse prev 2006 - 2007 par entreprise_Synthèse Rhodia Spring Dec 2007 P&amp;L 2" xfId="4781" xr:uid="{00000000-0005-0000-0000-000091110000}"/>
    <cellStyle name="_Currency_Jazztel model 15-exhibits_Jazztel model 16DP3-Exhibits_T_MOBIL2_Synthèse prev 2006 - 2007 par entreprise_Synthèse Rhodia Spring Dec 2007 P&amp;L 2 2" xfId="4782" xr:uid="{00000000-0005-0000-0000-000092110000}"/>
    <cellStyle name="_Currency_Jazztel model 15-exhibits_Jazztel model 16DP3-Exhibits_T_MOBIL2_Synthèse prev 2006 - 2007 par entreprise_WC &amp; Free Cash Flow 200801" xfId="4783" xr:uid="{00000000-0005-0000-0000-000093110000}"/>
    <cellStyle name="_Currency_Jazztel model 15-exhibits_Jazztel model 16DP3-Exhibits_T_MOBIL2_Synthèse prev 2006 - 2007 par entreprise_WC &amp; Free Cash Flow 200801 2" xfId="4784" xr:uid="{00000000-0005-0000-0000-000094110000}"/>
    <cellStyle name="_Currency_Jazztel model 15-exhibits_Jazztel model 16DP3-Exhibits_T_MOBIL2_Synthèse prev 2006 - 2007 par entreprise_WC &amp; Free Cash Flow 200801 2 2" xfId="4785" xr:uid="{00000000-0005-0000-0000-000095110000}"/>
    <cellStyle name="_Currency_Jazztel model 15-exhibits_Jazztel model 16DP3-Exhibits_T_MOBIL2_Synthèse prev 2006 - 2007 par entreprise_WC &amp; Free Cash Flow 2011-10" xfId="4786" xr:uid="{00000000-0005-0000-0000-000096110000}"/>
    <cellStyle name="_Currency_Jazztel model 15-exhibits_Jazztel model 16DP3-Exhibits_T_MOBIL2_Synthèse prev 2006 - 2007 par entreprise_WC &amp; Free Cash Flow 2011-10 2" xfId="4787" xr:uid="{00000000-0005-0000-0000-000097110000}"/>
    <cellStyle name="_Currency_Jazztel model 15-exhibits_Jazztel model 16DP3-Exhibits_T_MOBIL2_Synthèse prev 2006 - 2007 par entreprise_WC &amp; Free Cash Flow 2011-10 2 2" xfId="4788" xr:uid="{00000000-0005-0000-0000-000098110000}"/>
    <cellStyle name="_Currency_Jazztel model 15-exhibits_Jazztel model 16DP3-Exhibits_T_MOBIL2_Synthèse prev 2006 - 2007 par entreprise_WC &amp; Free Cash Flow Spring 200806" xfId="4789" xr:uid="{00000000-0005-0000-0000-000099110000}"/>
    <cellStyle name="_Currency_Jazztel model 15-exhibits_Jazztel model 16DP3-Exhibits_T_MOBIL2_Synthèse prev 2006 - 2007 par entreprise_WC &amp; Free Cash Flow Spring 200806 2" xfId="4790" xr:uid="{00000000-0005-0000-0000-00009A110000}"/>
    <cellStyle name="_Currency_Jazztel model 15-exhibits_Jazztel model 16DP3-Exhibits_T_MOBIL2_Synthèse prev 2006 - 2007 par entreprise_WC &amp; Free Cash Flow Spring 200806 2 2" xfId="4791" xr:uid="{00000000-0005-0000-0000-00009B110000}"/>
    <cellStyle name="_Currency_Jazztel model 15-exhibits_Jazztel model 18DP-exhibits" xfId="4792" xr:uid="{00000000-0005-0000-0000-00009C110000}"/>
    <cellStyle name="_Currency_Jazztel model 15-exhibits_Jazztel model 18DP-exhibits 2" xfId="4793" xr:uid="{00000000-0005-0000-0000-00009D110000}"/>
    <cellStyle name="_Currency_Jazztel model 15-exhibits_Jazztel model 18DP-exhibits 2 2" xfId="4794" xr:uid="{00000000-0005-0000-0000-00009E110000}"/>
    <cellStyle name="_Currency_Jazztel model 15-exhibits_Merger model_10 Aug Credit" xfId="4795" xr:uid="{00000000-0005-0000-0000-00009F110000}"/>
    <cellStyle name="_Currency_Jazztel model 15-exhibits_Merger model_10 Aug Credit 2" xfId="4796" xr:uid="{00000000-0005-0000-0000-0000A0110000}"/>
    <cellStyle name="_Currency_Jazztel model 15-exhibits_Merger model_10 Aug Credit 2 2" xfId="4797" xr:uid="{00000000-0005-0000-0000-0000A1110000}"/>
    <cellStyle name="_Currency_Jazztel model 15-exhibits_Merger model_10 Aug Credit 3" xfId="4798" xr:uid="{00000000-0005-0000-0000-0000A2110000}"/>
    <cellStyle name="_Currency_Jazztel model 15-exhibits-Friso2" xfId="4799" xr:uid="{00000000-0005-0000-0000-0000A3110000}"/>
    <cellStyle name="_Currency_Jazztel model 15-exhibits-Friso2 2" xfId="4800" xr:uid="{00000000-0005-0000-0000-0000A4110000}"/>
    <cellStyle name="_Currency_Jazztel model 15-exhibits-Friso2 2 2" xfId="4801" xr:uid="{00000000-0005-0000-0000-0000A5110000}"/>
    <cellStyle name="_Currency_Jazztel model 15-exhibits-Friso2_Jazztel model 16DP3-Exhibits" xfId="4802" xr:uid="{00000000-0005-0000-0000-0000A6110000}"/>
    <cellStyle name="_Currency_Jazztel model 15-exhibits-Friso2_Jazztel model 16DP3-Exhibits 2" xfId="4803" xr:uid="{00000000-0005-0000-0000-0000A7110000}"/>
    <cellStyle name="_Currency_Jazztel model 15-exhibits-Friso2_Jazztel model 16DP3-Exhibits 2 2" xfId="4804" xr:uid="{00000000-0005-0000-0000-0000A8110000}"/>
    <cellStyle name="_Currency_Jazztel model 15-exhibits-Friso2_Jazztel model 16DP3-Exhibits_Mobile CSC - CMT" xfId="4805" xr:uid="{00000000-0005-0000-0000-0000A9110000}"/>
    <cellStyle name="_Currency_Jazztel model 15-exhibits-Friso2_Jazztel model 16DP3-Exhibits_Mobile CSC - CMT 2" xfId="4806" xr:uid="{00000000-0005-0000-0000-0000AA110000}"/>
    <cellStyle name="_Currency_Jazztel model 15-exhibits-Friso2_Jazztel model 16DP3-Exhibits_Mobile CSC - CMT 2 2" xfId="4807" xr:uid="{00000000-0005-0000-0000-0000AB110000}"/>
    <cellStyle name="_Currency_Jazztel model 15-exhibits-Friso2_Jazztel model 16DP3-Exhibits_Mobile CSC - CMT_Chiffres Pres board 2007" xfId="4808" xr:uid="{00000000-0005-0000-0000-0000AC110000}"/>
    <cellStyle name="_Currency_Jazztel model 15-exhibits-Friso2_Jazztel model 16DP3-Exhibits_Mobile CSC - CMT_Chiffres Pres board 2007 2" xfId="4809" xr:uid="{00000000-0005-0000-0000-0000AD110000}"/>
    <cellStyle name="_Currency_Jazztel model 15-exhibits-Friso2_Jazztel model 16DP3-Exhibits_Mobile CSC - CMT_Chiffres Pres board 2007 2 2" xfId="4810" xr:uid="{00000000-0005-0000-0000-0000AE110000}"/>
    <cellStyle name="_Currency_Jazztel model 15-exhibits-Friso2_Jazztel model 16DP3-Exhibits_Mobile CSC - CMT_Chiffres Pres Juillet 2007" xfId="4811" xr:uid="{00000000-0005-0000-0000-0000AF110000}"/>
    <cellStyle name="_Currency_Jazztel model 15-exhibits-Friso2_Jazztel model 16DP3-Exhibits_Mobile CSC - CMT_Chiffres Pres Juillet 2007 2" xfId="4812" xr:uid="{00000000-0005-0000-0000-0000B0110000}"/>
    <cellStyle name="_Currency_Jazztel model 15-exhibits-Friso2_Jazztel model 16DP3-Exhibits_Mobile CSC - CMT_Chiffres Pres Juillet 2007 2 2" xfId="4813" xr:uid="{00000000-0005-0000-0000-0000B1110000}"/>
    <cellStyle name="_Currency_Jazztel model 15-exhibits-Friso2_Jazztel model 16DP3-Exhibits_Mobile CSC - CMT_Free Cash Flow" xfId="4814" xr:uid="{00000000-0005-0000-0000-0000B2110000}"/>
    <cellStyle name="_Currency_Jazztel model 15-exhibits-Friso2_Jazztel model 16DP3-Exhibits_Mobile CSC - CMT_Free Cash Flow 2" xfId="4815" xr:uid="{00000000-0005-0000-0000-0000B3110000}"/>
    <cellStyle name="_Currency_Jazztel model 15-exhibits-Friso2_Jazztel model 16DP3-Exhibits_Mobile CSC - CMT_Free Cash Flow 2 2" xfId="4816" xr:uid="{00000000-0005-0000-0000-0000B4110000}"/>
    <cellStyle name="_Currency_Jazztel model 15-exhibits-Friso2_Jazztel model 16DP3-Exhibits_Mobile CSC - CMT_Free Cash Flow_Bridge FC Act 2007 vs 2008 (Fct June) par entreprise" xfId="4817" xr:uid="{00000000-0005-0000-0000-0000B5110000}"/>
    <cellStyle name="_Currency_Jazztel model 15-exhibits-Friso2_Jazztel model 16DP3-Exhibits_Mobile CSC - CMT_Free Cash Flow_Bridge FC Act 2007 vs 2008 (Fct June) par entreprise 2" xfId="4818" xr:uid="{00000000-0005-0000-0000-0000B6110000}"/>
    <cellStyle name="_Currency_Jazztel model 15-exhibits-Friso2_Jazztel model 16DP3-Exhibits_Mobile CSC - CMT_Free Cash Flow_Bridge FC Act 2007 vs 2008 (Fct June) par entreprise 2 2" xfId="4819" xr:uid="{00000000-0005-0000-0000-0000B7110000}"/>
    <cellStyle name="_Currency_Jazztel model 15-exhibits-Friso2_Jazztel model 16DP3-Exhibits_Mobile CSC - CMT_Free Cash Flow_Cash Unit Review 2012 03 Acetow" xfId="4820" xr:uid="{00000000-0005-0000-0000-0000B8110000}"/>
    <cellStyle name="_Currency_Jazztel model 15-exhibits-Friso2_Jazztel model 16DP3-Exhibits_Mobile CSC - CMT_Free Cash Flow_Chiffres Pres board 2007" xfId="4821" xr:uid="{00000000-0005-0000-0000-0000B9110000}"/>
    <cellStyle name="_Currency_Jazztel model 15-exhibits-Friso2_Jazztel model 16DP3-Exhibits_Mobile CSC - CMT_Free Cash Flow_Chiffres Pres board 2007 2" xfId="4822" xr:uid="{00000000-0005-0000-0000-0000BA110000}"/>
    <cellStyle name="_Currency_Jazztel model 15-exhibits-Friso2_Jazztel model 16DP3-Exhibits_Mobile CSC - CMT_Free Cash Flow_Chiffres Pres board 2007 2 2" xfId="4823" xr:uid="{00000000-0005-0000-0000-0000BB110000}"/>
    <cellStyle name="_Currency_Jazztel model 15-exhibits-Friso2_Jazztel model 16DP3-Exhibits_Mobile CSC - CMT_Free Cash Flow_Conso Bridge EBITDA 2008x2007" xfId="4824" xr:uid="{00000000-0005-0000-0000-0000BC110000}"/>
    <cellStyle name="_Currency_Jazztel model 15-exhibits-Friso2_Jazztel model 16DP3-Exhibits_Mobile CSC - CMT_Free Cash Flow_Conso Bridge EBITDA 2008x2007 2" xfId="4825" xr:uid="{00000000-0005-0000-0000-0000BD110000}"/>
    <cellStyle name="_Currency_Jazztel model 15-exhibits-Friso2_Jazztel model 16DP3-Exhibits_Mobile CSC - CMT_Free Cash Flow_Conso Bridge EBITDA 2008x2007 2 2" xfId="4826" xr:uid="{00000000-0005-0000-0000-0000BE110000}"/>
    <cellStyle name="_Currency_Jazztel model 15-exhibits-Friso2_Jazztel model 16DP3-Exhibits_Mobile CSC - CMT_Free Cash Flow_Conso Bridge EBITDA 2008x2007 SPRING06" xfId="4827" xr:uid="{00000000-0005-0000-0000-0000BF110000}"/>
    <cellStyle name="_Currency_Jazztel model 15-exhibits-Friso2_Jazztel model 16DP3-Exhibits_Mobile CSC - CMT_Free Cash Flow_Conso Bridge EBITDA 2008x2007 SPRING06 2" xfId="4828" xr:uid="{00000000-0005-0000-0000-0000C0110000}"/>
    <cellStyle name="_Currency_Jazztel model 15-exhibits-Friso2_Jazztel model 16DP3-Exhibits_Mobile CSC - CMT_Free Cash Flow_Conso Bridge EBITDA 2008x2007 SPRING06 2 2" xfId="4829" xr:uid="{00000000-0005-0000-0000-0000C1110000}"/>
    <cellStyle name="_Currency_Jazztel model 15-exhibits-Friso2_Jazztel model 16DP3-Exhibits_Mobile CSC - CMT_Free Cash Flow_P&amp;L Spring 200806" xfId="4830" xr:uid="{00000000-0005-0000-0000-0000C2110000}"/>
    <cellStyle name="_Currency_Jazztel model 15-exhibits-Friso2_Jazztel model 16DP3-Exhibits_Mobile CSC - CMT_Free Cash Flow_P&amp;L Spring 200806 2" xfId="4831" xr:uid="{00000000-0005-0000-0000-0000C3110000}"/>
    <cellStyle name="_Currency_Jazztel model 15-exhibits-Friso2_Jazztel model 16DP3-Exhibits_Mobile CSC - CMT_Free Cash Flow_P&amp;L Spring 200806 2 2" xfId="4832" xr:uid="{00000000-0005-0000-0000-0000C4110000}"/>
    <cellStyle name="_Currency_Jazztel model 15-exhibits-Friso2_Jazztel model 16DP3-Exhibits_Mobile CSC - CMT_Free Cash Flow_Présentation au Board" xfId="4833" xr:uid="{00000000-0005-0000-0000-0000C5110000}"/>
    <cellStyle name="_Currency_Jazztel model 15-exhibits-Friso2_Jazztel model 16DP3-Exhibits_Mobile CSC - CMT_Free Cash Flow_Présentation au Board 2" xfId="4834" xr:uid="{00000000-0005-0000-0000-0000C6110000}"/>
    <cellStyle name="_Currency_Jazztel model 15-exhibits-Friso2_Jazztel model 16DP3-Exhibits_Mobile CSC - CMT_Free Cash Flow_Présentation au Board 2 2" xfId="4835" xr:uid="{00000000-0005-0000-0000-0000C7110000}"/>
    <cellStyle name="_Currency_Jazztel model 15-exhibits-Friso2_Jazztel model 16DP3-Exhibits_Mobile CSC - CMT_Free Cash Flow_Présentation au Board July 29" xfId="4836" xr:uid="{00000000-0005-0000-0000-0000C8110000}"/>
    <cellStyle name="_Currency_Jazztel model 15-exhibits-Friso2_Jazztel model 16DP3-Exhibits_Mobile CSC - CMT_Free Cash Flow_Présentation au Board July 29 2" xfId="4837" xr:uid="{00000000-0005-0000-0000-0000C9110000}"/>
    <cellStyle name="_Currency_Jazztel model 15-exhibits-Friso2_Jazztel model 16DP3-Exhibits_Mobile CSC - CMT_Free Cash Flow_Présentation au Board July 29 2 2" xfId="4838" xr:uid="{00000000-0005-0000-0000-0000CA110000}"/>
    <cellStyle name="_Currency_Jazztel model 15-exhibits-Friso2_Jazztel model 16DP3-Exhibits_Mobile CSC - CMT_Free Cash Flow_Présentation au CDG July 21 v080708" xfId="4839" xr:uid="{00000000-0005-0000-0000-0000CB110000}"/>
    <cellStyle name="_Currency_Jazztel model 15-exhibits-Friso2_Jazztel model 16DP3-Exhibits_Mobile CSC - CMT_Free Cash Flow_Présentation au CDG July 21 v080708 2" xfId="4840" xr:uid="{00000000-0005-0000-0000-0000CC110000}"/>
    <cellStyle name="_Currency_Jazztel model 15-exhibits-Friso2_Jazztel model 16DP3-Exhibits_Mobile CSC - CMT_Free Cash Flow_Présentation au CDG July 21 v080708 2 2" xfId="4841" xr:uid="{00000000-0005-0000-0000-0000CD110000}"/>
    <cellStyle name="_Currency_Jazztel model 15-exhibits-Friso2_Jazztel model 16DP3-Exhibits_Mobile CSC - CMT_Free Cash Flow_Présention au Board July 29" xfId="4842" xr:uid="{00000000-0005-0000-0000-0000CE110000}"/>
    <cellStyle name="_Currency_Jazztel model 15-exhibits-Friso2_Jazztel model 16DP3-Exhibits_Mobile CSC - CMT_Free Cash Flow_Présention au Board July 29 2" xfId="4843" xr:uid="{00000000-0005-0000-0000-0000CF110000}"/>
    <cellStyle name="_Currency_Jazztel model 15-exhibits-Friso2_Jazztel model 16DP3-Exhibits_Mobile CSC - CMT_Free Cash Flow_Présention au Board July 29 2 2" xfId="4844" xr:uid="{00000000-0005-0000-0000-0000D0110000}"/>
    <cellStyle name="_Currency_Jazztel model 15-exhibits-Friso2_Jazztel model 16DP3-Exhibits_Mobile CSC - CMT_Free Cash Flow_RM 2008 01 comments ILM" xfId="4845" xr:uid="{00000000-0005-0000-0000-0000D1110000}"/>
    <cellStyle name="_Currency_Jazztel model 15-exhibits-Friso2_Jazztel model 16DP3-Exhibits_Mobile CSC - CMT_Free Cash Flow_RM 2008 01 comments ILM 2" xfId="4846" xr:uid="{00000000-0005-0000-0000-0000D2110000}"/>
    <cellStyle name="_Currency_Jazztel model 15-exhibits-Friso2_Jazztel model 16DP3-Exhibits_Mobile CSC - CMT_Free Cash Flow_RM 2008 01 comments ILM 2 2" xfId="4847" xr:uid="{00000000-0005-0000-0000-0000D3110000}"/>
    <cellStyle name="_Currency_Jazztel model 15-exhibits-Friso2_Jazztel model 16DP3-Exhibits_Mobile CSC - CMT_Free Cash Flow_RM 2008 04 comments ILM" xfId="4848" xr:uid="{00000000-0005-0000-0000-0000D4110000}"/>
    <cellStyle name="_Currency_Jazztel model 15-exhibits-Friso2_Jazztel model 16DP3-Exhibits_Mobile CSC - CMT_Free Cash Flow_RM 2008 04 comments ILM 2" xfId="4849" xr:uid="{00000000-0005-0000-0000-0000D5110000}"/>
    <cellStyle name="_Currency_Jazztel model 15-exhibits-Friso2_Jazztel model 16DP3-Exhibits_Mobile CSC - CMT_Free Cash Flow_RM 2008 04 comments ILM 2 2" xfId="4850" xr:uid="{00000000-0005-0000-0000-0000D6110000}"/>
    <cellStyle name="_Currency_Jazztel model 15-exhibits-Friso2_Jazztel model 16DP3-Exhibits_Mobile CSC - CMT_Free Cash Flow_SPRING 2010" xfId="4851" xr:uid="{00000000-0005-0000-0000-0000D7110000}"/>
    <cellStyle name="_Currency_Jazztel model 15-exhibits-Friso2_Jazztel model 16DP3-Exhibits_Mobile CSC - CMT_Free Cash Flow_SPRING 2010 2" xfId="4852" xr:uid="{00000000-0005-0000-0000-0000D8110000}"/>
    <cellStyle name="_Currency_Jazztel model 15-exhibits-Friso2_Jazztel model 16DP3-Exhibits_Mobile CSC - CMT_Free Cash Flow_SPRING 2010 2 2" xfId="4853" xr:uid="{00000000-0005-0000-0000-0000D9110000}"/>
    <cellStyle name="_Currency_Jazztel model 15-exhibits-Friso2_Jazztel model 16DP3-Exhibits_Mobile CSC - CMT_Free Cash Flow_WC &amp; Free Cash Flow 200801" xfId="4854" xr:uid="{00000000-0005-0000-0000-0000DA110000}"/>
    <cellStyle name="_Currency_Jazztel model 15-exhibits-Friso2_Jazztel model 16DP3-Exhibits_Mobile CSC - CMT_Free Cash Flow_WC &amp; Free Cash Flow 200801 2" xfId="4855" xr:uid="{00000000-0005-0000-0000-0000DB110000}"/>
    <cellStyle name="_Currency_Jazztel model 15-exhibits-Friso2_Jazztel model 16DP3-Exhibits_Mobile CSC - CMT_Free Cash Flow_WC &amp; Free Cash Flow 200801 2 2" xfId="4856" xr:uid="{00000000-0005-0000-0000-0000DC110000}"/>
    <cellStyle name="_Currency_Jazztel model 15-exhibits-Friso2_Jazztel model 16DP3-Exhibits_Mobile CSC - CMT_Free Cash Flow_WC &amp; Free Cash Flow 2011-10" xfId="4857" xr:uid="{00000000-0005-0000-0000-0000DD110000}"/>
    <cellStyle name="_Currency_Jazztel model 15-exhibits-Friso2_Jazztel model 16DP3-Exhibits_Mobile CSC - CMT_Free Cash Flow_WC &amp; Free Cash Flow 2011-10 2" xfId="4858" xr:uid="{00000000-0005-0000-0000-0000DE110000}"/>
    <cellStyle name="_Currency_Jazztel model 15-exhibits-Friso2_Jazztel model 16DP3-Exhibits_Mobile CSC - CMT_Free Cash Flow_WC &amp; Free Cash Flow 2011-10 2 2" xfId="4859" xr:uid="{00000000-0005-0000-0000-0000DF110000}"/>
    <cellStyle name="_Currency_Jazztel model 15-exhibits-Friso2_Jazztel model 16DP3-Exhibits_Mobile CSC - CMT_Free Cash Flow_WC &amp; Free Cash Flow Spring 200806" xfId="4860" xr:uid="{00000000-0005-0000-0000-0000E0110000}"/>
    <cellStyle name="_Currency_Jazztel model 15-exhibits-Friso2_Jazztel model 16DP3-Exhibits_Mobile CSC - CMT_Free Cash Flow_WC &amp; Free Cash Flow Spring 200806 2" xfId="4861" xr:uid="{00000000-0005-0000-0000-0000E1110000}"/>
    <cellStyle name="_Currency_Jazztel model 15-exhibits-Friso2_Jazztel model 16DP3-Exhibits_Mobile CSC - CMT_Free Cash Flow_WC &amp; Free Cash Flow Spring 200806 2 2" xfId="4862" xr:uid="{00000000-0005-0000-0000-0000E2110000}"/>
    <cellStyle name="_Currency_Jazztel model 15-exhibits-Friso2_Jazztel model 16DP3-Exhibits_Mobile CSC - CMT_Net result" xfId="4863" xr:uid="{00000000-0005-0000-0000-0000E3110000}"/>
    <cellStyle name="_Currency_Jazztel model 15-exhibits-Friso2_Jazztel model 16DP3-Exhibits_Mobile CSC - CMT_Net result 2" xfId="4864" xr:uid="{00000000-0005-0000-0000-0000E4110000}"/>
    <cellStyle name="_Currency_Jazztel model 15-exhibits-Friso2_Jazztel model 16DP3-Exhibits_Mobile CSC - CMT_Net result 2 2" xfId="4865" xr:uid="{00000000-0005-0000-0000-0000E5110000}"/>
    <cellStyle name="_Currency_Jazztel model 15-exhibits-Friso2_Jazztel model 16DP3-Exhibits_Mobile CSC - CMT_Présention au Board July 29" xfId="4866" xr:uid="{00000000-0005-0000-0000-0000E6110000}"/>
    <cellStyle name="_Currency_Jazztel model 15-exhibits-Friso2_Jazztel model 16DP3-Exhibits_Mobile CSC - CMT_Présention au Board July 29 2" xfId="4867" xr:uid="{00000000-0005-0000-0000-0000E7110000}"/>
    <cellStyle name="_Currency_Jazztel model 15-exhibits-Friso2_Jazztel model 16DP3-Exhibits_Mobile CSC - CMT_Présention au Board July 29 2 2" xfId="4868" xr:uid="{00000000-0005-0000-0000-0000E8110000}"/>
    <cellStyle name="_Currency_Jazztel model 15-exhibits-Friso2_Jazztel model 16DP3-Exhibits_Mobile CSC - CMT_suivi dette et FCF" xfId="4869" xr:uid="{00000000-0005-0000-0000-0000E9110000}"/>
    <cellStyle name="_Currency_Jazztel model 15-exhibits-Friso2_Jazztel model 16DP3-Exhibits_Mobile CSC - CMT_suivi dette et FCF 2" xfId="4870" xr:uid="{00000000-0005-0000-0000-0000EA110000}"/>
    <cellStyle name="_Currency_Jazztel model 15-exhibits-Friso2_Jazztel model 16DP3-Exhibits_Mobile CSC - CMT_suivi dette et FCF 2 2" xfId="4871" xr:uid="{00000000-0005-0000-0000-0000EB110000}"/>
    <cellStyle name="_Currency_Jazztel model 15-exhibits-Friso2_Jazztel model 16DP3-Exhibits_Mobile CSC - CMT_Synthèse prev 2006 - 2007 par entreprise" xfId="4872" xr:uid="{00000000-0005-0000-0000-0000EC110000}"/>
    <cellStyle name="_Currency_Jazztel model 15-exhibits-Friso2_Jazztel model 16DP3-Exhibits_Mobile CSC - CMT_Synthèse prev 2006 - 2007 par entreprise 2" xfId="4873" xr:uid="{00000000-0005-0000-0000-0000ED110000}"/>
    <cellStyle name="_Currency_Jazztel model 15-exhibits-Friso2_Jazztel model 16DP3-Exhibits_Mobile CSC - CMT_Synthèse prev 2006 - 2007 par entreprise 2 2" xfId="4874" xr:uid="{00000000-0005-0000-0000-0000EE110000}"/>
    <cellStyle name="_Currency_Jazztel model 15-exhibits-Friso2_Jazztel model 16DP3-Exhibits_Mobile CSC - CMT_Synthèse prev 2006 - 2007 par entreprise v2" xfId="4875" xr:uid="{00000000-0005-0000-0000-0000EF110000}"/>
    <cellStyle name="_Currency_Jazztel model 15-exhibits-Friso2_Jazztel model 16DP3-Exhibits_Mobile CSC - CMT_Synthèse prev 2006 - 2007 par entreprise v2 2" xfId="4876" xr:uid="{00000000-0005-0000-0000-0000F0110000}"/>
    <cellStyle name="_Currency_Jazztel model 15-exhibits-Friso2_Jazztel model 16DP3-Exhibits_Mobile CSC - CMT_Synthèse prev 2006 - 2007 par entreprise v2 2 2" xfId="4877" xr:uid="{00000000-0005-0000-0000-0000F1110000}"/>
    <cellStyle name="_Currency_Jazztel model 15-exhibits-Friso2_Jazztel model 16DP3-Exhibits_Mobile CSC - CMT_Synthèse prev 2006 - 2007 par entreprise v2_Bridge FC Act 2007 vs 2008 (Fct June) par entreprise" xfId="4878" xr:uid="{00000000-0005-0000-0000-0000F2110000}"/>
    <cellStyle name="_Currency_Jazztel model 15-exhibits-Friso2_Jazztel model 16DP3-Exhibits_Mobile CSC - CMT_Synthèse prev 2006 - 2007 par entreprise v2_Bridge FC Act 2007 vs 2008 (Fct June) par entreprise 2" xfId="4879" xr:uid="{00000000-0005-0000-0000-0000F3110000}"/>
    <cellStyle name="_Currency_Jazztel model 15-exhibits-Friso2_Jazztel model 16DP3-Exhibits_Mobile CSC - CMT_Synthèse prev 2006 - 2007 par entreprise v2_Bridge FC Act 2007 vs 2008 (Fct June) par entreprise 2 2" xfId="4880" xr:uid="{00000000-0005-0000-0000-0000F4110000}"/>
    <cellStyle name="_Currency_Jazztel model 15-exhibits-Friso2_Jazztel model 16DP3-Exhibits_Mobile CSC - CMT_Synthèse prev 2006 - 2007 par entreprise v2_Cash Unit Review 2012 03 Acetow" xfId="4881" xr:uid="{00000000-0005-0000-0000-0000F5110000}"/>
    <cellStyle name="_Currency_Jazztel model 15-exhibits-Friso2_Jazztel model 16DP3-Exhibits_Mobile CSC - CMT_Synthèse prev 2006 - 2007 par entreprise v2_Chiffres Pres board 2007" xfId="4882" xr:uid="{00000000-0005-0000-0000-0000F6110000}"/>
    <cellStyle name="_Currency_Jazztel model 15-exhibits-Friso2_Jazztel model 16DP3-Exhibits_Mobile CSC - CMT_Synthèse prev 2006 - 2007 par entreprise v2_Chiffres Pres board 2007 2" xfId="4883" xr:uid="{00000000-0005-0000-0000-0000F7110000}"/>
    <cellStyle name="_Currency_Jazztel model 15-exhibits-Friso2_Jazztel model 16DP3-Exhibits_Mobile CSC - CMT_Synthèse prev 2006 - 2007 par entreprise v2_Chiffres Pres board 2007 2 2" xfId="4884" xr:uid="{00000000-0005-0000-0000-0000F8110000}"/>
    <cellStyle name="_Currency_Jazztel model 15-exhibits-Friso2_Jazztel model 16DP3-Exhibits_Mobile CSC - CMT_Synthèse prev 2006 - 2007 par entreprise v2_Conso Bridge EBITDA 2008x2007" xfId="4885" xr:uid="{00000000-0005-0000-0000-0000F9110000}"/>
    <cellStyle name="_Currency_Jazztel model 15-exhibits-Friso2_Jazztel model 16DP3-Exhibits_Mobile CSC - CMT_Synthèse prev 2006 - 2007 par entreprise v2_Conso Bridge EBITDA 2008x2007 2" xfId="4886" xr:uid="{00000000-0005-0000-0000-0000FA110000}"/>
    <cellStyle name="_Currency_Jazztel model 15-exhibits-Friso2_Jazztel model 16DP3-Exhibits_Mobile CSC - CMT_Synthèse prev 2006 - 2007 par entreprise v2_Conso Bridge EBITDA 2008x2007 2 2" xfId="4887" xr:uid="{00000000-0005-0000-0000-0000FB110000}"/>
    <cellStyle name="_Currency_Jazztel model 15-exhibits-Friso2_Jazztel model 16DP3-Exhibits_Mobile CSC - CMT_Synthèse prev 2006 - 2007 par entreprise v2_Conso Bridge EBITDA 2008x2007 SPRING06" xfId="4888" xr:uid="{00000000-0005-0000-0000-0000FC110000}"/>
    <cellStyle name="_Currency_Jazztel model 15-exhibits-Friso2_Jazztel model 16DP3-Exhibits_Mobile CSC - CMT_Synthèse prev 2006 - 2007 par entreprise v2_Conso Bridge EBITDA 2008x2007 SPRING06 2" xfId="4889" xr:uid="{00000000-0005-0000-0000-0000FD110000}"/>
    <cellStyle name="_Currency_Jazztel model 15-exhibits-Friso2_Jazztel model 16DP3-Exhibits_Mobile CSC - CMT_Synthèse prev 2006 - 2007 par entreprise v2_Conso Bridge EBITDA 2008x2007 SPRING06 2 2" xfId="4890" xr:uid="{00000000-0005-0000-0000-0000FE110000}"/>
    <cellStyle name="_Currency_Jazztel model 15-exhibits-Friso2_Jazztel model 16DP3-Exhibits_Mobile CSC - CMT_Synthèse prev 2006 - 2007 par entreprise v2_P&amp;L Spring 200806" xfId="4891" xr:uid="{00000000-0005-0000-0000-0000FF110000}"/>
    <cellStyle name="_Currency_Jazztel model 15-exhibits-Friso2_Jazztel model 16DP3-Exhibits_Mobile CSC - CMT_Synthèse prev 2006 - 2007 par entreprise v2_P&amp;L Spring 200806 2" xfId="4892" xr:uid="{00000000-0005-0000-0000-000000120000}"/>
    <cellStyle name="_Currency_Jazztel model 15-exhibits-Friso2_Jazztel model 16DP3-Exhibits_Mobile CSC - CMT_Synthèse prev 2006 - 2007 par entreprise v2_P&amp;L Spring 200806 2 2" xfId="4893" xr:uid="{00000000-0005-0000-0000-000001120000}"/>
    <cellStyle name="_Currency_Jazztel model 15-exhibits-Friso2_Jazztel model 16DP3-Exhibits_Mobile CSC - CMT_Synthèse prev 2006 - 2007 par entreprise v2_Présentation au Board" xfId="4894" xr:uid="{00000000-0005-0000-0000-000002120000}"/>
    <cellStyle name="_Currency_Jazztel model 15-exhibits-Friso2_Jazztel model 16DP3-Exhibits_Mobile CSC - CMT_Synthèse prev 2006 - 2007 par entreprise v2_Présentation au Board 2" xfId="4895" xr:uid="{00000000-0005-0000-0000-000003120000}"/>
    <cellStyle name="_Currency_Jazztel model 15-exhibits-Friso2_Jazztel model 16DP3-Exhibits_Mobile CSC - CMT_Synthèse prev 2006 - 2007 par entreprise v2_Présentation au Board 2 2" xfId="4896" xr:uid="{00000000-0005-0000-0000-000004120000}"/>
    <cellStyle name="_Currency_Jazztel model 15-exhibits-Friso2_Jazztel model 16DP3-Exhibits_Mobile CSC - CMT_Synthèse prev 2006 - 2007 par entreprise v2_Présentation au Board July 29" xfId="4897" xr:uid="{00000000-0005-0000-0000-000005120000}"/>
    <cellStyle name="_Currency_Jazztel model 15-exhibits-Friso2_Jazztel model 16DP3-Exhibits_Mobile CSC - CMT_Synthèse prev 2006 - 2007 par entreprise v2_Présentation au Board July 29 2" xfId="4898" xr:uid="{00000000-0005-0000-0000-000006120000}"/>
    <cellStyle name="_Currency_Jazztel model 15-exhibits-Friso2_Jazztel model 16DP3-Exhibits_Mobile CSC - CMT_Synthèse prev 2006 - 2007 par entreprise v2_Présentation au Board July 29 2 2" xfId="4899" xr:uid="{00000000-0005-0000-0000-000007120000}"/>
    <cellStyle name="_Currency_Jazztel model 15-exhibits-Friso2_Jazztel model 16DP3-Exhibits_Mobile CSC - CMT_Synthèse prev 2006 - 2007 par entreprise v2_Présentation au CDG July 21 v080708" xfId="4900" xr:uid="{00000000-0005-0000-0000-000008120000}"/>
    <cellStyle name="_Currency_Jazztel model 15-exhibits-Friso2_Jazztel model 16DP3-Exhibits_Mobile CSC - CMT_Synthèse prev 2006 - 2007 par entreprise v2_Présentation au CDG July 21 v080708 2" xfId="4901" xr:uid="{00000000-0005-0000-0000-000009120000}"/>
    <cellStyle name="_Currency_Jazztel model 15-exhibits-Friso2_Jazztel model 16DP3-Exhibits_Mobile CSC - CMT_Synthèse prev 2006 - 2007 par entreprise v2_Présentation au CDG July 21 v080708 2 2" xfId="4902" xr:uid="{00000000-0005-0000-0000-00000A120000}"/>
    <cellStyle name="_Currency_Jazztel model 15-exhibits-Friso2_Jazztel model 16DP3-Exhibits_Mobile CSC - CMT_Synthèse prev 2006 - 2007 par entreprise v2_Présention au Board July 29" xfId="4903" xr:uid="{00000000-0005-0000-0000-00000B120000}"/>
    <cellStyle name="_Currency_Jazztel model 15-exhibits-Friso2_Jazztel model 16DP3-Exhibits_Mobile CSC - CMT_Synthèse prev 2006 - 2007 par entreprise v2_Présention au Board July 29 2" xfId="4904" xr:uid="{00000000-0005-0000-0000-00000C120000}"/>
    <cellStyle name="_Currency_Jazztel model 15-exhibits-Friso2_Jazztel model 16DP3-Exhibits_Mobile CSC - CMT_Synthèse prev 2006 - 2007 par entreprise v2_Présention au Board July 29 2 2" xfId="4905" xr:uid="{00000000-0005-0000-0000-00000D120000}"/>
    <cellStyle name="_Currency_Jazztel model 15-exhibits-Friso2_Jazztel model 16DP3-Exhibits_Mobile CSC - CMT_Synthèse prev 2006 - 2007 par entreprise v2_RM 2008 01 comments ILM" xfId="4906" xr:uid="{00000000-0005-0000-0000-00000E120000}"/>
    <cellStyle name="_Currency_Jazztel model 15-exhibits-Friso2_Jazztel model 16DP3-Exhibits_Mobile CSC - CMT_Synthèse prev 2006 - 2007 par entreprise v2_RM 2008 01 comments ILM 2" xfId="4907" xr:uid="{00000000-0005-0000-0000-00000F120000}"/>
    <cellStyle name="_Currency_Jazztel model 15-exhibits-Friso2_Jazztel model 16DP3-Exhibits_Mobile CSC - CMT_Synthèse prev 2006 - 2007 par entreprise v2_RM 2008 01 comments ILM 2 2" xfId="4908" xr:uid="{00000000-0005-0000-0000-000010120000}"/>
    <cellStyle name="_Currency_Jazztel model 15-exhibits-Friso2_Jazztel model 16DP3-Exhibits_Mobile CSC - CMT_Synthèse prev 2006 - 2007 par entreprise v2_RM 2008 04 comments ILM" xfId="4909" xr:uid="{00000000-0005-0000-0000-000011120000}"/>
    <cellStyle name="_Currency_Jazztel model 15-exhibits-Friso2_Jazztel model 16DP3-Exhibits_Mobile CSC - CMT_Synthèse prev 2006 - 2007 par entreprise v2_RM 2008 04 comments ILM 2" xfId="4910" xr:uid="{00000000-0005-0000-0000-000012120000}"/>
    <cellStyle name="_Currency_Jazztel model 15-exhibits-Friso2_Jazztel model 16DP3-Exhibits_Mobile CSC - CMT_Synthèse prev 2006 - 2007 par entreprise v2_RM 2008 04 comments ILM 2 2" xfId="4911" xr:uid="{00000000-0005-0000-0000-000013120000}"/>
    <cellStyle name="_Currency_Jazztel model 15-exhibits-Friso2_Jazztel model 16DP3-Exhibits_Mobile CSC - CMT_Synthèse prev 2006 - 2007 par entreprise v2_SPRING 2010" xfId="4912" xr:uid="{00000000-0005-0000-0000-000014120000}"/>
    <cellStyle name="_Currency_Jazztel model 15-exhibits-Friso2_Jazztel model 16DP3-Exhibits_Mobile CSC - CMT_Synthèse prev 2006 - 2007 par entreprise v2_SPRING 2010 2" xfId="4913" xr:uid="{00000000-0005-0000-0000-000015120000}"/>
    <cellStyle name="_Currency_Jazztel model 15-exhibits-Friso2_Jazztel model 16DP3-Exhibits_Mobile CSC - CMT_Synthèse prev 2006 - 2007 par entreprise v2_SPRING 2010 2 2" xfId="4914" xr:uid="{00000000-0005-0000-0000-000016120000}"/>
    <cellStyle name="_Currency_Jazztel model 15-exhibits-Friso2_Jazztel model 16DP3-Exhibits_Mobile CSC - CMT_Synthèse prev 2006 - 2007 par entreprise v2_WC &amp; Free Cash Flow 200801" xfId="4915" xr:uid="{00000000-0005-0000-0000-000017120000}"/>
    <cellStyle name="_Currency_Jazztel model 15-exhibits-Friso2_Jazztel model 16DP3-Exhibits_Mobile CSC - CMT_Synthèse prev 2006 - 2007 par entreprise v2_WC &amp; Free Cash Flow 200801 2" xfId="4916" xr:uid="{00000000-0005-0000-0000-000018120000}"/>
    <cellStyle name="_Currency_Jazztel model 15-exhibits-Friso2_Jazztel model 16DP3-Exhibits_Mobile CSC - CMT_Synthèse prev 2006 - 2007 par entreprise v2_WC &amp; Free Cash Flow 200801 2 2" xfId="4917" xr:uid="{00000000-0005-0000-0000-000019120000}"/>
    <cellStyle name="_Currency_Jazztel model 15-exhibits-Friso2_Jazztel model 16DP3-Exhibits_Mobile CSC - CMT_Synthèse prev 2006 - 2007 par entreprise v2_WC &amp; Free Cash Flow 2011-10" xfId="4918" xr:uid="{00000000-0005-0000-0000-00001A120000}"/>
    <cellStyle name="_Currency_Jazztel model 15-exhibits-Friso2_Jazztel model 16DP3-Exhibits_Mobile CSC - CMT_Synthèse prev 2006 - 2007 par entreprise v2_WC &amp; Free Cash Flow 2011-10 2" xfId="4919" xr:uid="{00000000-0005-0000-0000-00001B120000}"/>
    <cellStyle name="_Currency_Jazztel model 15-exhibits-Friso2_Jazztel model 16DP3-Exhibits_Mobile CSC - CMT_Synthèse prev 2006 - 2007 par entreprise v2_WC &amp; Free Cash Flow 2011-10 2 2" xfId="4920" xr:uid="{00000000-0005-0000-0000-00001C120000}"/>
    <cellStyle name="_Currency_Jazztel model 15-exhibits-Friso2_Jazztel model 16DP3-Exhibits_Mobile CSC - CMT_Synthèse prev 2006 - 2007 par entreprise v2_WC &amp; Free Cash Flow Spring 200806" xfId="4921" xr:uid="{00000000-0005-0000-0000-00001D120000}"/>
    <cellStyle name="_Currency_Jazztel model 15-exhibits-Friso2_Jazztel model 16DP3-Exhibits_Mobile CSC - CMT_Synthèse prev 2006 - 2007 par entreprise v2_WC &amp; Free Cash Flow Spring 200806 2" xfId="4922" xr:uid="{00000000-0005-0000-0000-00001E120000}"/>
    <cellStyle name="_Currency_Jazztel model 15-exhibits-Friso2_Jazztel model 16DP3-Exhibits_Mobile CSC - CMT_Synthèse prev 2006 - 2007 par entreprise v2_WC &amp; Free Cash Flow Spring 200806 2 2" xfId="4923" xr:uid="{00000000-0005-0000-0000-00001F120000}"/>
    <cellStyle name="_Currency_Jazztel model 15-exhibits-Friso2_Jazztel model 16DP3-Exhibits_Mobile CSC - CMT_Synthèse prev 2006 - 2007 par entreprise_Bridge FC Act 2007 vs 2008 (Fct June) par entreprise" xfId="4924" xr:uid="{00000000-0005-0000-0000-000020120000}"/>
    <cellStyle name="_Currency_Jazztel model 15-exhibits-Friso2_Jazztel model 16DP3-Exhibits_Mobile CSC - CMT_Synthèse prev 2006 - 2007 par entreprise_Bridge FC Act 2007 vs 2008 (Fct June) par entreprise 2" xfId="4925" xr:uid="{00000000-0005-0000-0000-000021120000}"/>
    <cellStyle name="_Currency_Jazztel model 15-exhibits-Friso2_Jazztel model 16DP3-Exhibits_Mobile CSC - CMT_Synthèse prev 2006 - 2007 par entreprise_Bridge FC Act 2007 vs 2008 (Fct June) par entreprise 2 2" xfId="4926" xr:uid="{00000000-0005-0000-0000-000022120000}"/>
    <cellStyle name="_Currency_Jazztel model 15-exhibits-Friso2_Jazztel model 16DP3-Exhibits_Mobile CSC - CMT_Synthèse prev 2006 - 2007 par entreprise_Cash Unit Review 2012 03 Acetow" xfId="4927" xr:uid="{00000000-0005-0000-0000-000023120000}"/>
    <cellStyle name="_Currency_Jazztel model 15-exhibits-Friso2_Jazztel model 16DP3-Exhibits_Mobile CSC - CMT_Synthèse prev 2006 - 2007 par entreprise_Conso Bridge EBITDA 2008x2007" xfId="4928" xr:uid="{00000000-0005-0000-0000-000024120000}"/>
    <cellStyle name="_Currency_Jazztel model 15-exhibits-Friso2_Jazztel model 16DP3-Exhibits_Mobile CSC - CMT_Synthèse prev 2006 - 2007 par entreprise_Conso Bridge EBITDA 2008x2007 2" xfId="4929" xr:uid="{00000000-0005-0000-0000-000025120000}"/>
    <cellStyle name="_Currency_Jazztel model 15-exhibits-Friso2_Jazztel model 16DP3-Exhibits_Mobile CSC - CMT_Synthèse prev 2006 - 2007 par entreprise_Conso Bridge EBITDA 2008x2007 2 2" xfId="4930" xr:uid="{00000000-0005-0000-0000-000026120000}"/>
    <cellStyle name="_Currency_Jazztel model 15-exhibits-Friso2_Jazztel model 16DP3-Exhibits_Mobile CSC - CMT_Synthèse prev 2006 - 2007 par entreprise_Conso Bridge EBITDA 2008x2007 SPRING06" xfId="4931" xr:uid="{00000000-0005-0000-0000-000027120000}"/>
    <cellStyle name="_Currency_Jazztel model 15-exhibits-Friso2_Jazztel model 16DP3-Exhibits_Mobile CSC - CMT_Synthèse prev 2006 - 2007 par entreprise_Conso Bridge EBITDA 2008x2007 SPRING06 2" xfId="4932" xr:uid="{00000000-0005-0000-0000-000028120000}"/>
    <cellStyle name="_Currency_Jazztel model 15-exhibits-Friso2_Jazztel model 16DP3-Exhibits_Mobile CSC - CMT_Synthèse prev 2006 - 2007 par entreprise_Conso Bridge EBITDA 2008x2007 SPRING06 2 2" xfId="4933" xr:uid="{00000000-0005-0000-0000-000029120000}"/>
    <cellStyle name="_Currency_Jazztel model 15-exhibits-Friso2_Jazztel model 16DP3-Exhibits_Mobile CSC - CMT_Synthèse prev 2006 - 2007 par entreprise_Formats RDG Dec 2007 vMAG Energy Services" xfId="4934" xr:uid="{00000000-0005-0000-0000-00002A120000}"/>
    <cellStyle name="_Currency_Jazztel model 15-exhibits-Friso2_Jazztel model 16DP3-Exhibits_Mobile CSC - CMT_Synthèse prev 2006 - 2007 par entreprise_Formats RDG Dec 2007 vMAG Energy Services 2" xfId="4935" xr:uid="{00000000-0005-0000-0000-00002B120000}"/>
    <cellStyle name="_Currency_Jazztel model 15-exhibits-Friso2_Jazztel model 16DP3-Exhibits_Mobile CSC - CMT_Synthèse prev 2006 - 2007 par entreprise_Formats RDG Dec 2007 vMAG Energy Services 2 2" xfId="4936" xr:uid="{00000000-0005-0000-0000-00002C120000}"/>
    <cellStyle name="_Currency_Jazztel model 15-exhibits-Friso2_Jazztel model 16DP3-Exhibits_Mobile CSC - CMT_Synthèse prev 2006 - 2007 par entreprise_P&amp;L Spring 200806" xfId="4937" xr:uid="{00000000-0005-0000-0000-00002D120000}"/>
    <cellStyle name="_Currency_Jazztel model 15-exhibits-Friso2_Jazztel model 16DP3-Exhibits_Mobile CSC - CMT_Synthèse prev 2006 - 2007 par entreprise_P&amp;L Spring 200806 2" xfId="4938" xr:uid="{00000000-0005-0000-0000-00002E120000}"/>
    <cellStyle name="_Currency_Jazztel model 15-exhibits-Friso2_Jazztel model 16DP3-Exhibits_Mobile CSC - CMT_Synthèse prev 2006 - 2007 par entreprise_P&amp;L Spring 200806 2 2" xfId="4939" xr:uid="{00000000-0005-0000-0000-00002F120000}"/>
    <cellStyle name="_Currency_Jazztel model 15-exhibits-Friso2_Jazztel model 16DP3-Exhibits_Mobile CSC - CMT_Synthèse prev 2006 - 2007 par entreprise_Présentation au Board" xfId="4940" xr:uid="{00000000-0005-0000-0000-000030120000}"/>
    <cellStyle name="_Currency_Jazztel model 15-exhibits-Friso2_Jazztel model 16DP3-Exhibits_Mobile CSC - CMT_Synthèse prev 2006 - 2007 par entreprise_Présentation au Board 2" xfId="4941" xr:uid="{00000000-0005-0000-0000-000031120000}"/>
    <cellStyle name="_Currency_Jazztel model 15-exhibits-Friso2_Jazztel model 16DP3-Exhibits_Mobile CSC - CMT_Synthèse prev 2006 - 2007 par entreprise_Présentation au Board 2 2" xfId="4942" xr:uid="{00000000-0005-0000-0000-000032120000}"/>
    <cellStyle name="_Currency_Jazztel model 15-exhibits-Friso2_Jazztel model 16DP3-Exhibits_Mobile CSC - CMT_Synthèse prev 2006 - 2007 par entreprise_Présentation au Board July 29" xfId="4943" xr:uid="{00000000-0005-0000-0000-000033120000}"/>
    <cellStyle name="_Currency_Jazztel model 15-exhibits-Friso2_Jazztel model 16DP3-Exhibits_Mobile CSC - CMT_Synthèse prev 2006 - 2007 par entreprise_Présentation au Board July 29 2" xfId="4944" xr:uid="{00000000-0005-0000-0000-000034120000}"/>
    <cellStyle name="_Currency_Jazztel model 15-exhibits-Friso2_Jazztel model 16DP3-Exhibits_Mobile CSC - CMT_Synthèse prev 2006 - 2007 par entreprise_Présentation au Board July 29 2 2" xfId="4945" xr:uid="{00000000-0005-0000-0000-000035120000}"/>
    <cellStyle name="_Currency_Jazztel model 15-exhibits-Friso2_Jazztel model 16DP3-Exhibits_Mobile CSC - CMT_Synthèse prev 2006 - 2007 par entreprise_Présentation au CDG July 21 v080708" xfId="4946" xr:uid="{00000000-0005-0000-0000-000036120000}"/>
    <cellStyle name="_Currency_Jazztel model 15-exhibits-Friso2_Jazztel model 16DP3-Exhibits_Mobile CSC - CMT_Synthèse prev 2006 - 2007 par entreprise_Présentation au CDG July 21 v080708 2" xfId="4947" xr:uid="{00000000-0005-0000-0000-000037120000}"/>
    <cellStyle name="_Currency_Jazztel model 15-exhibits-Friso2_Jazztel model 16DP3-Exhibits_Mobile CSC - CMT_Synthèse prev 2006 - 2007 par entreprise_Présentation au CDG July 21 v080708 2 2" xfId="4948" xr:uid="{00000000-0005-0000-0000-000038120000}"/>
    <cellStyle name="_Currency_Jazztel model 15-exhibits-Friso2_Jazztel model 16DP3-Exhibits_Mobile CSC - CMT_Synthèse prev 2006 - 2007 par entreprise_RM 2008 01 comments ILM" xfId="4949" xr:uid="{00000000-0005-0000-0000-000039120000}"/>
    <cellStyle name="_Currency_Jazztel model 15-exhibits-Friso2_Jazztel model 16DP3-Exhibits_Mobile CSC - CMT_Synthèse prev 2006 - 2007 par entreprise_RM 2008 01 comments ILM 2" xfId="4950" xr:uid="{00000000-0005-0000-0000-00003A120000}"/>
    <cellStyle name="_Currency_Jazztel model 15-exhibits-Friso2_Jazztel model 16DP3-Exhibits_Mobile CSC - CMT_Synthèse prev 2006 - 2007 par entreprise_RM 2008 01 comments ILM 2 2" xfId="4951" xr:uid="{00000000-0005-0000-0000-00003B120000}"/>
    <cellStyle name="_Currency_Jazztel model 15-exhibits-Friso2_Jazztel model 16DP3-Exhibits_Mobile CSC - CMT_Synthèse prev 2006 - 2007 par entreprise_RM 2008 04 comments ILM" xfId="4952" xr:uid="{00000000-0005-0000-0000-00003C120000}"/>
    <cellStyle name="_Currency_Jazztel model 15-exhibits-Friso2_Jazztel model 16DP3-Exhibits_Mobile CSC - CMT_Synthèse prev 2006 - 2007 par entreprise_RM 2008 04 comments ILM 2" xfId="4953" xr:uid="{00000000-0005-0000-0000-00003D120000}"/>
    <cellStyle name="_Currency_Jazztel model 15-exhibits-Friso2_Jazztel model 16DP3-Exhibits_Mobile CSC - CMT_Synthèse prev 2006 - 2007 par entreprise_RM 2008 04 comments ILM 2 2" xfId="4954" xr:uid="{00000000-0005-0000-0000-00003E120000}"/>
    <cellStyle name="_Currency_Jazztel model 15-exhibits-Friso2_Jazztel model 16DP3-Exhibits_Mobile CSC - CMT_Synthèse prev 2006 - 2007 par entreprise_SPRING 2010" xfId="4955" xr:uid="{00000000-0005-0000-0000-00003F120000}"/>
    <cellStyle name="_Currency_Jazztel model 15-exhibits-Friso2_Jazztel model 16DP3-Exhibits_Mobile CSC - CMT_Synthèse prev 2006 - 2007 par entreprise_SPRING 2010 2" xfId="4956" xr:uid="{00000000-0005-0000-0000-000040120000}"/>
    <cellStyle name="_Currency_Jazztel model 15-exhibits-Friso2_Jazztel model 16DP3-Exhibits_Mobile CSC - CMT_Synthèse prev 2006 - 2007 par entreprise_SPRING 2010 2 2" xfId="4957" xr:uid="{00000000-0005-0000-0000-000041120000}"/>
    <cellStyle name="_Currency_Jazztel model 15-exhibits-Friso2_Jazztel model 16DP3-Exhibits_Mobile CSC - CMT_Synthèse prev 2006 - 2007 par entreprise_Synthèse Rhodia Spring Dec 2007 P&amp;L" xfId="4958" xr:uid="{00000000-0005-0000-0000-000042120000}"/>
    <cellStyle name="_Currency_Jazztel model 15-exhibits-Friso2_Jazztel model 16DP3-Exhibits_Mobile CSC - CMT_Synthèse prev 2006 - 2007 par entreprise_Synthèse Rhodia Spring Dec 2007 P&amp;L 2" xfId="4959" xr:uid="{00000000-0005-0000-0000-000043120000}"/>
    <cellStyle name="_Currency_Jazztel model 15-exhibits-Friso2_Jazztel model 16DP3-Exhibits_Mobile CSC - CMT_Synthèse prev 2006 - 2007 par entreprise_Synthèse Rhodia Spring Dec 2007 P&amp;L 2 2" xfId="4960" xr:uid="{00000000-0005-0000-0000-000044120000}"/>
    <cellStyle name="_Currency_Jazztel model 15-exhibits-Friso2_Jazztel model 16DP3-Exhibits_Mobile CSC - CMT_Synthèse prev 2006 - 2007 par entreprise_WC &amp; Free Cash Flow 200801" xfId="4961" xr:uid="{00000000-0005-0000-0000-000045120000}"/>
    <cellStyle name="_Currency_Jazztel model 15-exhibits-Friso2_Jazztel model 16DP3-Exhibits_Mobile CSC - CMT_Synthèse prev 2006 - 2007 par entreprise_WC &amp; Free Cash Flow 200801 2" xfId="4962" xr:uid="{00000000-0005-0000-0000-000046120000}"/>
    <cellStyle name="_Currency_Jazztel model 15-exhibits-Friso2_Jazztel model 16DP3-Exhibits_Mobile CSC - CMT_Synthèse prev 2006 - 2007 par entreprise_WC &amp; Free Cash Flow 200801 2 2" xfId="4963" xr:uid="{00000000-0005-0000-0000-000047120000}"/>
    <cellStyle name="_Currency_Jazztel model 15-exhibits-Friso2_Jazztel model 16DP3-Exhibits_Mobile CSC - CMT_Synthèse prev 2006 - 2007 par entreprise_WC &amp; Free Cash Flow 2011-10" xfId="4964" xr:uid="{00000000-0005-0000-0000-000048120000}"/>
    <cellStyle name="_Currency_Jazztel model 15-exhibits-Friso2_Jazztel model 16DP3-Exhibits_Mobile CSC - CMT_Synthèse prev 2006 - 2007 par entreprise_WC &amp; Free Cash Flow 2011-10 2" xfId="4965" xr:uid="{00000000-0005-0000-0000-000049120000}"/>
    <cellStyle name="_Currency_Jazztel model 15-exhibits-Friso2_Jazztel model 16DP3-Exhibits_Mobile CSC - CMT_Synthèse prev 2006 - 2007 par entreprise_WC &amp; Free Cash Flow 2011-10 2 2" xfId="4966" xr:uid="{00000000-0005-0000-0000-00004A120000}"/>
    <cellStyle name="_Currency_Jazztel model 15-exhibits-Friso2_Jazztel model 16DP3-Exhibits_Mobile CSC - CMT_Synthèse prev 2006 - 2007 par entreprise_WC &amp; Free Cash Flow Spring 200806" xfId="4967" xr:uid="{00000000-0005-0000-0000-00004B120000}"/>
    <cellStyle name="_Currency_Jazztel model 15-exhibits-Friso2_Jazztel model 16DP3-Exhibits_Mobile CSC - CMT_Synthèse prev 2006 - 2007 par entreprise_WC &amp; Free Cash Flow Spring 200806 2" xfId="4968" xr:uid="{00000000-0005-0000-0000-00004C120000}"/>
    <cellStyle name="_Currency_Jazztel model 15-exhibits-Friso2_Jazztel model 16DP3-Exhibits_Mobile CSC - CMT_Synthèse prev 2006 - 2007 par entreprise_WC &amp; Free Cash Flow Spring 200806 2 2" xfId="4969" xr:uid="{00000000-0005-0000-0000-00004D120000}"/>
    <cellStyle name="_Currency_Jazztel model 15-exhibits-Friso2_Jazztel model 16DP3-Exhibits_T_MOBIL2" xfId="4970" xr:uid="{00000000-0005-0000-0000-00004E120000}"/>
    <cellStyle name="_Currency_Jazztel model 15-exhibits-Friso2_Jazztel model 16DP3-Exhibits_T_MOBIL2 2" xfId="4971" xr:uid="{00000000-0005-0000-0000-00004F120000}"/>
    <cellStyle name="_Currency_Jazztel model 15-exhibits-Friso2_Jazztel model 16DP3-Exhibits_T_MOBIL2 2 2" xfId="4972" xr:uid="{00000000-0005-0000-0000-000050120000}"/>
    <cellStyle name="_Currency_Jazztel model 15-exhibits-Friso2_Jazztel model 16DP3-Exhibits_T_MOBIL2_Chiffres Pres board 2007" xfId="4973" xr:uid="{00000000-0005-0000-0000-000051120000}"/>
    <cellStyle name="_Currency_Jazztel model 15-exhibits-Friso2_Jazztel model 16DP3-Exhibits_T_MOBIL2_Chiffres Pres board 2007 2" xfId="4974" xr:uid="{00000000-0005-0000-0000-000052120000}"/>
    <cellStyle name="_Currency_Jazztel model 15-exhibits-Friso2_Jazztel model 16DP3-Exhibits_T_MOBIL2_Chiffres Pres board 2007 2 2" xfId="4975" xr:uid="{00000000-0005-0000-0000-000053120000}"/>
    <cellStyle name="_Currency_Jazztel model 15-exhibits-Friso2_Jazztel model 16DP3-Exhibits_T_MOBIL2_Chiffres Pres Juillet 2007" xfId="4976" xr:uid="{00000000-0005-0000-0000-000054120000}"/>
    <cellStyle name="_Currency_Jazztel model 15-exhibits-Friso2_Jazztel model 16DP3-Exhibits_T_MOBIL2_Chiffres Pres Juillet 2007 2" xfId="4977" xr:uid="{00000000-0005-0000-0000-000055120000}"/>
    <cellStyle name="_Currency_Jazztel model 15-exhibits-Friso2_Jazztel model 16DP3-Exhibits_T_MOBIL2_Chiffres Pres Juillet 2007 2 2" xfId="4978" xr:uid="{00000000-0005-0000-0000-000056120000}"/>
    <cellStyle name="_Currency_Jazztel model 15-exhibits-Friso2_Jazztel model 16DP3-Exhibits_T_MOBIL2_Free Cash Flow" xfId="4979" xr:uid="{00000000-0005-0000-0000-000057120000}"/>
    <cellStyle name="_Currency_Jazztel model 15-exhibits-Friso2_Jazztel model 16DP3-Exhibits_T_MOBIL2_Free Cash Flow 2" xfId="4980" xr:uid="{00000000-0005-0000-0000-000058120000}"/>
    <cellStyle name="_Currency_Jazztel model 15-exhibits-Friso2_Jazztel model 16DP3-Exhibits_T_MOBIL2_Free Cash Flow 2 2" xfId="4981" xr:uid="{00000000-0005-0000-0000-000059120000}"/>
    <cellStyle name="_Currency_Jazztel model 15-exhibits-Friso2_Jazztel model 16DP3-Exhibits_T_MOBIL2_Free Cash Flow_Bridge FC Act 2007 vs 2008 (Fct June) par entreprise" xfId="4982" xr:uid="{00000000-0005-0000-0000-00005A120000}"/>
    <cellStyle name="_Currency_Jazztel model 15-exhibits-Friso2_Jazztel model 16DP3-Exhibits_T_MOBIL2_Free Cash Flow_Bridge FC Act 2007 vs 2008 (Fct June) par entreprise 2" xfId="4983" xr:uid="{00000000-0005-0000-0000-00005B120000}"/>
    <cellStyle name="_Currency_Jazztel model 15-exhibits-Friso2_Jazztel model 16DP3-Exhibits_T_MOBIL2_Free Cash Flow_Bridge FC Act 2007 vs 2008 (Fct June) par entreprise 2 2" xfId="4984" xr:uid="{00000000-0005-0000-0000-00005C120000}"/>
    <cellStyle name="_Currency_Jazztel model 15-exhibits-Friso2_Jazztel model 16DP3-Exhibits_T_MOBIL2_Free Cash Flow_Cash Unit Review 2012 03 Acetow" xfId="4985" xr:uid="{00000000-0005-0000-0000-00005D120000}"/>
    <cellStyle name="_Currency_Jazztel model 15-exhibits-Friso2_Jazztel model 16DP3-Exhibits_T_MOBIL2_Free Cash Flow_Chiffres Pres board 2007" xfId="4986" xr:uid="{00000000-0005-0000-0000-00005E120000}"/>
    <cellStyle name="_Currency_Jazztel model 15-exhibits-Friso2_Jazztel model 16DP3-Exhibits_T_MOBIL2_Free Cash Flow_Chiffres Pres board 2007 2" xfId="4987" xr:uid="{00000000-0005-0000-0000-00005F120000}"/>
    <cellStyle name="_Currency_Jazztel model 15-exhibits-Friso2_Jazztel model 16DP3-Exhibits_T_MOBIL2_Free Cash Flow_Chiffres Pres board 2007 2 2" xfId="4988" xr:uid="{00000000-0005-0000-0000-000060120000}"/>
    <cellStyle name="_Currency_Jazztel model 15-exhibits-Friso2_Jazztel model 16DP3-Exhibits_T_MOBIL2_Free Cash Flow_Conso Bridge EBITDA 2008x2007" xfId="4989" xr:uid="{00000000-0005-0000-0000-000061120000}"/>
    <cellStyle name="_Currency_Jazztel model 15-exhibits-Friso2_Jazztel model 16DP3-Exhibits_T_MOBIL2_Free Cash Flow_Conso Bridge EBITDA 2008x2007 2" xfId="4990" xr:uid="{00000000-0005-0000-0000-000062120000}"/>
    <cellStyle name="_Currency_Jazztel model 15-exhibits-Friso2_Jazztel model 16DP3-Exhibits_T_MOBIL2_Free Cash Flow_Conso Bridge EBITDA 2008x2007 2 2" xfId="4991" xr:uid="{00000000-0005-0000-0000-000063120000}"/>
    <cellStyle name="_Currency_Jazztel model 15-exhibits-Friso2_Jazztel model 16DP3-Exhibits_T_MOBIL2_Free Cash Flow_Conso Bridge EBITDA 2008x2007 SPRING06" xfId="4992" xr:uid="{00000000-0005-0000-0000-000064120000}"/>
    <cellStyle name="_Currency_Jazztel model 15-exhibits-Friso2_Jazztel model 16DP3-Exhibits_T_MOBIL2_Free Cash Flow_Conso Bridge EBITDA 2008x2007 SPRING06 2" xfId="4993" xr:uid="{00000000-0005-0000-0000-000065120000}"/>
    <cellStyle name="_Currency_Jazztel model 15-exhibits-Friso2_Jazztel model 16DP3-Exhibits_T_MOBIL2_Free Cash Flow_Conso Bridge EBITDA 2008x2007 SPRING06 2 2" xfId="4994" xr:uid="{00000000-0005-0000-0000-000066120000}"/>
    <cellStyle name="_Currency_Jazztel model 15-exhibits-Friso2_Jazztel model 16DP3-Exhibits_T_MOBIL2_Free Cash Flow_P&amp;L Spring 200806" xfId="4995" xr:uid="{00000000-0005-0000-0000-000067120000}"/>
    <cellStyle name="_Currency_Jazztel model 15-exhibits-Friso2_Jazztel model 16DP3-Exhibits_T_MOBIL2_Free Cash Flow_P&amp;L Spring 200806 2" xfId="4996" xr:uid="{00000000-0005-0000-0000-000068120000}"/>
    <cellStyle name="_Currency_Jazztel model 15-exhibits-Friso2_Jazztel model 16DP3-Exhibits_T_MOBIL2_Free Cash Flow_P&amp;L Spring 200806 2 2" xfId="4997" xr:uid="{00000000-0005-0000-0000-000069120000}"/>
    <cellStyle name="_Currency_Jazztel model 15-exhibits-Friso2_Jazztel model 16DP3-Exhibits_T_MOBIL2_Free Cash Flow_Présentation au Board" xfId="4998" xr:uid="{00000000-0005-0000-0000-00006A120000}"/>
    <cellStyle name="_Currency_Jazztel model 15-exhibits-Friso2_Jazztel model 16DP3-Exhibits_T_MOBIL2_Free Cash Flow_Présentation au Board 2" xfId="4999" xr:uid="{00000000-0005-0000-0000-00006B120000}"/>
    <cellStyle name="_Currency_Jazztel model 15-exhibits-Friso2_Jazztel model 16DP3-Exhibits_T_MOBIL2_Free Cash Flow_Présentation au Board 2 2" xfId="5000" xr:uid="{00000000-0005-0000-0000-00006C120000}"/>
    <cellStyle name="_Currency_Jazztel model 15-exhibits-Friso2_Jazztel model 16DP3-Exhibits_T_MOBIL2_Free Cash Flow_Présentation au Board July 29" xfId="5001" xr:uid="{00000000-0005-0000-0000-00006D120000}"/>
    <cellStyle name="_Currency_Jazztel model 15-exhibits-Friso2_Jazztel model 16DP3-Exhibits_T_MOBIL2_Free Cash Flow_Présentation au Board July 29 2" xfId="5002" xr:uid="{00000000-0005-0000-0000-00006E120000}"/>
    <cellStyle name="_Currency_Jazztel model 15-exhibits-Friso2_Jazztel model 16DP3-Exhibits_T_MOBIL2_Free Cash Flow_Présentation au Board July 29 2 2" xfId="5003" xr:uid="{00000000-0005-0000-0000-00006F120000}"/>
    <cellStyle name="_Currency_Jazztel model 15-exhibits-Friso2_Jazztel model 16DP3-Exhibits_T_MOBIL2_Free Cash Flow_Présentation au CDG July 21 v080708" xfId="5004" xr:uid="{00000000-0005-0000-0000-000070120000}"/>
    <cellStyle name="_Currency_Jazztel model 15-exhibits-Friso2_Jazztel model 16DP3-Exhibits_T_MOBIL2_Free Cash Flow_Présentation au CDG July 21 v080708 2" xfId="5005" xr:uid="{00000000-0005-0000-0000-000071120000}"/>
    <cellStyle name="_Currency_Jazztel model 15-exhibits-Friso2_Jazztel model 16DP3-Exhibits_T_MOBIL2_Free Cash Flow_Présentation au CDG July 21 v080708 2 2" xfId="5006" xr:uid="{00000000-0005-0000-0000-000072120000}"/>
    <cellStyle name="_Currency_Jazztel model 15-exhibits-Friso2_Jazztel model 16DP3-Exhibits_T_MOBIL2_Free Cash Flow_Présention au Board July 29" xfId="5007" xr:uid="{00000000-0005-0000-0000-000073120000}"/>
    <cellStyle name="_Currency_Jazztel model 15-exhibits-Friso2_Jazztel model 16DP3-Exhibits_T_MOBIL2_Free Cash Flow_Présention au Board July 29 2" xfId="5008" xr:uid="{00000000-0005-0000-0000-000074120000}"/>
    <cellStyle name="_Currency_Jazztel model 15-exhibits-Friso2_Jazztel model 16DP3-Exhibits_T_MOBIL2_Free Cash Flow_Présention au Board July 29 2 2" xfId="5009" xr:uid="{00000000-0005-0000-0000-000075120000}"/>
    <cellStyle name="_Currency_Jazztel model 15-exhibits-Friso2_Jazztel model 16DP3-Exhibits_T_MOBIL2_Free Cash Flow_RM 2008 01 comments ILM" xfId="5010" xr:uid="{00000000-0005-0000-0000-000076120000}"/>
    <cellStyle name="_Currency_Jazztel model 15-exhibits-Friso2_Jazztel model 16DP3-Exhibits_T_MOBIL2_Free Cash Flow_RM 2008 01 comments ILM 2" xfId="5011" xr:uid="{00000000-0005-0000-0000-000077120000}"/>
    <cellStyle name="_Currency_Jazztel model 15-exhibits-Friso2_Jazztel model 16DP3-Exhibits_T_MOBIL2_Free Cash Flow_RM 2008 01 comments ILM 2 2" xfId="5012" xr:uid="{00000000-0005-0000-0000-000078120000}"/>
    <cellStyle name="_Currency_Jazztel model 15-exhibits-Friso2_Jazztel model 16DP3-Exhibits_T_MOBIL2_Free Cash Flow_RM 2008 04 comments ILM" xfId="5013" xr:uid="{00000000-0005-0000-0000-000079120000}"/>
    <cellStyle name="_Currency_Jazztel model 15-exhibits-Friso2_Jazztel model 16DP3-Exhibits_T_MOBIL2_Free Cash Flow_RM 2008 04 comments ILM 2" xfId="5014" xr:uid="{00000000-0005-0000-0000-00007A120000}"/>
    <cellStyle name="_Currency_Jazztel model 15-exhibits-Friso2_Jazztel model 16DP3-Exhibits_T_MOBIL2_Free Cash Flow_RM 2008 04 comments ILM 2 2" xfId="5015" xr:uid="{00000000-0005-0000-0000-00007B120000}"/>
    <cellStyle name="_Currency_Jazztel model 15-exhibits-Friso2_Jazztel model 16DP3-Exhibits_T_MOBIL2_Free Cash Flow_SPRING 2010" xfId="5016" xr:uid="{00000000-0005-0000-0000-00007C120000}"/>
    <cellStyle name="_Currency_Jazztel model 15-exhibits-Friso2_Jazztel model 16DP3-Exhibits_T_MOBIL2_Free Cash Flow_SPRING 2010 2" xfId="5017" xr:uid="{00000000-0005-0000-0000-00007D120000}"/>
    <cellStyle name="_Currency_Jazztel model 15-exhibits-Friso2_Jazztel model 16DP3-Exhibits_T_MOBIL2_Free Cash Flow_SPRING 2010 2 2" xfId="5018" xr:uid="{00000000-0005-0000-0000-00007E120000}"/>
    <cellStyle name="_Currency_Jazztel model 15-exhibits-Friso2_Jazztel model 16DP3-Exhibits_T_MOBIL2_Free Cash Flow_WC &amp; Free Cash Flow 200801" xfId="5019" xr:uid="{00000000-0005-0000-0000-00007F120000}"/>
    <cellStyle name="_Currency_Jazztel model 15-exhibits-Friso2_Jazztel model 16DP3-Exhibits_T_MOBIL2_Free Cash Flow_WC &amp; Free Cash Flow 200801 2" xfId="5020" xr:uid="{00000000-0005-0000-0000-000080120000}"/>
    <cellStyle name="_Currency_Jazztel model 15-exhibits-Friso2_Jazztel model 16DP3-Exhibits_T_MOBIL2_Free Cash Flow_WC &amp; Free Cash Flow 200801 2 2" xfId="5021" xr:uid="{00000000-0005-0000-0000-000081120000}"/>
    <cellStyle name="_Currency_Jazztel model 15-exhibits-Friso2_Jazztel model 16DP3-Exhibits_T_MOBIL2_Free Cash Flow_WC &amp; Free Cash Flow 2011-10" xfId="5022" xr:uid="{00000000-0005-0000-0000-000082120000}"/>
    <cellStyle name="_Currency_Jazztel model 15-exhibits-Friso2_Jazztel model 16DP3-Exhibits_T_MOBIL2_Free Cash Flow_WC &amp; Free Cash Flow 2011-10 2" xfId="5023" xr:uid="{00000000-0005-0000-0000-000083120000}"/>
    <cellStyle name="_Currency_Jazztel model 15-exhibits-Friso2_Jazztel model 16DP3-Exhibits_T_MOBIL2_Free Cash Flow_WC &amp; Free Cash Flow 2011-10 2 2" xfId="5024" xr:uid="{00000000-0005-0000-0000-000084120000}"/>
    <cellStyle name="_Currency_Jazztel model 15-exhibits-Friso2_Jazztel model 16DP3-Exhibits_T_MOBIL2_Free Cash Flow_WC &amp; Free Cash Flow Spring 200806" xfId="5025" xr:uid="{00000000-0005-0000-0000-000085120000}"/>
    <cellStyle name="_Currency_Jazztel model 15-exhibits-Friso2_Jazztel model 16DP3-Exhibits_T_MOBIL2_Free Cash Flow_WC &amp; Free Cash Flow Spring 200806 2" xfId="5026" xr:uid="{00000000-0005-0000-0000-000086120000}"/>
    <cellStyle name="_Currency_Jazztel model 15-exhibits-Friso2_Jazztel model 16DP3-Exhibits_T_MOBIL2_Free Cash Flow_WC &amp; Free Cash Flow Spring 200806 2 2" xfId="5027" xr:uid="{00000000-0005-0000-0000-000087120000}"/>
    <cellStyle name="_Currency_Jazztel model 15-exhibits-Friso2_Jazztel model 16DP3-Exhibits_T_MOBIL2_Net result" xfId="5028" xr:uid="{00000000-0005-0000-0000-000088120000}"/>
    <cellStyle name="_Currency_Jazztel model 15-exhibits-Friso2_Jazztel model 16DP3-Exhibits_T_MOBIL2_Net result 2" xfId="5029" xr:uid="{00000000-0005-0000-0000-000089120000}"/>
    <cellStyle name="_Currency_Jazztel model 15-exhibits-Friso2_Jazztel model 16DP3-Exhibits_T_MOBIL2_Net result 2 2" xfId="5030" xr:uid="{00000000-0005-0000-0000-00008A120000}"/>
    <cellStyle name="_Currency_Jazztel model 15-exhibits-Friso2_Jazztel model 16DP3-Exhibits_T_MOBIL2_Présention au Board July 29" xfId="5031" xr:uid="{00000000-0005-0000-0000-00008B120000}"/>
    <cellStyle name="_Currency_Jazztel model 15-exhibits-Friso2_Jazztel model 16DP3-Exhibits_T_MOBIL2_Présention au Board July 29 2" xfId="5032" xr:uid="{00000000-0005-0000-0000-00008C120000}"/>
    <cellStyle name="_Currency_Jazztel model 15-exhibits-Friso2_Jazztel model 16DP3-Exhibits_T_MOBIL2_Présention au Board July 29 2 2" xfId="5033" xr:uid="{00000000-0005-0000-0000-00008D120000}"/>
    <cellStyle name="_Currency_Jazztel model 15-exhibits-Friso2_Jazztel model 16DP3-Exhibits_T_MOBIL2_suivi dette et FCF" xfId="5034" xr:uid="{00000000-0005-0000-0000-00008E120000}"/>
    <cellStyle name="_Currency_Jazztel model 15-exhibits-Friso2_Jazztel model 16DP3-Exhibits_T_MOBIL2_suivi dette et FCF 2" xfId="5035" xr:uid="{00000000-0005-0000-0000-00008F120000}"/>
    <cellStyle name="_Currency_Jazztel model 15-exhibits-Friso2_Jazztel model 16DP3-Exhibits_T_MOBIL2_suivi dette et FCF 2 2" xfId="5036" xr:uid="{00000000-0005-0000-0000-000090120000}"/>
    <cellStyle name="_Currency_Jazztel model 15-exhibits-Friso2_Jazztel model 16DP3-Exhibits_T_MOBIL2_Synthèse prev 2006 - 2007 par entreprise" xfId="5037" xr:uid="{00000000-0005-0000-0000-000091120000}"/>
    <cellStyle name="_Currency_Jazztel model 15-exhibits-Friso2_Jazztel model 16DP3-Exhibits_T_MOBIL2_Synthèse prev 2006 - 2007 par entreprise 2" xfId="5038" xr:uid="{00000000-0005-0000-0000-000092120000}"/>
    <cellStyle name="_Currency_Jazztel model 15-exhibits-Friso2_Jazztel model 16DP3-Exhibits_T_MOBIL2_Synthèse prev 2006 - 2007 par entreprise 2 2" xfId="5039" xr:uid="{00000000-0005-0000-0000-000093120000}"/>
    <cellStyle name="_Currency_Jazztel model 15-exhibits-Friso2_Jazztel model 16DP3-Exhibits_T_MOBIL2_Synthèse prev 2006 - 2007 par entreprise v2" xfId="5040" xr:uid="{00000000-0005-0000-0000-000094120000}"/>
    <cellStyle name="_Currency_Jazztel model 15-exhibits-Friso2_Jazztel model 16DP3-Exhibits_T_MOBIL2_Synthèse prev 2006 - 2007 par entreprise v2 2" xfId="5041" xr:uid="{00000000-0005-0000-0000-000095120000}"/>
    <cellStyle name="_Currency_Jazztel model 15-exhibits-Friso2_Jazztel model 16DP3-Exhibits_T_MOBIL2_Synthèse prev 2006 - 2007 par entreprise v2 2 2" xfId="5042" xr:uid="{00000000-0005-0000-0000-000096120000}"/>
    <cellStyle name="_Currency_Jazztel model 15-exhibits-Friso2_Jazztel model 16DP3-Exhibits_T_MOBIL2_Synthèse prev 2006 - 2007 par entreprise v2_Bridge FC Act 2007 vs 2008 (Fct June) par entreprise" xfId="5043" xr:uid="{00000000-0005-0000-0000-000097120000}"/>
    <cellStyle name="_Currency_Jazztel model 15-exhibits-Friso2_Jazztel model 16DP3-Exhibits_T_MOBIL2_Synthèse prev 2006 - 2007 par entreprise v2_Bridge FC Act 2007 vs 2008 (Fct June) par entreprise 2" xfId="5044" xr:uid="{00000000-0005-0000-0000-000098120000}"/>
    <cellStyle name="_Currency_Jazztel model 15-exhibits-Friso2_Jazztel model 16DP3-Exhibits_T_MOBIL2_Synthèse prev 2006 - 2007 par entreprise v2_Bridge FC Act 2007 vs 2008 (Fct June) par entreprise 2 2" xfId="5045" xr:uid="{00000000-0005-0000-0000-000099120000}"/>
    <cellStyle name="_Currency_Jazztel model 15-exhibits-Friso2_Jazztel model 16DP3-Exhibits_T_MOBIL2_Synthèse prev 2006 - 2007 par entreprise v2_Cash Unit Review 2012 03 Acetow" xfId="5046" xr:uid="{00000000-0005-0000-0000-00009A120000}"/>
    <cellStyle name="_Currency_Jazztel model 15-exhibits-Friso2_Jazztel model 16DP3-Exhibits_T_MOBIL2_Synthèse prev 2006 - 2007 par entreprise v2_Chiffres Pres board 2007" xfId="5047" xr:uid="{00000000-0005-0000-0000-00009B120000}"/>
    <cellStyle name="_Currency_Jazztel model 15-exhibits-Friso2_Jazztel model 16DP3-Exhibits_T_MOBIL2_Synthèse prev 2006 - 2007 par entreprise v2_Chiffres Pres board 2007 2" xfId="5048" xr:uid="{00000000-0005-0000-0000-00009C120000}"/>
    <cellStyle name="_Currency_Jazztel model 15-exhibits-Friso2_Jazztel model 16DP3-Exhibits_T_MOBIL2_Synthèse prev 2006 - 2007 par entreprise v2_Chiffres Pres board 2007 2 2" xfId="5049" xr:uid="{00000000-0005-0000-0000-00009D120000}"/>
    <cellStyle name="_Currency_Jazztel model 15-exhibits-Friso2_Jazztel model 16DP3-Exhibits_T_MOBIL2_Synthèse prev 2006 - 2007 par entreprise v2_Conso Bridge EBITDA 2008x2007" xfId="5050" xr:uid="{00000000-0005-0000-0000-00009E120000}"/>
    <cellStyle name="_Currency_Jazztel model 15-exhibits-Friso2_Jazztel model 16DP3-Exhibits_T_MOBIL2_Synthèse prev 2006 - 2007 par entreprise v2_Conso Bridge EBITDA 2008x2007 2" xfId="5051" xr:uid="{00000000-0005-0000-0000-00009F120000}"/>
    <cellStyle name="_Currency_Jazztel model 15-exhibits-Friso2_Jazztel model 16DP3-Exhibits_T_MOBIL2_Synthèse prev 2006 - 2007 par entreprise v2_Conso Bridge EBITDA 2008x2007 2 2" xfId="5052" xr:uid="{00000000-0005-0000-0000-0000A0120000}"/>
    <cellStyle name="_Currency_Jazztel model 15-exhibits-Friso2_Jazztel model 16DP3-Exhibits_T_MOBIL2_Synthèse prev 2006 - 2007 par entreprise v2_Conso Bridge EBITDA 2008x2007 SPRING06" xfId="5053" xr:uid="{00000000-0005-0000-0000-0000A1120000}"/>
    <cellStyle name="_Currency_Jazztel model 15-exhibits-Friso2_Jazztel model 16DP3-Exhibits_T_MOBIL2_Synthèse prev 2006 - 2007 par entreprise v2_Conso Bridge EBITDA 2008x2007 SPRING06 2" xfId="5054" xr:uid="{00000000-0005-0000-0000-0000A2120000}"/>
    <cellStyle name="_Currency_Jazztel model 15-exhibits-Friso2_Jazztel model 16DP3-Exhibits_T_MOBIL2_Synthèse prev 2006 - 2007 par entreprise v2_Conso Bridge EBITDA 2008x2007 SPRING06 2 2" xfId="5055" xr:uid="{00000000-0005-0000-0000-0000A3120000}"/>
    <cellStyle name="_Currency_Jazztel model 15-exhibits-Friso2_Jazztel model 16DP3-Exhibits_T_MOBIL2_Synthèse prev 2006 - 2007 par entreprise v2_P&amp;L Spring 200806" xfId="5056" xr:uid="{00000000-0005-0000-0000-0000A4120000}"/>
    <cellStyle name="_Currency_Jazztel model 15-exhibits-Friso2_Jazztel model 16DP3-Exhibits_T_MOBIL2_Synthèse prev 2006 - 2007 par entreprise v2_P&amp;L Spring 200806 2" xfId="5057" xr:uid="{00000000-0005-0000-0000-0000A5120000}"/>
    <cellStyle name="_Currency_Jazztel model 15-exhibits-Friso2_Jazztel model 16DP3-Exhibits_T_MOBIL2_Synthèse prev 2006 - 2007 par entreprise v2_P&amp;L Spring 200806 2 2" xfId="5058" xr:uid="{00000000-0005-0000-0000-0000A6120000}"/>
    <cellStyle name="_Currency_Jazztel model 15-exhibits-Friso2_Jazztel model 16DP3-Exhibits_T_MOBIL2_Synthèse prev 2006 - 2007 par entreprise v2_Présentation au Board" xfId="5059" xr:uid="{00000000-0005-0000-0000-0000A7120000}"/>
    <cellStyle name="_Currency_Jazztel model 15-exhibits-Friso2_Jazztel model 16DP3-Exhibits_T_MOBIL2_Synthèse prev 2006 - 2007 par entreprise v2_Présentation au Board 2" xfId="5060" xr:uid="{00000000-0005-0000-0000-0000A8120000}"/>
    <cellStyle name="_Currency_Jazztel model 15-exhibits-Friso2_Jazztel model 16DP3-Exhibits_T_MOBIL2_Synthèse prev 2006 - 2007 par entreprise v2_Présentation au Board 2 2" xfId="5061" xr:uid="{00000000-0005-0000-0000-0000A9120000}"/>
    <cellStyle name="_Currency_Jazztel model 15-exhibits-Friso2_Jazztel model 16DP3-Exhibits_T_MOBIL2_Synthèse prev 2006 - 2007 par entreprise v2_Présentation au Board July 29" xfId="5062" xr:uid="{00000000-0005-0000-0000-0000AA120000}"/>
    <cellStyle name="_Currency_Jazztel model 15-exhibits-Friso2_Jazztel model 16DP3-Exhibits_T_MOBIL2_Synthèse prev 2006 - 2007 par entreprise v2_Présentation au Board July 29 2" xfId="5063" xr:uid="{00000000-0005-0000-0000-0000AB120000}"/>
    <cellStyle name="_Currency_Jazztel model 15-exhibits-Friso2_Jazztel model 16DP3-Exhibits_T_MOBIL2_Synthèse prev 2006 - 2007 par entreprise v2_Présentation au Board July 29 2 2" xfId="5064" xr:uid="{00000000-0005-0000-0000-0000AC120000}"/>
    <cellStyle name="_Currency_Jazztel model 15-exhibits-Friso2_Jazztel model 16DP3-Exhibits_T_MOBIL2_Synthèse prev 2006 - 2007 par entreprise v2_Présentation au CDG July 21 v080708" xfId="5065" xr:uid="{00000000-0005-0000-0000-0000AD120000}"/>
    <cellStyle name="_Currency_Jazztel model 15-exhibits-Friso2_Jazztel model 16DP3-Exhibits_T_MOBIL2_Synthèse prev 2006 - 2007 par entreprise v2_Présentation au CDG July 21 v080708 2" xfId="5066" xr:uid="{00000000-0005-0000-0000-0000AE120000}"/>
    <cellStyle name="_Currency_Jazztel model 15-exhibits-Friso2_Jazztel model 16DP3-Exhibits_T_MOBIL2_Synthèse prev 2006 - 2007 par entreprise v2_Présentation au CDG July 21 v080708 2 2" xfId="5067" xr:uid="{00000000-0005-0000-0000-0000AF120000}"/>
    <cellStyle name="_Currency_Jazztel model 15-exhibits-Friso2_Jazztel model 16DP3-Exhibits_T_MOBIL2_Synthèse prev 2006 - 2007 par entreprise v2_Présention au Board July 29" xfId="5068" xr:uid="{00000000-0005-0000-0000-0000B0120000}"/>
    <cellStyle name="_Currency_Jazztel model 15-exhibits-Friso2_Jazztel model 16DP3-Exhibits_T_MOBIL2_Synthèse prev 2006 - 2007 par entreprise v2_Présention au Board July 29 2" xfId="5069" xr:uid="{00000000-0005-0000-0000-0000B1120000}"/>
    <cellStyle name="_Currency_Jazztel model 15-exhibits-Friso2_Jazztel model 16DP3-Exhibits_T_MOBIL2_Synthèse prev 2006 - 2007 par entreprise v2_Présention au Board July 29 2 2" xfId="5070" xr:uid="{00000000-0005-0000-0000-0000B2120000}"/>
    <cellStyle name="_Currency_Jazztel model 15-exhibits-Friso2_Jazztel model 16DP3-Exhibits_T_MOBIL2_Synthèse prev 2006 - 2007 par entreprise v2_RM 2008 01 comments ILM" xfId="5071" xr:uid="{00000000-0005-0000-0000-0000B3120000}"/>
    <cellStyle name="_Currency_Jazztel model 15-exhibits-Friso2_Jazztel model 16DP3-Exhibits_T_MOBIL2_Synthèse prev 2006 - 2007 par entreprise v2_RM 2008 01 comments ILM 2" xfId="5072" xr:uid="{00000000-0005-0000-0000-0000B4120000}"/>
    <cellStyle name="_Currency_Jazztel model 15-exhibits-Friso2_Jazztel model 16DP3-Exhibits_T_MOBIL2_Synthèse prev 2006 - 2007 par entreprise v2_RM 2008 01 comments ILM 2 2" xfId="5073" xr:uid="{00000000-0005-0000-0000-0000B5120000}"/>
    <cellStyle name="_Currency_Jazztel model 15-exhibits-Friso2_Jazztel model 16DP3-Exhibits_T_MOBIL2_Synthèse prev 2006 - 2007 par entreprise v2_RM 2008 04 comments ILM" xfId="5074" xr:uid="{00000000-0005-0000-0000-0000B6120000}"/>
    <cellStyle name="_Currency_Jazztel model 15-exhibits-Friso2_Jazztel model 16DP3-Exhibits_T_MOBIL2_Synthèse prev 2006 - 2007 par entreprise v2_RM 2008 04 comments ILM 2" xfId="5075" xr:uid="{00000000-0005-0000-0000-0000B7120000}"/>
    <cellStyle name="_Currency_Jazztel model 15-exhibits-Friso2_Jazztel model 16DP3-Exhibits_T_MOBIL2_Synthèse prev 2006 - 2007 par entreprise v2_RM 2008 04 comments ILM 2 2" xfId="5076" xr:uid="{00000000-0005-0000-0000-0000B8120000}"/>
    <cellStyle name="_Currency_Jazztel model 15-exhibits-Friso2_Jazztel model 16DP3-Exhibits_T_MOBIL2_Synthèse prev 2006 - 2007 par entreprise v2_SPRING 2010" xfId="5077" xr:uid="{00000000-0005-0000-0000-0000B9120000}"/>
    <cellStyle name="_Currency_Jazztel model 15-exhibits-Friso2_Jazztel model 16DP3-Exhibits_T_MOBIL2_Synthèse prev 2006 - 2007 par entreprise v2_SPRING 2010 2" xfId="5078" xr:uid="{00000000-0005-0000-0000-0000BA120000}"/>
    <cellStyle name="_Currency_Jazztel model 15-exhibits-Friso2_Jazztel model 16DP3-Exhibits_T_MOBIL2_Synthèse prev 2006 - 2007 par entreprise v2_SPRING 2010 2 2" xfId="5079" xr:uid="{00000000-0005-0000-0000-0000BB120000}"/>
    <cellStyle name="_Currency_Jazztel model 15-exhibits-Friso2_Jazztel model 16DP3-Exhibits_T_MOBIL2_Synthèse prev 2006 - 2007 par entreprise v2_WC &amp; Free Cash Flow 200801" xfId="5080" xr:uid="{00000000-0005-0000-0000-0000BC120000}"/>
    <cellStyle name="_Currency_Jazztel model 15-exhibits-Friso2_Jazztel model 16DP3-Exhibits_T_MOBIL2_Synthèse prev 2006 - 2007 par entreprise v2_WC &amp; Free Cash Flow 200801 2" xfId="5081" xr:uid="{00000000-0005-0000-0000-0000BD120000}"/>
    <cellStyle name="_Currency_Jazztel model 15-exhibits-Friso2_Jazztel model 16DP3-Exhibits_T_MOBIL2_Synthèse prev 2006 - 2007 par entreprise v2_WC &amp; Free Cash Flow 200801 2 2" xfId="5082" xr:uid="{00000000-0005-0000-0000-0000BE120000}"/>
    <cellStyle name="_Currency_Jazztel model 15-exhibits-Friso2_Jazztel model 16DP3-Exhibits_T_MOBIL2_Synthèse prev 2006 - 2007 par entreprise v2_WC &amp; Free Cash Flow 2011-10" xfId="5083" xr:uid="{00000000-0005-0000-0000-0000BF120000}"/>
    <cellStyle name="_Currency_Jazztel model 15-exhibits-Friso2_Jazztel model 16DP3-Exhibits_T_MOBIL2_Synthèse prev 2006 - 2007 par entreprise v2_WC &amp; Free Cash Flow 2011-10 2" xfId="5084" xr:uid="{00000000-0005-0000-0000-0000C0120000}"/>
    <cellStyle name="_Currency_Jazztel model 15-exhibits-Friso2_Jazztel model 16DP3-Exhibits_T_MOBIL2_Synthèse prev 2006 - 2007 par entreprise v2_WC &amp; Free Cash Flow 2011-10 2 2" xfId="5085" xr:uid="{00000000-0005-0000-0000-0000C1120000}"/>
    <cellStyle name="_Currency_Jazztel model 15-exhibits-Friso2_Jazztel model 16DP3-Exhibits_T_MOBIL2_Synthèse prev 2006 - 2007 par entreprise v2_WC &amp; Free Cash Flow Spring 200806" xfId="5086" xr:uid="{00000000-0005-0000-0000-0000C2120000}"/>
    <cellStyle name="_Currency_Jazztel model 15-exhibits-Friso2_Jazztel model 16DP3-Exhibits_T_MOBIL2_Synthèse prev 2006 - 2007 par entreprise v2_WC &amp; Free Cash Flow Spring 200806 2" xfId="5087" xr:uid="{00000000-0005-0000-0000-0000C3120000}"/>
    <cellStyle name="_Currency_Jazztel model 15-exhibits-Friso2_Jazztel model 16DP3-Exhibits_T_MOBIL2_Synthèse prev 2006 - 2007 par entreprise v2_WC &amp; Free Cash Flow Spring 200806 2 2" xfId="5088" xr:uid="{00000000-0005-0000-0000-0000C4120000}"/>
    <cellStyle name="_Currency_Jazztel model 15-exhibits-Friso2_Jazztel model 16DP3-Exhibits_T_MOBIL2_Synthèse prev 2006 - 2007 par entreprise_Bridge FC Act 2007 vs 2008 (Fct June) par entreprise" xfId="5089" xr:uid="{00000000-0005-0000-0000-0000C5120000}"/>
    <cellStyle name="_Currency_Jazztel model 15-exhibits-Friso2_Jazztel model 16DP3-Exhibits_T_MOBIL2_Synthèse prev 2006 - 2007 par entreprise_Bridge FC Act 2007 vs 2008 (Fct June) par entreprise 2" xfId="5090" xr:uid="{00000000-0005-0000-0000-0000C6120000}"/>
    <cellStyle name="_Currency_Jazztel model 15-exhibits-Friso2_Jazztel model 16DP3-Exhibits_T_MOBIL2_Synthèse prev 2006 - 2007 par entreprise_Bridge FC Act 2007 vs 2008 (Fct June) par entreprise 2 2" xfId="5091" xr:uid="{00000000-0005-0000-0000-0000C7120000}"/>
    <cellStyle name="_Currency_Jazztel model 15-exhibits-Friso2_Jazztel model 16DP3-Exhibits_T_MOBIL2_Synthèse prev 2006 - 2007 par entreprise_Cash Unit Review 2012 03 Acetow" xfId="5092" xr:uid="{00000000-0005-0000-0000-0000C8120000}"/>
    <cellStyle name="_Currency_Jazztel model 15-exhibits-Friso2_Jazztel model 16DP3-Exhibits_T_MOBIL2_Synthèse prev 2006 - 2007 par entreprise_Conso Bridge EBITDA 2008x2007" xfId="5093" xr:uid="{00000000-0005-0000-0000-0000C9120000}"/>
    <cellStyle name="_Currency_Jazztel model 15-exhibits-Friso2_Jazztel model 16DP3-Exhibits_T_MOBIL2_Synthèse prev 2006 - 2007 par entreprise_Conso Bridge EBITDA 2008x2007 2" xfId="5094" xr:uid="{00000000-0005-0000-0000-0000CA120000}"/>
    <cellStyle name="_Currency_Jazztel model 15-exhibits-Friso2_Jazztel model 16DP3-Exhibits_T_MOBIL2_Synthèse prev 2006 - 2007 par entreprise_Conso Bridge EBITDA 2008x2007 2 2" xfId="5095" xr:uid="{00000000-0005-0000-0000-0000CB120000}"/>
    <cellStyle name="_Currency_Jazztel model 15-exhibits-Friso2_Jazztel model 16DP3-Exhibits_T_MOBIL2_Synthèse prev 2006 - 2007 par entreprise_Conso Bridge EBITDA 2008x2007 SPRING06" xfId="5096" xr:uid="{00000000-0005-0000-0000-0000CC120000}"/>
    <cellStyle name="_Currency_Jazztel model 15-exhibits-Friso2_Jazztel model 16DP3-Exhibits_T_MOBIL2_Synthèse prev 2006 - 2007 par entreprise_Conso Bridge EBITDA 2008x2007 SPRING06 2" xfId="5097" xr:uid="{00000000-0005-0000-0000-0000CD120000}"/>
    <cellStyle name="_Currency_Jazztel model 15-exhibits-Friso2_Jazztel model 16DP3-Exhibits_T_MOBIL2_Synthèse prev 2006 - 2007 par entreprise_Conso Bridge EBITDA 2008x2007 SPRING06 2 2" xfId="5098" xr:uid="{00000000-0005-0000-0000-0000CE120000}"/>
    <cellStyle name="_Currency_Jazztel model 15-exhibits-Friso2_Jazztel model 16DP3-Exhibits_T_MOBIL2_Synthèse prev 2006 - 2007 par entreprise_Formats RDG Dec 2007 vMAG Energy Services" xfId="5099" xr:uid="{00000000-0005-0000-0000-0000CF120000}"/>
    <cellStyle name="_Currency_Jazztel model 15-exhibits-Friso2_Jazztel model 16DP3-Exhibits_T_MOBIL2_Synthèse prev 2006 - 2007 par entreprise_Formats RDG Dec 2007 vMAG Energy Services 2" xfId="5100" xr:uid="{00000000-0005-0000-0000-0000D0120000}"/>
    <cellStyle name="_Currency_Jazztel model 15-exhibits-Friso2_Jazztel model 16DP3-Exhibits_T_MOBIL2_Synthèse prev 2006 - 2007 par entreprise_Formats RDG Dec 2007 vMAG Energy Services 2 2" xfId="5101" xr:uid="{00000000-0005-0000-0000-0000D1120000}"/>
    <cellStyle name="_Currency_Jazztel model 15-exhibits-Friso2_Jazztel model 16DP3-Exhibits_T_MOBIL2_Synthèse prev 2006 - 2007 par entreprise_P&amp;L Spring 200806" xfId="5102" xr:uid="{00000000-0005-0000-0000-0000D2120000}"/>
    <cellStyle name="_Currency_Jazztel model 15-exhibits-Friso2_Jazztel model 16DP3-Exhibits_T_MOBIL2_Synthèse prev 2006 - 2007 par entreprise_P&amp;L Spring 200806 2" xfId="5103" xr:uid="{00000000-0005-0000-0000-0000D3120000}"/>
    <cellStyle name="_Currency_Jazztel model 15-exhibits-Friso2_Jazztel model 16DP3-Exhibits_T_MOBIL2_Synthèse prev 2006 - 2007 par entreprise_P&amp;L Spring 200806 2 2" xfId="5104" xr:uid="{00000000-0005-0000-0000-0000D4120000}"/>
    <cellStyle name="_Currency_Jazztel model 15-exhibits-Friso2_Jazztel model 16DP3-Exhibits_T_MOBIL2_Synthèse prev 2006 - 2007 par entreprise_Présentation au Board" xfId="5105" xr:uid="{00000000-0005-0000-0000-0000D5120000}"/>
    <cellStyle name="_Currency_Jazztel model 15-exhibits-Friso2_Jazztel model 16DP3-Exhibits_T_MOBIL2_Synthèse prev 2006 - 2007 par entreprise_Présentation au Board 2" xfId="5106" xr:uid="{00000000-0005-0000-0000-0000D6120000}"/>
    <cellStyle name="_Currency_Jazztel model 15-exhibits-Friso2_Jazztel model 16DP3-Exhibits_T_MOBIL2_Synthèse prev 2006 - 2007 par entreprise_Présentation au Board 2 2" xfId="5107" xr:uid="{00000000-0005-0000-0000-0000D7120000}"/>
    <cellStyle name="_Currency_Jazztel model 15-exhibits-Friso2_Jazztel model 16DP3-Exhibits_T_MOBIL2_Synthèse prev 2006 - 2007 par entreprise_Présentation au Board July 29" xfId="5108" xr:uid="{00000000-0005-0000-0000-0000D8120000}"/>
    <cellStyle name="_Currency_Jazztel model 15-exhibits-Friso2_Jazztel model 16DP3-Exhibits_T_MOBIL2_Synthèse prev 2006 - 2007 par entreprise_Présentation au Board July 29 2" xfId="5109" xr:uid="{00000000-0005-0000-0000-0000D9120000}"/>
    <cellStyle name="_Currency_Jazztel model 15-exhibits-Friso2_Jazztel model 16DP3-Exhibits_T_MOBIL2_Synthèse prev 2006 - 2007 par entreprise_Présentation au Board July 29 2 2" xfId="5110" xr:uid="{00000000-0005-0000-0000-0000DA120000}"/>
    <cellStyle name="_Currency_Jazztel model 15-exhibits-Friso2_Jazztel model 16DP3-Exhibits_T_MOBIL2_Synthèse prev 2006 - 2007 par entreprise_Présentation au CDG July 21 v080708" xfId="5111" xr:uid="{00000000-0005-0000-0000-0000DB120000}"/>
    <cellStyle name="_Currency_Jazztel model 15-exhibits-Friso2_Jazztel model 16DP3-Exhibits_T_MOBIL2_Synthèse prev 2006 - 2007 par entreprise_Présentation au CDG July 21 v080708 2" xfId="5112" xr:uid="{00000000-0005-0000-0000-0000DC120000}"/>
    <cellStyle name="_Currency_Jazztel model 15-exhibits-Friso2_Jazztel model 16DP3-Exhibits_T_MOBIL2_Synthèse prev 2006 - 2007 par entreprise_Présentation au CDG July 21 v080708 2 2" xfId="5113" xr:uid="{00000000-0005-0000-0000-0000DD120000}"/>
    <cellStyle name="_Currency_Jazztel model 15-exhibits-Friso2_Jazztel model 16DP3-Exhibits_T_MOBIL2_Synthèse prev 2006 - 2007 par entreprise_RM 2008 01 comments ILM" xfId="5114" xr:uid="{00000000-0005-0000-0000-0000DE120000}"/>
    <cellStyle name="_Currency_Jazztel model 15-exhibits-Friso2_Jazztel model 16DP3-Exhibits_T_MOBIL2_Synthèse prev 2006 - 2007 par entreprise_RM 2008 01 comments ILM 2" xfId="5115" xr:uid="{00000000-0005-0000-0000-0000DF120000}"/>
    <cellStyle name="_Currency_Jazztel model 15-exhibits-Friso2_Jazztel model 16DP3-Exhibits_T_MOBIL2_Synthèse prev 2006 - 2007 par entreprise_RM 2008 01 comments ILM 2 2" xfId="5116" xr:uid="{00000000-0005-0000-0000-0000E0120000}"/>
    <cellStyle name="_Currency_Jazztel model 15-exhibits-Friso2_Jazztel model 16DP3-Exhibits_T_MOBIL2_Synthèse prev 2006 - 2007 par entreprise_RM 2008 04 comments ILM" xfId="5117" xr:uid="{00000000-0005-0000-0000-0000E1120000}"/>
    <cellStyle name="_Currency_Jazztel model 15-exhibits-Friso2_Jazztel model 16DP3-Exhibits_T_MOBIL2_Synthèse prev 2006 - 2007 par entreprise_RM 2008 04 comments ILM 2" xfId="5118" xr:uid="{00000000-0005-0000-0000-0000E2120000}"/>
    <cellStyle name="_Currency_Jazztel model 15-exhibits-Friso2_Jazztel model 16DP3-Exhibits_T_MOBIL2_Synthèse prev 2006 - 2007 par entreprise_RM 2008 04 comments ILM 2 2" xfId="5119" xr:uid="{00000000-0005-0000-0000-0000E3120000}"/>
    <cellStyle name="_Currency_Jazztel model 15-exhibits-Friso2_Jazztel model 16DP3-Exhibits_T_MOBIL2_Synthèse prev 2006 - 2007 par entreprise_SPRING 2010" xfId="5120" xr:uid="{00000000-0005-0000-0000-0000E4120000}"/>
    <cellStyle name="_Currency_Jazztel model 15-exhibits-Friso2_Jazztel model 16DP3-Exhibits_T_MOBIL2_Synthèse prev 2006 - 2007 par entreprise_SPRING 2010 2" xfId="5121" xr:uid="{00000000-0005-0000-0000-0000E5120000}"/>
    <cellStyle name="_Currency_Jazztel model 15-exhibits-Friso2_Jazztel model 16DP3-Exhibits_T_MOBIL2_Synthèse prev 2006 - 2007 par entreprise_SPRING 2010 2 2" xfId="5122" xr:uid="{00000000-0005-0000-0000-0000E6120000}"/>
    <cellStyle name="_Currency_Jazztel model 15-exhibits-Friso2_Jazztel model 16DP3-Exhibits_T_MOBIL2_Synthèse prev 2006 - 2007 par entreprise_Synthèse Rhodia Spring Dec 2007 P&amp;L" xfId="5123" xr:uid="{00000000-0005-0000-0000-0000E7120000}"/>
    <cellStyle name="_Currency_Jazztel model 15-exhibits-Friso2_Jazztel model 16DP3-Exhibits_T_MOBIL2_Synthèse prev 2006 - 2007 par entreprise_Synthèse Rhodia Spring Dec 2007 P&amp;L 2" xfId="5124" xr:uid="{00000000-0005-0000-0000-0000E8120000}"/>
    <cellStyle name="_Currency_Jazztel model 15-exhibits-Friso2_Jazztel model 16DP3-Exhibits_T_MOBIL2_Synthèse prev 2006 - 2007 par entreprise_Synthèse Rhodia Spring Dec 2007 P&amp;L 2 2" xfId="5125" xr:uid="{00000000-0005-0000-0000-0000E9120000}"/>
    <cellStyle name="_Currency_Jazztel model 15-exhibits-Friso2_Jazztel model 16DP3-Exhibits_T_MOBIL2_Synthèse prev 2006 - 2007 par entreprise_WC &amp; Free Cash Flow 200801" xfId="5126" xr:uid="{00000000-0005-0000-0000-0000EA120000}"/>
    <cellStyle name="_Currency_Jazztel model 15-exhibits-Friso2_Jazztel model 16DP3-Exhibits_T_MOBIL2_Synthèse prev 2006 - 2007 par entreprise_WC &amp; Free Cash Flow 200801 2" xfId="5127" xr:uid="{00000000-0005-0000-0000-0000EB120000}"/>
    <cellStyle name="_Currency_Jazztel model 15-exhibits-Friso2_Jazztel model 16DP3-Exhibits_T_MOBIL2_Synthèse prev 2006 - 2007 par entreprise_WC &amp; Free Cash Flow 200801 2 2" xfId="5128" xr:uid="{00000000-0005-0000-0000-0000EC120000}"/>
    <cellStyle name="_Currency_Jazztel model 15-exhibits-Friso2_Jazztel model 16DP3-Exhibits_T_MOBIL2_Synthèse prev 2006 - 2007 par entreprise_WC &amp; Free Cash Flow 2011-10" xfId="5129" xr:uid="{00000000-0005-0000-0000-0000ED120000}"/>
    <cellStyle name="_Currency_Jazztel model 15-exhibits-Friso2_Jazztel model 16DP3-Exhibits_T_MOBIL2_Synthèse prev 2006 - 2007 par entreprise_WC &amp; Free Cash Flow 2011-10 2" xfId="5130" xr:uid="{00000000-0005-0000-0000-0000EE120000}"/>
    <cellStyle name="_Currency_Jazztel model 15-exhibits-Friso2_Jazztel model 16DP3-Exhibits_T_MOBIL2_Synthèse prev 2006 - 2007 par entreprise_WC &amp; Free Cash Flow 2011-10 2 2" xfId="5131" xr:uid="{00000000-0005-0000-0000-0000EF120000}"/>
    <cellStyle name="_Currency_Jazztel model 15-exhibits-Friso2_Jazztel model 16DP3-Exhibits_T_MOBIL2_Synthèse prev 2006 - 2007 par entreprise_WC &amp; Free Cash Flow Spring 200806" xfId="5132" xr:uid="{00000000-0005-0000-0000-0000F0120000}"/>
    <cellStyle name="_Currency_Jazztel model 15-exhibits-Friso2_Jazztel model 16DP3-Exhibits_T_MOBIL2_Synthèse prev 2006 - 2007 par entreprise_WC &amp; Free Cash Flow Spring 200806 2" xfId="5133" xr:uid="{00000000-0005-0000-0000-0000F1120000}"/>
    <cellStyle name="_Currency_Jazztel model 15-exhibits-Friso2_Jazztel model 16DP3-Exhibits_T_MOBIL2_Synthèse prev 2006 - 2007 par entreprise_WC &amp; Free Cash Flow Spring 200806 2 2" xfId="5134" xr:uid="{00000000-0005-0000-0000-0000F2120000}"/>
    <cellStyle name="_Currency_Jazztel model 15-exhibits-Friso2_Jazztel model 18DP-exhibits" xfId="5135" xr:uid="{00000000-0005-0000-0000-0000F3120000}"/>
    <cellStyle name="_Currency_Jazztel model 15-exhibits-Friso2_Jazztel model 18DP-exhibits 2" xfId="5136" xr:uid="{00000000-0005-0000-0000-0000F4120000}"/>
    <cellStyle name="_Currency_Jazztel model 15-exhibits-Friso2_Jazztel model 18DP-exhibits 2 2" xfId="5137" xr:uid="{00000000-0005-0000-0000-0000F5120000}"/>
    <cellStyle name="_Currency_Jazztel model 15-exhibits-Friso2_Merger model_10 Aug Credit" xfId="5138" xr:uid="{00000000-0005-0000-0000-0000F6120000}"/>
    <cellStyle name="_Currency_Jazztel model 15-exhibits-Friso2_Merger model_10 Aug Credit 2" xfId="5139" xr:uid="{00000000-0005-0000-0000-0000F7120000}"/>
    <cellStyle name="_Currency_Jazztel model 15-exhibits-Friso2_Merger model_10 Aug Credit 2 2" xfId="5140" xr:uid="{00000000-0005-0000-0000-0000F8120000}"/>
    <cellStyle name="_Currency_Jazztel model 15-exhibits-Friso2_Merger model_10 Aug Credit 3" xfId="5141" xr:uid="{00000000-0005-0000-0000-0000F9120000}"/>
    <cellStyle name="_Currency_Jazztel model 21DPVAT-ExhibitsFunding portugal seperate" xfId="5142" xr:uid="{00000000-0005-0000-0000-0000FA120000}"/>
    <cellStyle name="_Currency_Jazztel model 21DPVAT-ExhibitsFunding portugal seperate 2" xfId="5143" xr:uid="{00000000-0005-0000-0000-0000FB120000}"/>
    <cellStyle name="_Currency_Jazztel model 21DPVAT-ExhibitsFunding portugal seperate 2 2" xfId="5144" xr:uid="{00000000-0005-0000-0000-0000FC120000}"/>
    <cellStyle name="_Currency_JC Decaux Model 9 Oct 01" xfId="5145" xr:uid="{00000000-0005-0000-0000-0000FD120000}"/>
    <cellStyle name="_Currency_JC Decaux Model 9 Oct 01 2" xfId="5146" xr:uid="{00000000-0005-0000-0000-0000FE120000}"/>
    <cellStyle name="_Currency_JC Decaux Model 9 Oct 01 2 2" xfId="5147" xr:uid="{00000000-0005-0000-0000-0000FF120000}"/>
    <cellStyle name="_Currency_JV accounting" xfId="5148" xr:uid="{00000000-0005-0000-0000-000000130000}"/>
    <cellStyle name="_Currency_JV accounting_05 CSC_Picabia_02042002" xfId="5149" xr:uid="{00000000-0005-0000-0000-000001130000}"/>
    <cellStyle name="_Currency_LBO DAP 6 Dec 2001 PIA - 3" xfId="5150" xr:uid="{00000000-0005-0000-0000-000002130000}"/>
    <cellStyle name="_Currency_LBO Model v16" xfId="5151" xr:uid="{00000000-0005-0000-0000-000003130000}"/>
    <cellStyle name="_Currency_LBO Model v16 2" xfId="5152" xr:uid="{00000000-0005-0000-0000-000004130000}"/>
    <cellStyle name="_Currency_LBO Model v16 2 2" xfId="5153" xr:uid="{00000000-0005-0000-0000-000005130000}"/>
    <cellStyle name="_Currency_LBO Model v16_outputs" xfId="5154" xr:uid="{00000000-0005-0000-0000-000006130000}"/>
    <cellStyle name="_Currency_LBO Model v16_outputs 2" xfId="5155" xr:uid="{00000000-0005-0000-0000-000007130000}"/>
    <cellStyle name="_Currency_LBO Model v16_outputs 2 2" xfId="5156" xr:uid="{00000000-0005-0000-0000-000008130000}"/>
    <cellStyle name="_Currency_LBO Model Zannier - 04-09-01" xfId="5157" xr:uid="{00000000-0005-0000-0000-000009130000}"/>
    <cellStyle name="_Currency_LBO Model Zannier - 04-09-01 2" xfId="5158" xr:uid="{00000000-0005-0000-0000-00000A130000}"/>
    <cellStyle name="_Currency_LBO Model Zannier - 04-09-01 2 2" xfId="5159" xr:uid="{00000000-0005-0000-0000-00000B130000}"/>
    <cellStyle name="_Currency_LBO Output_30_07_2000" xfId="5160" xr:uid="{00000000-0005-0000-0000-00000C130000}"/>
    <cellStyle name="_Currency_LBO Output_30_07_2000_LBO DAP 6 Dec 2001 PIA - 3" xfId="5161" xr:uid="{00000000-0005-0000-0000-00000D130000}"/>
    <cellStyle name="_Currency_LBO Output_30_07_2000_Merger model_10 Aug Credit" xfId="5162" xr:uid="{00000000-0005-0000-0000-00000E130000}"/>
    <cellStyle name="_Currency_LBO Output_31_07_2000" xfId="5163" xr:uid="{00000000-0005-0000-0000-00000F130000}"/>
    <cellStyle name="_Currency_LBO Output_GoodMorning" xfId="5164" xr:uid="{00000000-0005-0000-0000-000010130000}"/>
    <cellStyle name="_Currency_LBO_Model_52" xfId="5165" xr:uid="{00000000-0005-0000-0000-000011130000}"/>
    <cellStyle name="_Currency_LBO_Model_52 2" xfId="5166" xr:uid="{00000000-0005-0000-0000-000012130000}"/>
    <cellStyle name="_Currency_LBO_Model_52 2 2" xfId="5167" xr:uid="{00000000-0005-0000-0000-000013130000}"/>
    <cellStyle name="_Currency_LBO_Model_52_2009-07-22_PEC-CAPEX 2009-2010_V7" xfId="5168" xr:uid="{00000000-0005-0000-0000-000014130000}"/>
    <cellStyle name="_Currency_LBO_Model_52_2009-08_PEC-CAPEX 2009-2010_V8" xfId="5169" xr:uid="{00000000-0005-0000-0000-000015130000}"/>
    <cellStyle name="_Currency_LBO_Model_52_21 updated Model 16Sep2003" xfId="5170" xr:uid="{00000000-0005-0000-0000-000016130000}"/>
    <cellStyle name="_Currency_LBO_Model_52_21 updated Model 16Sep2003 2" xfId="5171" xr:uid="{00000000-0005-0000-0000-000017130000}"/>
    <cellStyle name="_Currency_LBO_Model_52_21 updated Model 16Sep2003_CR 2013_03" xfId="5172" xr:uid="{00000000-0005-0000-0000-000018130000}"/>
    <cellStyle name="_Currency_LBO_Model_52_21 updated Model 16Sep2003_CR 2013_03 2" xfId="5173" xr:uid="{00000000-0005-0000-0000-000019130000}"/>
    <cellStyle name="_Currency_LBO_Model_52_21 updated Model 16Sep2003_Ecriture - Evaluation Amort Corporels PPA" xfId="5174" xr:uid="{00000000-0005-0000-0000-00001A130000}"/>
    <cellStyle name="_Currency_LBO_Model_52_21 updated Model 16Sep2003_HY 2018" xfId="5175" xr:uid="{00000000-0005-0000-0000-00001B130000}"/>
    <cellStyle name="_Currency_LBO_Model_52_21 updated Model 16Sep2003_HY 2018 2" xfId="5176" xr:uid="{00000000-0005-0000-0000-00001C130000}"/>
    <cellStyle name="_Currency_LBO_Model_52_21 updated Model 16Sep2003_HY 2020" xfId="5177" xr:uid="{00000000-0005-0000-0000-00001D130000}"/>
    <cellStyle name="_Currency_LBO_Model_52_21 updated Model 16Sep2003_HY 2020 2" xfId="5178" xr:uid="{00000000-0005-0000-0000-00001E130000}"/>
    <cellStyle name="_Currency_LBO_Model_52_21 updated Model 16Sep2003_Liasse Rhodia - Solvay_2012.03" xfId="5179" xr:uid="{00000000-0005-0000-0000-00001F130000}"/>
    <cellStyle name="_Currency_LBO_Model_52_21 updated Model 16Sep2003_Liasse Rhodia - Solvay_2012.03 2" xfId="5180" xr:uid="{00000000-0005-0000-0000-000020130000}"/>
    <cellStyle name="_Currency_LBO_Model_52_21 updated Model 16Sep2003_P&amp;l Rh_Solvay 2011_12 V7" xfId="5181" xr:uid="{00000000-0005-0000-0000-000021130000}"/>
    <cellStyle name="_Currency_LBO_Model_52_21 updated Model 16Sep2003_P&amp;l Rh_Solvay 2011_12 V7 2" xfId="5182" xr:uid="{00000000-0005-0000-0000-000022130000}"/>
    <cellStyle name="_Currency_LBO_Model_52_21 updated Model 16Sep2003_Passage Bilan Rh to Rh_Solvay 201112_V2" xfId="5183" xr:uid="{00000000-0005-0000-0000-000023130000}"/>
    <cellStyle name="_Currency_LBO_Model_52_21 updated Model 16Sep2003_Passage Bilan Rh to Rh_Solvay 201112_V2 2" xfId="5184" xr:uid="{00000000-0005-0000-0000-000024130000}"/>
    <cellStyle name="_Currency_LBO_Model_52_21 updated Model 16Sep2003_PPA Corporelles" xfId="5185" xr:uid="{00000000-0005-0000-0000-000025130000}"/>
    <cellStyle name="_Currency_LBO_Model_52_21 updated Model 16Sep2003_RA Groupe 032012" xfId="5186" xr:uid="{00000000-0005-0000-0000-000026130000}"/>
    <cellStyle name="_Currency_LBO_Model_52_21 updated Model 16Sep2003_RA Groupe 032012 2" xfId="5187" xr:uid="{00000000-0005-0000-0000-000027130000}"/>
    <cellStyle name="_Currency_LBO_Model_52_21 updated Model 16Sep2003_RA Groupe 062012" xfId="5188" xr:uid="{00000000-0005-0000-0000-000028130000}"/>
    <cellStyle name="_Currency_LBO_Model_52_21 updated Model 16Sep2003_RA Groupe 062012 2" xfId="5189" xr:uid="{00000000-0005-0000-0000-000029130000}"/>
    <cellStyle name="_Currency_LBO_Model_52_21 updated Model 16Sep2003_RA Groupe 122012" xfId="5190" xr:uid="{00000000-0005-0000-0000-00002A130000}"/>
    <cellStyle name="_Currency_LBO_Model_52_21 updated Model 16Sep2003_RA Groupe 122012 2" xfId="5191" xr:uid="{00000000-0005-0000-0000-00002B130000}"/>
    <cellStyle name="_Currency_LBO_Model_52_21 updated Model 16Sep2003_Retraitements PPA_2012.01_V2" xfId="5192" xr:uid="{00000000-0005-0000-0000-00002C130000}"/>
    <cellStyle name="_Currency_LBO_Model_52_21 updated Model 16Sep2003_Retraitements PPA_2012.01_V2 2" xfId="5193" xr:uid="{00000000-0005-0000-0000-00002D130000}"/>
    <cellStyle name="_Currency_LBO_Model_52_21 updated Model 16Sep2003_Revue analytique bilan_tableaux 2013.03_MP" xfId="5194" xr:uid="{00000000-0005-0000-0000-00002E130000}"/>
    <cellStyle name="_Currency_LBO_Model_52_21 updated Model 16Sep2003_Revue analytique bilan_tableaux 2013.03_MP 2" xfId="5195" xr:uid="{00000000-0005-0000-0000-00002F130000}"/>
    <cellStyle name="_Currency_LBO_Model_52_21 updated Model 16Sep2003_Synthèse 2011.12 - Vprovisoire" xfId="5196" xr:uid="{00000000-0005-0000-0000-000030130000}"/>
    <cellStyle name="_Currency_LBO_Model_52_21 updated Model 16Sep2003_Synthèse impôt 2011.10" xfId="5197" xr:uid="{00000000-0005-0000-0000-000031130000}"/>
    <cellStyle name="_Currency_LBO_Model_52_21 updated Model 16Sep2003_Tableaux préparation views &amp; Tax Proof - 2011.11" xfId="5198" xr:uid="{00000000-0005-0000-0000-000032130000}"/>
    <cellStyle name="_Currency_LBO_Model_52_CR 2013_03" xfId="5199" xr:uid="{00000000-0005-0000-0000-000033130000}"/>
    <cellStyle name="_Currency_LBO_Model_52_CR 2013_03 2" xfId="5200" xr:uid="{00000000-0005-0000-0000-000034130000}"/>
    <cellStyle name="_Currency_LBO_Model_52_Ecriture - Evaluation Amort Corporels PPA" xfId="5201" xr:uid="{00000000-0005-0000-0000-000035130000}"/>
    <cellStyle name="_Currency_LBO_Model_52_HY 2018" xfId="5202" xr:uid="{00000000-0005-0000-0000-000036130000}"/>
    <cellStyle name="_Currency_LBO_Model_52_HY 2018 2" xfId="5203" xr:uid="{00000000-0005-0000-0000-000037130000}"/>
    <cellStyle name="_Currency_LBO_Model_52_HY 2020" xfId="5204" xr:uid="{00000000-0005-0000-0000-000038130000}"/>
    <cellStyle name="_Currency_LBO_Model_52_HY 2020 2" xfId="5205" xr:uid="{00000000-0005-0000-0000-000039130000}"/>
    <cellStyle name="_Currency_LBO_Model_52_Liasse Rhodia - Solvay_2012.03" xfId="5206" xr:uid="{00000000-0005-0000-0000-00003A130000}"/>
    <cellStyle name="_Currency_LBO_Model_52_Liasse Rhodia - Solvay_2012.03 2" xfId="5207" xr:uid="{00000000-0005-0000-0000-00003B130000}"/>
    <cellStyle name="_Currency_LBO_Model_52_Liasse Rhodia - Solvay_2012.03_CFS-FCF Dec" xfId="5208" xr:uid="{00000000-0005-0000-0000-00003C130000}"/>
    <cellStyle name="_Currency_LBO_Model_52_Liasse Rhodia - Solvay_2012.03_CFS-FCF Dec 2" xfId="5209" xr:uid="{00000000-0005-0000-0000-00003D130000}"/>
    <cellStyle name="_Currency_LBO_Model_52_Liasse Rhodia - Solvay_2012.03_CFS-FCF MT" xfId="5210" xr:uid="{00000000-0005-0000-0000-00003E130000}"/>
    <cellStyle name="_Currency_LBO_Model_52_Liasse Rhodia - Solvay_2012.03_CFS-FCF MT 2" xfId="5211" xr:uid="{00000000-0005-0000-0000-00003F130000}"/>
    <cellStyle name="_Currency_LBO_Model_52_P&amp;l Rh_Solvay 2011_12 V7" xfId="5212" xr:uid="{00000000-0005-0000-0000-000040130000}"/>
    <cellStyle name="_Currency_LBO_Model_52_P&amp;l Rh_Solvay 2011_12 V7 2" xfId="5213" xr:uid="{00000000-0005-0000-0000-000041130000}"/>
    <cellStyle name="_Currency_LBO_Model_52_Passage Bilan Rh to Rh_Solvay 201112_V2" xfId="5214" xr:uid="{00000000-0005-0000-0000-000042130000}"/>
    <cellStyle name="_Currency_LBO_Model_52_Passage Bilan Rh to Rh_Solvay 201112_V2 2" xfId="5215" xr:uid="{00000000-0005-0000-0000-000043130000}"/>
    <cellStyle name="_Currency_LBO_Model_52_PPA Corporelles" xfId="5216" xr:uid="{00000000-0005-0000-0000-000044130000}"/>
    <cellStyle name="_Currency_LBO_Model_52_RA Groupe 032012" xfId="5217" xr:uid="{00000000-0005-0000-0000-000045130000}"/>
    <cellStyle name="_Currency_LBO_Model_52_RA Groupe 032012 2" xfId="5218" xr:uid="{00000000-0005-0000-0000-000046130000}"/>
    <cellStyle name="_Currency_LBO_Model_52_RA Groupe 032012_CFS-FCF Dec" xfId="5219" xr:uid="{00000000-0005-0000-0000-000047130000}"/>
    <cellStyle name="_Currency_LBO_Model_52_RA Groupe 032012_CFS-FCF Dec 2" xfId="5220" xr:uid="{00000000-0005-0000-0000-000048130000}"/>
    <cellStyle name="_Currency_LBO_Model_52_RA Groupe 032012_CFS-FCF MT" xfId="5221" xr:uid="{00000000-0005-0000-0000-000049130000}"/>
    <cellStyle name="_Currency_LBO_Model_52_RA Groupe 032012_CFS-FCF MT 2" xfId="5222" xr:uid="{00000000-0005-0000-0000-00004A130000}"/>
    <cellStyle name="_Currency_LBO_Model_52_RA Groupe 062012" xfId="5223" xr:uid="{00000000-0005-0000-0000-00004B130000}"/>
    <cellStyle name="_Currency_LBO_Model_52_RA Groupe 062012 2" xfId="5224" xr:uid="{00000000-0005-0000-0000-00004C130000}"/>
    <cellStyle name="_Currency_LBO_Model_52_RA Groupe 122012" xfId="5225" xr:uid="{00000000-0005-0000-0000-00004D130000}"/>
    <cellStyle name="_Currency_LBO_Model_52_RA Groupe 122012 2" xfId="5226" xr:uid="{00000000-0005-0000-0000-00004E130000}"/>
    <cellStyle name="_Currency_LBO_Model_52_Retraitements PPA_2012.01_V2" xfId="5227" xr:uid="{00000000-0005-0000-0000-00004F130000}"/>
    <cellStyle name="_Currency_LBO_Model_52_Retraitements PPA_2012.01_V2 2" xfId="5228" xr:uid="{00000000-0005-0000-0000-000050130000}"/>
    <cellStyle name="_Currency_LBO_Model_52_Revue analytique bilan_tableaux 2013.03_MP" xfId="5229" xr:uid="{00000000-0005-0000-0000-000051130000}"/>
    <cellStyle name="_Currency_LBO_Model_52_Revue analytique bilan_tableaux 2013.03_MP 2" xfId="5230" xr:uid="{00000000-0005-0000-0000-000052130000}"/>
    <cellStyle name="_Currency_LBO_Model_52_Synthèse 2011.12 - Vprovisoire" xfId="5231" xr:uid="{00000000-0005-0000-0000-000053130000}"/>
    <cellStyle name="_Currency_LBO_Model_52_Synthèse impôt 2011.10" xfId="5232" xr:uid="{00000000-0005-0000-0000-000054130000}"/>
    <cellStyle name="_Currency_LBO_Model_52_Tableaux préparation views &amp; Tax Proof - 2011.11" xfId="5233" xr:uid="{00000000-0005-0000-0000-000055130000}"/>
    <cellStyle name="_Currency_lbo_short_form" xfId="5234" xr:uid="{00000000-0005-0000-0000-000056130000}"/>
    <cellStyle name="_Currency_lbo_short_form 2" xfId="5235" xr:uid="{00000000-0005-0000-0000-000057130000}"/>
    <cellStyle name="_Currency_lbo_short_form 2 2" xfId="5236" xr:uid="{00000000-0005-0000-0000-000058130000}"/>
    <cellStyle name="_Currency_Lonza_Clariant_gstyle v2.1" xfId="5237" xr:uid="{00000000-0005-0000-0000-000059130000}"/>
    <cellStyle name="_Currency_Lonza_Clariant_gstyle v2.1 2" xfId="5238" xr:uid="{00000000-0005-0000-0000-00005A130000}"/>
    <cellStyle name="_Currency_Lonza_Clariant_gstyle v2.1 2 2" xfId="5239" xr:uid="{00000000-0005-0000-0000-00005B130000}"/>
    <cellStyle name="_Currency_LPD_Analysis" xfId="5240" xr:uid="{00000000-0005-0000-0000-00005C130000}"/>
    <cellStyle name="_Currency_LPD_Analysis 2" xfId="5241" xr:uid="{00000000-0005-0000-0000-00005D130000}"/>
    <cellStyle name="_Currency_LPD_Analysis 2 2" xfId="5242" xr:uid="{00000000-0005-0000-0000-00005E130000}"/>
    <cellStyle name="_Currency_March 24- BIG .." xfId="5243" xr:uid="{00000000-0005-0000-0000-00005F130000}"/>
    <cellStyle name="_Currency_March 24- BIG .. 2" xfId="5244" xr:uid="{00000000-0005-0000-0000-000060130000}"/>
    <cellStyle name="_Currency_March 24- BIG .. 2 2" xfId="5245" xr:uid="{00000000-0005-0000-0000-000061130000}"/>
    <cellStyle name="_Currency_Master David Tomas" xfId="5246" xr:uid="{00000000-0005-0000-0000-000062130000}"/>
    <cellStyle name="_Currency_Master David Tomas 2" xfId="5247" xr:uid="{00000000-0005-0000-0000-000063130000}"/>
    <cellStyle name="_Currency_Master David Tomas 2 2" xfId="5248" xr:uid="{00000000-0005-0000-0000-000064130000}"/>
    <cellStyle name="_Currency_Merger Model v9" xfId="5249" xr:uid="{00000000-0005-0000-0000-000065130000}"/>
    <cellStyle name="_Currency_Merger Model v9 2" xfId="5250" xr:uid="{00000000-0005-0000-0000-000066130000}"/>
    <cellStyle name="_Currency_Merger Model v9 2 2" xfId="5251" xr:uid="{00000000-0005-0000-0000-000067130000}"/>
    <cellStyle name="_Currency_Merger model_19 Oct incl. LBO" xfId="5252" xr:uid="{00000000-0005-0000-0000-000068130000}"/>
    <cellStyle name="_Currency_Merger model_19 Oct incl. LBO 2" xfId="5253" xr:uid="{00000000-0005-0000-0000-000069130000}"/>
    <cellStyle name="_Currency_Merger model_19 Oct incl. LBO 2 2" xfId="5254" xr:uid="{00000000-0005-0000-0000-00006A130000}"/>
    <cellStyle name="_Currency_Merger Plans2" xfId="5255" xr:uid="{00000000-0005-0000-0000-00006B130000}"/>
    <cellStyle name="_Currency_Merger Plans2 2" xfId="5256" xr:uid="{00000000-0005-0000-0000-00006C130000}"/>
    <cellStyle name="_Currency_Merger Plans2 2 2" xfId="5257" xr:uid="{00000000-0005-0000-0000-00006D130000}"/>
    <cellStyle name="_Currency_merger_plans_modified_9_3_1999" xfId="5258" xr:uid="{00000000-0005-0000-0000-00006E130000}"/>
    <cellStyle name="_Currency_merger_plans_modified_9_3_1999 2" xfId="5259" xr:uid="{00000000-0005-0000-0000-00006F130000}"/>
    <cellStyle name="_Currency_merger_plans_modified_9_3_1999 2 2" xfId="5260" xr:uid="{00000000-0005-0000-0000-000070130000}"/>
    <cellStyle name="_Currency_merger_plans_modified_9_3_1999_Merger model_10 Aug Credit" xfId="5261" xr:uid="{00000000-0005-0000-0000-000071130000}"/>
    <cellStyle name="_Currency_merger_plans_modified_9_3_1999_Merger model_10 Aug Credit 2" xfId="5262" xr:uid="{00000000-0005-0000-0000-000072130000}"/>
    <cellStyle name="_Currency_merger_plans_modified_9_3_1999_Merger model_10 Aug Credit 2 2" xfId="5263" xr:uid="{00000000-0005-0000-0000-000073130000}"/>
    <cellStyle name="_Currency_Mobile CSC - CMT" xfId="5264" xr:uid="{00000000-0005-0000-0000-000074130000}"/>
    <cellStyle name="_Currency_Model CLC-17 07-soir" xfId="5265" xr:uid="{00000000-0005-0000-0000-000075130000}"/>
    <cellStyle name="_Currency_Model CLC-17 07-soir 2" xfId="5266" xr:uid="{00000000-0005-0000-0000-000076130000}"/>
    <cellStyle name="_Currency_Model CLC-17 07-soir 2 2" xfId="5267" xr:uid="{00000000-0005-0000-0000-000077130000}"/>
    <cellStyle name="_Currency_Model GS FINAL MODEL with new exchange ratev05" xfId="5268" xr:uid="{00000000-0005-0000-0000-000078130000}"/>
    <cellStyle name="_Currency_Model GS FINAL MODEL with new exchange ratev05 2" xfId="5269" xr:uid="{00000000-0005-0000-0000-000079130000}"/>
    <cellStyle name="_Currency_Model GS FINAL MODEL with new exchange ratev05 2 2" xfId="5270" xr:uid="{00000000-0005-0000-0000-00007A130000}"/>
    <cellStyle name="_Currency_Model Vague 07 conso - Dannaud" xfId="5271" xr:uid="{00000000-0005-0000-0000-00007B130000}"/>
    <cellStyle name="_Currency_Model Vague 07 conso - Dannaud 2" xfId="5272" xr:uid="{00000000-0005-0000-0000-00007C130000}"/>
    <cellStyle name="_Currency_Model Vague 07 conso - Dannaud 2 2" xfId="5273" xr:uid="{00000000-0005-0000-0000-00007D130000}"/>
    <cellStyle name="_Currency_NBC-5 yearDCF-Final from Vivendi modified" xfId="5274" xr:uid="{00000000-0005-0000-0000-00007E130000}"/>
    <cellStyle name="_Currency_NBC-5 yearDCF-Final from Vivendi modified 2" xfId="5275" xr:uid="{00000000-0005-0000-0000-00007F130000}"/>
    <cellStyle name="_Currency_NBC-5 yearDCF-Final from Vivendi modified 2 2" xfId="5276" xr:uid="{00000000-0005-0000-0000-000080130000}"/>
    <cellStyle name="_Currency_NEW Clariant SoP, AVP" xfId="5277" xr:uid="{00000000-0005-0000-0000-000081130000}"/>
    <cellStyle name="_Currency_NEW Clariant SoP, AVP 2" xfId="5278" xr:uid="{00000000-0005-0000-0000-000082130000}"/>
    <cellStyle name="_Currency_NEW Clariant SoP, AVP 2 2" xfId="5279" xr:uid="{00000000-0005-0000-0000-000083130000}"/>
    <cellStyle name="_Currency_New Preliminary Clearstream Model" xfId="5280" xr:uid="{00000000-0005-0000-0000-000084130000}"/>
    <cellStyle name="_Currency_New Preliminary Clearstream Model 2" xfId="5281" xr:uid="{00000000-0005-0000-0000-000085130000}"/>
    <cellStyle name="_Currency_New Preliminary Clearstream Model 2 2" xfId="5282" xr:uid="{00000000-0005-0000-0000-000086130000}"/>
    <cellStyle name="_Currency_outputs" xfId="5283" xr:uid="{00000000-0005-0000-0000-000087130000}"/>
    <cellStyle name="_Currency_outputs 2" xfId="5284" xr:uid="{00000000-0005-0000-0000-000088130000}"/>
    <cellStyle name="_Currency_outputs 2 2" xfId="5285" xr:uid="{00000000-0005-0000-0000-000089130000}"/>
    <cellStyle name="_Currency_Panorama banques2410" xfId="5286" xr:uid="{00000000-0005-0000-0000-00008A130000}"/>
    <cellStyle name="_Currency_Panorama banques2410 2" xfId="5287" xr:uid="{00000000-0005-0000-0000-00008B130000}"/>
    <cellStyle name="_Currency_Panorama banques2410 2 2" xfId="5288" xr:uid="{00000000-0005-0000-0000-00008C130000}"/>
    <cellStyle name="_Currency_percentages 12" xfId="5289" xr:uid="{00000000-0005-0000-0000-00008D130000}"/>
    <cellStyle name="_Currency_percentages 12 2" xfId="5290" xr:uid="{00000000-0005-0000-0000-00008E130000}"/>
    <cellStyle name="_Currency_percentages 12 2 2" xfId="5291" xr:uid="{00000000-0005-0000-0000-00008F130000}"/>
    <cellStyle name="_Currency_Phosphor Brokers" xfId="5292" xr:uid="{00000000-0005-0000-0000-000090130000}"/>
    <cellStyle name="_Currency_Phosphor Brokers 2" xfId="5293" xr:uid="{00000000-0005-0000-0000-000091130000}"/>
    <cellStyle name="_Currency_Phosphor Brokers 2 2" xfId="5294" xr:uid="{00000000-0005-0000-0000-000092130000}"/>
    <cellStyle name="_Currency_Piano Unione Laboratori" xfId="5295" xr:uid="{00000000-0005-0000-0000-000093130000}"/>
    <cellStyle name="_Currency_Piano Unione Laboratori 2" xfId="5296" xr:uid="{00000000-0005-0000-0000-000094130000}"/>
    <cellStyle name="_Currency_Piano Unione Laboratori 2 2" xfId="5297" xr:uid="{00000000-0005-0000-0000-000095130000}"/>
    <cellStyle name="_Currency_Pirelli Valo" xfId="5298" xr:uid="{00000000-0005-0000-0000-000096130000}"/>
    <cellStyle name="_Currency_Pirelli Valo 2" xfId="5299" xr:uid="{00000000-0005-0000-0000-000097130000}"/>
    <cellStyle name="_Currency_Pirelli Valo 2 2" xfId="5300" xr:uid="{00000000-0005-0000-0000-000098130000}"/>
    <cellStyle name="_Currency_Pirelli Valo_07 Rhodia Liquidity Model Standstill 03Nov03" xfId="5301" xr:uid="{00000000-0005-0000-0000-000099130000}"/>
    <cellStyle name="_Currency_Pirelli Valo_07 Rhodia Liquidity Model Standstill 03Nov03 2" xfId="5302" xr:uid="{00000000-0005-0000-0000-00009A130000}"/>
    <cellStyle name="_Currency_Pirelli Valo_07 Rhodia Liquidity Model Standstill 03Nov03 2 2" xfId="5303" xr:uid="{00000000-0005-0000-0000-00009B130000}"/>
    <cellStyle name="_Currency_Pirelli Valo_Panorama banques2410" xfId="5304" xr:uid="{00000000-0005-0000-0000-00009C130000}"/>
    <cellStyle name="_Currency_Pirelli Valo_Panorama banques2410 2" xfId="5305" xr:uid="{00000000-0005-0000-0000-00009D130000}"/>
    <cellStyle name="_Currency_Pirelli Valo_Panorama banques2410 2 2" xfId="5306" xr:uid="{00000000-0005-0000-0000-00009E130000}"/>
    <cellStyle name="_Currency_Portfolio " xfId="5307" xr:uid="{00000000-0005-0000-0000-00009F130000}"/>
    <cellStyle name="_Currency_Portfolio  2" xfId="5308" xr:uid="{00000000-0005-0000-0000-0000A0130000}"/>
    <cellStyle name="_Currency_Portfolio  2 2" xfId="5309" xr:uid="{00000000-0005-0000-0000-0000A1130000}"/>
    <cellStyle name="_Currency_Portfolio _02 AAA NEW Rhodia EBITDA development" xfId="5310" xr:uid="{00000000-0005-0000-0000-0000A2130000}"/>
    <cellStyle name="_Currency_Portfolio _02 AAA NEW Rhodia EBITDA development 2" xfId="5311" xr:uid="{00000000-0005-0000-0000-0000A3130000}"/>
    <cellStyle name="_Currency_Portfolio _02 AAA NEW Rhodia EBITDA development 2 2" xfId="5312" xr:uid="{00000000-0005-0000-0000-0000A4130000}"/>
    <cellStyle name="_Currency_Portfolio _22 Rhodia Valuation Master 10-Jan-2003" xfId="5313" xr:uid="{00000000-0005-0000-0000-0000A5130000}"/>
    <cellStyle name="_Currency_Portfolio _22 Rhodia Valuation Master 10-Jan-2003 2" xfId="5314" xr:uid="{00000000-0005-0000-0000-0000A6130000}"/>
    <cellStyle name="_Currency_Portfolio _22 Rhodia Valuation Master 10-Jan-2003 2 2" xfId="5315" xr:uid="{00000000-0005-0000-0000-0000A7130000}"/>
    <cellStyle name="_Currency_Preliminary Model 30 06 00" xfId="5316" xr:uid="{00000000-0005-0000-0000-0000A8130000}"/>
    <cellStyle name="_Currency_Preliminary Model 30 06 00 2" xfId="5317" xr:uid="{00000000-0005-0000-0000-0000A9130000}"/>
    <cellStyle name="_Currency_Preliminary Model 30 06 00 2 2" xfId="5318" xr:uid="{00000000-0005-0000-0000-0000AA130000}"/>
    <cellStyle name="_Currency_Preliminary Model 30 06 00_07 Rhodia Liquidity Model Standstill 03Nov03" xfId="5319" xr:uid="{00000000-0005-0000-0000-0000AB130000}"/>
    <cellStyle name="_Currency_Preliminary Model 30 06 00_07 Rhodia Liquidity Model Standstill 03Nov03 2" xfId="5320" xr:uid="{00000000-0005-0000-0000-0000AC130000}"/>
    <cellStyle name="_Currency_Preliminary Model 30 06 00_07 Rhodia Liquidity Model Standstill 03Nov03 2 2" xfId="5321" xr:uid="{00000000-0005-0000-0000-0000AD130000}"/>
    <cellStyle name="_Currency_Preliminary Model 30 06 00_Panorama banques2410" xfId="5322" xr:uid="{00000000-0005-0000-0000-0000AE130000}"/>
    <cellStyle name="_Currency_Preliminary Model 30 06 00_Panorama banques2410 2" xfId="5323" xr:uid="{00000000-0005-0000-0000-0000AF130000}"/>
    <cellStyle name="_Currency_Preliminary Model 30 06 00_Panorama banques2410 2 2" xfId="5324" xr:uid="{00000000-0005-0000-0000-0000B0130000}"/>
    <cellStyle name="_Currency_Pro_ Forma_Ownership" xfId="5325" xr:uid="{00000000-0005-0000-0000-0000B1130000}"/>
    <cellStyle name="_Currency_Pro_ Forma_Ownership 2" xfId="5326" xr:uid="{00000000-0005-0000-0000-0000B2130000}"/>
    <cellStyle name="_Currency_Pro_ Forma_Ownership 2 2" xfId="5327" xr:uid="{00000000-0005-0000-0000-0000B3130000}"/>
    <cellStyle name="_Currency_Pro_ Forma_Ownership_Merger model_10 Aug Credit" xfId="5328" xr:uid="{00000000-0005-0000-0000-0000B4130000}"/>
    <cellStyle name="_Currency_Pro_ Forma_Ownership_Merger model_10 Aug Credit 2" xfId="5329" xr:uid="{00000000-0005-0000-0000-0000B5130000}"/>
    <cellStyle name="_Currency_Pro_ Forma_Ownership_Merger model_10 Aug Credit 2 2" xfId="5330" xr:uid="{00000000-0005-0000-0000-0000B6130000}"/>
    <cellStyle name="_Currency_ProjectExplodeHighTechCSCReportingTool v1.6- Boudewijn Wellink" xfId="5331" xr:uid="{00000000-0005-0000-0000-0000B7130000}"/>
    <cellStyle name="_Currency_ProjectExplodeHighTechCSCReportingTool v1.6- Boudewijn Wellink 2" xfId="5332" xr:uid="{00000000-0005-0000-0000-0000B8130000}"/>
    <cellStyle name="_Currency_ProjectExplodeHighTechCSCReportingTool v1.6- Boudewijn Wellink 2 2" xfId="5333" xr:uid="{00000000-0005-0000-0000-0000B9130000}"/>
    <cellStyle name="_Currency_PTT - Master October 27 20001" xfId="5334" xr:uid="{00000000-0005-0000-0000-0000BA130000}"/>
    <cellStyle name="_Currency_PTT - Master October 27 20001 2" xfId="5335" xr:uid="{00000000-0005-0000-0000-0000BB130000}"/>
    <cellStyle name="_Currency_PTT - Master October 27 20001 2 2" xfId="5336" xr:uid="{00000000-0005-0000-0000-0000BC130000}"/>
    <cellStyle name="_Currency_PTT - Master October 27 20001_Merger model_10 Aug Credit" xfId="5337" xr:uid="{00000000-0005-0000-0000-0000BD130000}"/>
    <cellStyle name="_Currency_PTT - Master October 27 20001_Merger model_10 Aug Credit 2" xfId="5338" xr:uid="{00000000-0005-0000-0000-0000BE130000}"/>
    <cellStyle name="_Currency_PTT - Master October 27 20001_Merger model_10 Aug Credit 2 2" xfId="5339" xr:uid="{00000000-0005-0000-0000-0000BF130000}"/>
    <cellStyle name="_Currency_PTT and Mobile" xfId="5340" xr:uid="{00000000-0005-0000-0000-0000C0130000}"/>
    <cellStyle name="_Currency_PTT and Mobile 2" xfId="5341" xr:uid="{00000000-0005-0000-0000-0000C1130000}"/>
    <cellStyle name="_Currency_PTT and Mobile 2 2" xfId="5342" xr:uid="{00000000-0005-0000-0000-0000C2130000}"/>
    <cellStyle name="_Currency_ptt and mobile capitalization for JGP" xfId="5343" xr:uid="{00000000-0005-0000-0000-0000C3130000}"/>
    <cellStyle name="_Currency_ptt and mobile capitalization for JGP 2" xfId="5344" xr:uid="{00000000-0005-0000-0000-0000C4130000}"/>
    <cellStyle name="_Currency_ptt and mobile capitalization for JGP 2 2" xfId="5345" xr:uid="{00000000-0005-0000-0000-0000C5130000}"/>
    <cellStyle name="_Currency_Publishing+directory CSC_02" xfId="5346" xr:uid="{00000000-0005-0000-0000-0000C6130000}"/>
    <cellStyle name="_Currency_Publishing+directory CSC_02 2" xfId="5347" xr:uid="{00000000-0005-0000-0000-0000C7130000}"/>
    <cellStyle name="_Currency_Publishing+directory CSC_02 2 2" xfId="5348" xr:uid="{00000000-0005-0000-0000-0000C8130000}"/>
    <cellStyle name="_Currency_Rebased Data" xfId="5349" xr:uid="{00000000-0005-0000-0000-0000C9130000}"/>
    <cellStyle name="_Currency_Rebased Data 2" xfId="5350" xr:uid="{00000000-0005-0000-0000-0000CA130000}"/>
    <cellStyle name="_Currency_Rebased Data 2 2" xfId="5351" xr:uid="{00000000-0005-0000-0000-0000CB130000}"/>
    <cellStyle name="_Currency_Restructuring Plan" xfId="5352" xr:uid="{00000000-0005-0000-0000-0000CC130000}"/>
    <cellStyle name="_Currency_Restructuring Plan 2" xfId="5353" xr:uid="{00000000-0005-0000-0000-0000CD130000}"/>
    <cellStyle name="_Currency_Restructuring Plan 2 2" xfId="5354" xr:uid="{00000000-0005-0000-0000-0000CE130000}"/>
    <cellStyle name="_Currency_Returns jg 4 10 2000" xfId="5355" xr:uid="{00000000-0005-0000-0000-0000CF130000}"/>
    <cellStyle name="_Currency_Returns jg 4 10 2000 2" xfId="5356" xr:uid="{00000000-0005-0000-0000-0000D0130000}"/>
    <cellStyle name="_Currency_Returns jg 4 10 2000 2 2" xfId="5357" xr:uid="{00000000-0005-0000-0000-0000D1130000}"/>
    <cellStyle name="_Currency_Revised BaseCasescenarioV5" xfId="5358" xr:uid="{00000000-0005-0000-0000-0000D2130000}"/>
    <cellStyle name="_Currency_Revised BaseCasescenarioV5 2" xfId="5359" xr:uid="{00000000-0005-0000-0000-0000D3130000}"/>
    <cellStyle name="_Currency_Revised BaseCasescenarioV5 2 2" xfId="5360" xr:uid="{00000000-0005-0000-0000-0000D4130000}"/>
    <cellStyle name="_Currency_Rhino GS Research Model" xfId="5361" xr:uid="{00000000-0005-0000-0000-0000D5130000}"/>
    <cellStyle name="_Currency_Rhino GS Research Model 2" xfId="5362" xr:uid="{00000000-0005-0000-0000-0000D6130000}"/>
    <cellStyle name="_Currency_Rhino GS Research Model_CR 2013_03" xfId="5363" xr:uid="{00000000-0005-0000-0000-0000D7130000}"/>
    <cellStyle name="_Currency_Rhino GS Research Model_CR 2013_03 2" xfId="5364" xr:uid="{00000000-0005-0000-0000-0000D8130000}"/>
    <cellStyle name="_Currency_Rhino GS Research Model_Ecriture - Evaluation Amort Corporels PPA" xfId="5365" xr:uid="{00000000-0005-0000-0000-0000D9130000}"/>
    <cellStyle name="_Currency_Rhino GS Research Model_HY 2018" xfId="5366" xr:uid="{00000000-0005-0000-0000-0000DA130000}"/>
    <cellStyle name="_Currency_Rhino GS Research Model_HY 2018 2" xfId="5367" xr:uid="{00000000-0005-0000-0000-0000DB130000}"/>
    <cellStyle name="_Currency_Rhino GS Research Model_HY 2020" xfId="5368" xr:uid="{00000000-0005-0000-0000-0000DC130000}"/>
    <cellStyle name="_Currency_Rhino GS Research Model_HY 2020 2" xfId="5369" xr:uid="{00000000-0005-0000-0000-0000DD130000}"/>
    <cellStyle name="_Currency_Rhino GS Research Model_Liasse Rhodia - Solvay_2012.03" xfId="5370" xr:uid="{00000000-0005-0000-0000-0000DE130000}"/>
    <cellStyle name="_Currency_Rhino GS Research Model_Liasse Rhodia - Solvay_2012.03 2" xfId="5371" xr:uid="{00000000-0005-0000-0000-0000DF130000}"/>
    <cellStyle name="_Currency_Rhino GS Research Model_P&amp;l Rh_Solvay 2011_12 V7" xfId="5372" xr:uid="{00000000-0005-0000-0000-0000E0130000}"/>
    <cellStyle name="_Currency_Rhino GS Research Model_P&amp;l Rh_Solvay 2011_12 V7 2" xfId="5373" xr:uid="{00000000-0005-0000-0000-0000E1130000}"/>
    <cellStyle name="_Currency_Rhino GS Research Model_Passage Bilan Rh to Rh_Solvay 201112_V2" xfId="5374" xr:uid="{00000000-0005-0000-0000-0000E2130000}"/>
    <cellStyle name="_Currency_Rhino GS Research Model_Passage Bilan Rh to Rh_Solvay 201112_V2 2" xfId="5375" xr:uid="{00000000-0005-0000-0000-0000E3130000}"/>
    <cellStyle name="_Currency_Rhino GS Research Model_PPA Corporelles" xfId="5376" xr:uid="{00000000-0005-0000-0000-0000E4130000}"/>
    <cellStyle name="_Currency_Rhino GS Research Model_RA Groupe 032012" xfId="5377" xr:uid="{00000000-0005-0000-0000-0000E5130000}"/>
    <cellStyle name="_Currency_Rhino GS Research Model_RA Groupe 032012 2" xfId="5378" xr:uid="{00000000-0005-0000-0000-0000E6130000}"/>
    <cellStyle name="_Currency_Rhino GS Research Model_RA Groupe 062012" xfId="5379" xr:uid="{00000000-0005-0000-0000-0000E7130000}"/>
    <cellStyle name="_Currency_Rhino GS Research Model_RA Groupe 062012 2" xfId="5380" xr:uid="{00000000-0005-0000-0000-0000E8130000}"/>
    <cellStyle name="_Currency_Rhino GS Research Model_RA Groupe 122012" xfId="5381" xr:uid="{00000000-0005-0000-0000-0000E9130000}"/>
    <cellStyle name="_Currency_Rhino GS Research Model_RA Groupe 122012 2" xfId="5382" xr:uid="{00000000-0005-0000-0000-0000EA130000}"/>
    <cellStyle name="_Currency_Rhino GS Research Model_Retraitements PPA_2012.01_V2" xfId="5383" xr:uid="{00000000-0005-0000-0000-0000EB130000}"/>
    <cellStyle name="_Currency_Rhino GS Research Model_Retraitements PPA_2012.01_V2 2" xfId="5384" xr:uid="{00000000-0005-0000-0000-0000EC130000}"/>
    <cellStyle name="_Currency_Rhino GS Research Model_Revue analytique bilan_tableaux 2013.03_MP" xfId="5385" xr:uid="{00000000-0005-0000-0000-0000ED130000}"/>
    <cellStyle name="_Currency_Rhino GS Research Model_Revue analytique bilan_tableaux 2013.03_MP 2" xfId="5386" xr:uid="{00000000-0005-0000-0000-0000EE130000}"/>
    <cellStyle name="_Currency_Rhino GS Research Model_Synthèse 2011.12 - Vprovisoire" xfId="5387" xr:uid="{00000000-0005-0000-0000-0000EF130000}"/>
    <cellStyle name="_Currency_Rhino GS Research Model_Synthèse impôt 2011.10" xfId="5388" xr:uid="{00000000-0005-0000-0000-0000F0130000}"/>
    <cellStyle name="_Currency_Rhino GS Research Model_Tableaux préparation views &amp; Tax Proof - 2011.11" xfId="5389" xr:uid="{00000000-0005-0000-0000-0000F1130000}"/>
    <cellStyle name="_Currency_Rhodia SoP AVP 19 Mar 2002" xfId="5390" xr:uid="{00000000-0005-0000-0000-0000F2130000}"/>
    <cellStyle name="_Currency_Rhodia SoP AVP 19 Mar 2002 2" xfId="5391" xr:uid="{00000000-0005-0000-0000-0000F3130000}"/>
    <cellStyle name="_Currency_Rhodia SoP AVP 19 Mar 2002 2 2" xfId="5392" xr:uid="{00000000-0005-0000-0000-0000F4130000}"/>
    <cellStyle name="_Currency_Rodin Debt Schedule as per Contracts as of 30 Sept 10-03 20" xfId="5393" xr:uid="{00000000-0005-0000-0000-0000F5130000}"/>
    <cellStyle name="_Currency_Rodin Debt Schedule as per Contracts as of 30 Sept 10-03 20 2" xfId="5394" xr:uid="{00000000-0005-0000-0000-0000F6130000}"/>
    <cellStyle name="_Currency_Rodin Debt Schedule as per Contracts as of 30 Sept 10-03 20 2 2" xfId="5395" xr:uid="{00000000-0005-0000-0000-0000F7130000}"/>
    <cellStyle name="_Currency_Samsara Model_250501_v2" xfId="5396" xr:uid="{00000000-0005-0000-0000-0000F8130000}"/>
    <cellStyle name="_Currency_Samsara Model_250501_v2 2" xfId="5397" xr:uid="{00000000-0005-0000-0000-0000F9130000}"/>
    <cellStyle name="_Currency_Samsara Model_250501_v2 2 2" xfId="5398" xr:uid="{00000000-0005-0000-0000-0000FA130000}"/>
    <cellStyle name="_Currency_Seminis - Analysis at Various Prices" xfId="5399" xr:uid="{00000000-0005-0000-0000-0000FB130000}"/>
    <cellStyle name="_Currency_Seminis - Analysis at Various Prices 2" xfId="5400" xr:uid="{00000000-0005-0000-0000-0000FC130000}"/>
    <cellStyle name="_Currency_Seminis - Analysis at Various Prices 2 2" xfId="5401" xr:uid="{00000000-0005-0000-0000-0000FD130000}"/>
    <cellStyle name="_Currency_Seminis - Analysis at Various Prices_02 AAA NEW Rhodia EBITDA development" xfId="5402" xr:uid="{00000000-0005-0000-0000-0000FE130000}"/>
    <cellStyle name="_Currency_Seminis - Analysis at Various Prices_02 AAA NEW Rhodia EBITDA development 2" xfId="5403" xr:uid="{00000000-0005-0000-0000-0000FF130000}"/>
    <cellStyle name="_Currency_Seminis - Analysis at Various Prices_02 AAA NEW Rhodia EBITDA development 2 2" xfId="5404" xr:uid="{00000000-0005-0000-0000-000000140000}"/>
    <cellStyle name="_Currency_Seminis - Analysis at Various Prices_22 Rhodia Valuation Master 10-Jan-2003" xfId="5405" xr:uid="{00000000-0005-0000-0000-000001140000}"/>
    <cellStyle name="_Currency_Seminis - Analysis at Various Prices_22 Rhodia Valuation Master 10-Jan-2003 2" xfId="5406" xr:uid="{00000000-0005-0000-0000-000002140000}"/>
    <cellStyle name="_Currency_Seminis - Analysis at Various Prices_22 Rhodia Valuation Master 10-Jan-2003 2 2" xfId="5407" xr:uid="{00000000-0005-0000-0000-000003140000}"/>
    <cellStyle name="_Currency_Seppo_SOP_19_Mar" xfId="5408" xr:uid="{00000000-0005-0000-0000-000004140000}"/>
    <cellStyle name="_Currency_Seppo_SOP_19_Mar 2" xfId="5409" xr:uid="{00000000-0005-0000-0000-000005140000}"/>
    <cellStyle name="_Currency_Seppo_SOP_19_Mar 2 2" xfId="5410" xr:uid="{00000000-0005-0000-0000-000006140000}"/>
    <cellStyle name="_Currency_Seppo_SOP_19_Mar1" xfId="5411" xr:uid="{00000000-0005-0000-0000-000007140000}"/>
    <cellStyle name="_Currency_Seppo_SOP_19_Mar1 2" xfId="5412" xr:uid="{00000000-0005-0000-0000-000008140000}"/>
    <cellStyle name="_Currency_Seppo_SOP_19_Mar1 2 2" xfId="5413" xr:uid="{00000000-0005-0000-0000-000009140000}"/>
    <cellStyle name="_Currency_Sheet1" xfId="5414" xr:uid="{00000000-0005-0000-0000-00000A140000}"/>
    <cellStyle name="_Currency_Sheet1 2" xfId="5415" xr:uid="{00000000-0005-0000-0000-00000B140000}"/>
    <cellStyle name="_Currency_Sheet1 2 2" xfId="5416" xr:uid="{00000000-0005-0000-0000-00000C140000}"/>
    <cellStyle name="_Currency_Sonera_SOP_21_Mar" xfId="5417" xr:uid="{00000000-0005-0000-0000-00000D140000}"/>
    <cellStyle name="_Currency_Sonera_SOP_21_Mar 2" xfId="5418" xr:uid="{00000000-0005-0000-0000-00000E140000}"/>
    <cellStyle name="_Currency_Sonera_SOP_21_Mar 2 2" xfId="5419" xr:uid="{00000000-0005-0000-0000-00000F140000}"/>
    <cellStyle name="_Currency_Standard Financial Summary" xfId="5420" xr:uid="{00000000-0005-0000-0000-000010140000}"/>
    <cellStyle name="_Currency_Standard Financial Summary 2" xfId="5421" xr:uid="{00000000-0005-0000-0000-000011140000}"/>
    <cellStyle name="_Currency_Standard Financial Summary 2 2" xfId="5422" xr:uid="{00000000-0005-0000-0000-000012140000}"/>
    <cellStyle name="_Currency_Status Quo" xfId="5423" xr:uid="{00000000-0005-0000-0000-000013140000}"/>
    <cellStyle name="_Currency_Status Quo 2" xfId="5424" xr:uid="{00000000-0005-0000-0000-000014140000}"/>
    <cellStyle name="_Currency_Status Quo 2 2" xfId="5425" xr:uid="{00000000-0005-0000-0000-000015140000}"/>
    <cellStyle name="_Currency_summary danway dcf valuation1" xfId="5426" xr:uid="{00000000-0005-0000-0000-000016140000}"/>
    <cellStyle name="_Currency_summary danway dcf valuation1 2" xfId="5427" xr:uid="{00000000-0005-0000-0000-000017140000}"/>
    <cellStyle name="_Currency_summary danway dcf valuation1 2 2" xfId="5428" xr:uid="{00000000-0005-0000-0000-000018140000}"/>
    <cellStyle name="_Currency_summary danway dcf valuation1_Merger model_10 Aug Credit" xfId="5429" xr:uid="{00000000-0005-0000-0000-000019140000}"/>
    <cellStyle name="_Currency_summary danway dcf valuation1_Merger model_10 Aug Credit 2" xfId="5430" xr:uid="{00000000-0005-0000-0000-00001A140000}"/>
    <cellStyle name="_Currency_summary danway dcf valuation1_Merger model_10 Aug Credit 2 2" xfId="5431" xr:uid="{00000000-0005-0000-0000-00001B140000}"/>
    <cellStyle name="_Currency_Summary of Financial Effects" xfId="5432" xr:uid="{00000000-0005-0000-0000-00001C140000}"/>
    <cellStyle name="_Currency_Summary of Financial Effects 2" xfId="5433" xr:uid="{00000000-0005-0000-0000-00001D140000}"/>
    <cellStyle name="_Currency_Summary of Financial Effects 2 2" xfId="5434" xr:uid="{00000000-0005-0000-0000-00001E140000}"/>
    <cellStyle name="_Currency_Synergy analysis 1" xfId="5435" xr:uid="{00000000-0005-0000-0000-00001F140000}"/>
    <cellStyle name="_Currency_Synergy analysis 1 2" xfId="5436" xr:uid="{00000000-0005-0000-0000-000020140000}"/>
    <cellStyle name="_Currency_Synergy analysis 1 2 2" xfId="5437" xr:uid="{00000000-0005-0000-0000-000021140000}"/>
    <cellStyle name="_Currency_Synergy analysis 1_Merger model_10 Aug Credit" xfId="5438" xr:uid="{00000000-0005-0000-0000-000022140000}"/>
    <cellStyle name="_Currency_Synergy analysis 1_Merger model_10 Aug Credit 2" xfId="5439" xr:uid="{00000000-0005-0000-0000-000023140000}"/>
    <cellStyle name="_Currency_Synergy analysis 1_Merger model_10 Aug Credit 2 2" xfId="5440" xr:uid="{00000000-0005-0000-0000-000024140000}"/>
    <cellStyle name="_Currency_temp" xfId="5441" xr:uid="{00000000-0005-0000-0000-000025140000}"/>
    <cellStyle name="_Currency_temp 2" xfId="5442" xr:uid="{00000000-0005-0000-0000-000026140000}"/>
    <cellStyle name="_Currency_temp_CR 2013_03" xfId="5443" xr:uid="{00000000-0005-0000-0000-000027140000}"/>
    <cellStyle name="_Currency_temp_CR 2013_03 2" xfId="5444" xr:uid="{00000000-0005-0000-0000-000028140000}"/>
    <cellStyle name="_Currency_temp_Ecriture - Evaluation Amort Corporels PPA" xfId="5445" xr:uid="{00000000-0005-0000-0000-000029140000}"/>
    <cellStyle name="_Currency_temp_HY 2018" xfId="5446" xr:uid="{00000000-0005-0000-0000-00002A140000}"/>
    <cellStyle name="_Currency_temp_HY 2018 2" xfId="5447" xr:uid="{00000000-0005-0000-0000-00002B140000}"/>
    <cellStyle name="_Currency_temp_HY 2020" xfId="5448" xr:uid="{00000000-0005-0000-0000-00002C140000}"/>
    <cellStyle name="_Currency_temp_HY 2020 2" xfId="5449" xr:uid="{00000000-0005-0000-0000-00002D140000}"/>
    <cellStyle name="_Currency_temp_Liasse Rhodia - Solvay_2012.03" xfId="5450" xr:uid="{00000000-0005-0000-0000-00002E140000}"/>
    <cellStyle name="_Currency_temp_Liasse Rhodia - Solvay_2012.03 2" xfId="5451" xr:uid="{00000000-0005-0000-0000-00002F140000}"/>
    <cellStyle name="_Currency_temp_P&amp;l Rh_Solvay 2011_12 V7" xfId="5452" xr:uid="{00000000-0005-0000-0000-000030140000}"/>
    <cellStyle name="_Currency_temp_P&amp;l Rh_Solvay 2011_12 V7 2" xfId="5453" xr:uid="{00000000-0005-0000-0000-000031140000}"/>
    <cellStyle name="_Currency_temp_Passage Bilan Rh to Rh_Solvay 201112_V2" xfId="5454" xr:uid="{00000000-0005-0000-0000-000032140000}"/>
    <cellStyle name="_Currency_temp_Passage Bilan Rh to Rh_Solvay 201112_V2 2" xfId="5455" xr:uid="{00000000-0005-0000-0000-000033140000}"/>
    <cellStyle name="_Currency_temp_PPA Corporelles" xfId="5456" xr:uid="{00000000-0005-0000-0000-000034140000}"/>
    <cellStyle name="_Currency_temp_RA Groupe 032012" xfId="5457" xr:uid="{00000000-0005-0000-0000-000035140000}"/>
    <cellStyle name="_Currency_temp_RA Groupe 032012 2" xfId="5458" xr:uid="{00000000-0005-0000-0000-000036140000}"/>
    <cellStyle name="_Currency_temp_RA Groupe 062012" xfId="5459" xr:uid="{00000000-0005-0000-0000-000037140000}"/>
    <cellStyle name="_Currency_temp_RA Groupe 062012 2" xfId="5460" xr:uid="{00000000-0005-0000-0000-000038140000}"/>
    <cellStyle name="_Currency_temp_RA Groupe 122012" xfId="5461" xr:uid="{00000000-0005-0000-0000-000039140000}"/>
    <cellStyle name="_Currency_temp_RA Groupe 122012 2" xfId="5462" xr:uid="{00000000-0005-0000-0000-00003A140000}"/>
    <cellStyle name="_Currency_temp_Retraitements PPA_2012.01_V2" xfId="5463" xr:uid="{00000000-0005-0000-0000-00003B140000}"/>
    <cellStyle name="_Currency_temp_Retraitements PPA_2012.01_V2 2" xfId="5464" xr:uid="{00000000-0005-0000-0000-00003C140000}"/>
    <cellStyle name="_Currency_temp_Revue analytique bilan_tableaux 2013.03_MP" xfId="5465" xr:uid="{00000000-0005-0000-0000-00003D140000}"/>
    <cellStyle name="_Currency_temp_Revue analytique bilan_tableaux 2013.03_MP 2" xfId="5466" xr:uid="{00000000-0005-0000-0000-00003E140000}"/>
    <cellStyle name="_Currency_temp_Synthèse 2011.12 - Vprovisoire" xfId="5467" xr:uid="{00000000-0005-0000-0000-00003F140000}"/>
    <cellStyle name="_Currency_temp_Synthèse impôt 2011.10" xfId="5468" xr:uid="{00000000-0005-0000-0000-000040140000}"/>
    <cellStyle name="_Currency_temp_Tableaux préparation views &amp; Tax Proof - 2011.11" xfId="5469" xr:uid="{00000000-0005-0000-0000-000041140000}"/>
    <cellStyle name="_Currency_Training Model Shell" xfId="5470" xr:uid="{00000000-0005-0000-0000-000042140000}"/>
    <cellStyle name="_Currency_Training Model Shell 2" xfId="5471" xr:uid="{00000000-0005-0000-0000-000043140000}"/>
    <cellStyle name="_Currency_Training Model Shell 2 2" xfId="5472" xr:uid="{00000000-0005-0000-0000-000044140000}"/>
    <cellStyle name="_Currency_Training Model Shell_BLS2q_salesforce" xfId="5473" xr:uid="{00000000-0005-0000-0000-000045140000}"/>
    <cellStyle name="_Currency_unbundling" xfId="5474" xr:uid="{00000000-0005-0000-0000-000046140000}"/>
    <cellStyle name="_Currency_unbundling 2" xfId="5475" xr:uid="{00000000-0005-0000-0000-000047140000}"/>
    <cellStyle name="_Currency_unbundling 2 2" xfId="5476" xr:uid="{00000000-0005-0000-0000-000048140000}"/>
    <cellStyle name="_Currency_unbundling_lighting_2" xfId="5477" xr:uid="{00000000-0005-0000-0000-000049140000}"/>
    <cellStyle name="_Currency_unbundling_lighting_2 2" xfId="5478" xr:uid="{00000000-0005-0000-0000-00004A140000}"/>
    <cellStyle name="_Currency_unbundling_lighting_2 2 2" xfId="5479" xr:uid="{00000000-0005-0000-0000-00004B140000}"/>
    <cellStyle name="_Currency_Update 08-27-01-3" xfId="5480" xr:uid="{00000000-0005-0000-0000-00004C140000}"/>
    <cellStyle name="_Currency_Update 08-27-01-3 2" xfId="5481" xr:uid="{00000000-0005-0000-0000-00004D140000}"/>
    <cellStyle name="_Currency_Update 08-27-01-3 2 2" xfId="5482" xr:uid="{00000000-0005-0000-0000-00004E140000}"/>
    <cellStyle name="_Currency_Update 08-27-01-3_BLS2q_salesforce" xfId="5483" xr:uid="{00000000-0005-0000-0000-00004F140000}"/>
    <cellStyle name="_Currency_Updated Forecast Comparison" xfId="5484" xr:uid="{00000000-0005-0000-0000-000050140000}"/>
    <cellStyle name="_Currency_Updated Forecast Comparison 2" xfId="5485" xr:uid="{00000000-0005-0000-0000-000051140000}"/>
    <cellStyle name="_Currency_Updated Forecast Comparison 2 2" xfId="5486" xr:uid="{00000000-0005-0000-0000-000052140000}"/>
    <cellStyle name="_Currency_Vague LBO Model - 19 July 2001" xfId="5487" xr:uid="{00000000-0005-0000-0000-000053140000}"/>
    <cellStyle name="_Currency_Vague LBO Model - 19 July 2001 2" xfId="5488" xr:uid="{00000000-0005-0000-0000-000054140000}"/>
    <cellStyle name="_Currency_Vague LBO Model - 19 July 2001 2 2" xfId="5489" xr:uid="{00000000-0005-0000-0000-000055140000}"/>
    <cellStyle name="_Currency_valuation master for disposals new 4" xfId="5490" xr:uid="{00000000-0005-0000-0000-000056140000}"/>
    <cellStyle name="_Currency_valuation master for disposals new 4 2" xfId="5491" xr:uid="{00000000-0005-0000-0000-000057140000}"/>
    <cellStyle name="_Currency_valuation master for disposals new 4 2 2" xfId="5492" xr:uid="{00000000-0005-0000-0000-000058140000}"/>
    <cellStyle name="_Currency_valuation model" xfId="5493" xr:uid="{00000000-0005-0000-0000-000059140000}"/>
    <cellStyle name="_Currency_valuation model 2" xfId="5494" xr:uid="{00000000-0005-0000-0000-00005A140000}"/>
    <cellStyle name="_Currency_valuation model 2 2" xfId="5495" xr:uid="{00000000-0005-0000-0000-00005B140000}"/>
    <cellStyle name="_Currency_valuation model_Merger model_10 Aug Credit" xfId="5496" xr:uid="{00000000-0005-0000-0000-00005C140000}"/>
    <cellStyle name="_Currency_valuation model_Merger model_10 Aug Credit 2" xfId="5497" xr:uid="{00000000-0005-0000-0000-00005D140000}"/>
    <cellStyle name="_Currency_valuation model_Merger model_10 Aug Credit 2 2" xfId="5498" xr:uid="{00000000-0005-0000-0000-00005E140000}"/>
    <cellStyle name="_Currency_valuation#5" xfId="5499" xr:uid="{00000000-0005-0000-0000-00005F140000}"/>
    <cellStyle name="_Currency_valuation#5 2" xfId="5500" xr:uid="{00000000-0005-0000-0000-000060140000}"/>
    <cellStyle name="_Currency_valuation#5 2 2" xfId="5501" xr:uid="{00000000-0005-0000-0000-000061140000}"/>
    <cellStyle name="_Currency_valuation#5_Merger model_10 Aug Credit" xfId="5502" xr:uid="{00000000-0005-0000-0000-000062140000}"/>
    <cellStyle name="_Currency_valuation#5_Merger model_10 Aug Credit 2" xfId="5503" xr:uid="{00000000-0005-0000-0000-000063140000}"/>
    <cellStyle name="_Currency_valuation#5_Merger model_10 Aug Credit 2 2" xfId="5504" xr:uid="{00000000-0005-0000-0000-000064140000}"/>
    <cellStyle name="_Currency_Valuation_Summary1" xfId="5505" xr:uid="{00000000-0005-0000-0000-000065140000}"/>
    <cellStyle name="_Currency_Valuation_Summary1 2" xfId="5506" xr:uid="{00000000-0005-0000-0000-000066140000}"/>
    <cellStyle name="_Currency_Valuation_Summary1 2 2" xfId="5507" xr:uid="{00000000-0005-0000-0000-000067140000}"/>
    <cellStyle name="_Currency_Versatel1" xfId="5508" xr:uid="{00000000-0005-0000-0000-000068140000}"/>
    <cellStyle name="_Currency_Versatel1 2" xfId="5509" xr:uid="{00000000-0005-0000-0000-000069140000}"/>
    <cellStyle name="_Currency_Versatel1 2 2" xfId="5510" xr:uid="{00000000-0005-0000-0000-00006A140000}"/>
    <cellStyle name="_Currency_WACC" xfId="5511" xr:uid="{00000000-0005-0000-0000-00006B140000}"/>
    <cellStyle name="_Currency_WACC 2" xfId="5512" xr:uid="{00000000-0005-0000-0000-00006C140000}"/>
    <cellStyle name="_Currency_WACC 2 2" xfId="5513" xr:uid="{00000000-0005-0000-0000-00006D140000}"/>
    <cellStyle name="_Currency_WACC_05 CSC_Picabia_02042002" xfId="5514" xr:uid="{00000000-0005-0000-0000-00006E140000}"/>
    <cellStyle name="_Currency_WACC_05 CSC_Picabia_02042002 2" xfId="5515" xr:uid="{00000000-0005-0000-0000-00006F140000}"/>
    <cellStyle name="_Currency_WACC_05 CSC_Picabia_02042002 2 2" xfId="5516" xr:uid="{00000000-0005-0000-0000-000070140000}"/>
    <cellStyle name="_Currency_Warrants Valuation Model" xfId="5517" xr:uid="{00000000-0005-0000-0000-000071140000}"/>
    <cellStyle name="_Currency_Warrants Valuation Model 2" xfId="5518" xr:uid="{00000000-0005-0000-0000-000072140000}"/>
    <cellStyle name="_Currency_Warrants Valuation Model 2 2" xfId="5519" xr:uid="{00000000-0005-0000-0000-000073140000}"/>
    <cellStyle name="_CurrencySpace" xfId="5520" xr:uid="{00000000-0005-0000-0000-000074140000}"/>
    <cellStyle name="_CurrencySpace 2" xfId="5521" xr:uid="{00000000-0005-0000-0000-000075140000}"/>
    <cellStyle name="_CurrencySpace 2 2" xfId="5522" xr:uid="{00000000-0005-0000-0000-000076140000}"/>
    <cellStyle name="_CurrencySpace 3" xfId="5523" xr:uid="{00000000-0005-0000-0000-000077140000}"/>
    <cellStyle name="_CurrencySpace_02 PICARD_BUSINESS PLAN 05042002" xfId="5524" xr:uid="{00000000-0005-0000-0000-000078140000}"/>
    <cellStyle name="_CurrencySpace_02 PICARD_BUSINESS PLAN 05042002 2" xfId="5525" xr:uid="{00000000-0005-0000-0000-000079140000}"/>
    <cellStyle name="_CurrencySpace_02 PICARD_BUSINESS PLAN 05042002 2_FCF" xfId="5526" xr:uid="{00000000-0005-0000-0000-00007A140000}"/>
    <cellStyle name="_CurrencySpace_02 PICARD_BUSINESS PLAN 05042002 3" xfId="5527" xr:uid="{00000000-0005-0000-0000-00007B140000}"/>
    <cellStyle name="_CurrencySpace_02 PICARD_BUSINESS PLAN 05042002 4" xfId="5528" xr:uid="{00000000-0005-0000-0000-00007C140000}"/>
    <cellStyle name="_CurrencySpace_02 PICARD_BUSINESS PLAN 05042002 5" xfId="5529" xr:uid="{00000000-0005-0000-0000-00007D140000}"/>
    <cellStyle name="_CurrencySpace_02 PICARD_BUSINESS PLAN 05042002 6" xfId="5530" xr:uid="{00000000-0005-0000-0000-00007E140000}"/>
    <cellStyle name="_CurrencySpace_02 PICARD_BUSINESS PLAN 05042002 7" xfId="5531" xr:uid="{00000000-0005-0000-0000-00007F140000}"/>
    <cellStyle name="_CurrencySpace_02 PICARD_BUSINESS PLAN 05042002 8" xfId="5532" xr:uid="{00000000-0005-0000-0000-000080140000}"/>
    <cellStyle name="_CurrencySpace_02 PICARD_BUSINESS PLAN 05042002 9" xfId="5533" xr:uid="{00000000-0005-0000-0000-000081140000}"/>
    <cellStyle name="_CurrencySpace_2001 YTD Performance" xfId="5534" xr:uid="{00000000-0005-0000-0000-000082140000}"/>
    <cellStyle name="_CurrencySpace_2001 YTD Performance 2" xfId="5535" xr:uid="{00000000-0005-0000-0000-000083140000}"/>
    <cellStyle name="_CurrencySpace_2001 YTD Performance 2 2" xfId="5536" xr:uid="{00000000-0005-0000-0000-000084140000}"/>
    <cellStyle name="_CurrencySpace_Analysis" xfId="5537" xr:uid="{00000000-0005-0000-0000-000085140000}"/>
    <cellStyle name="_CurrencySpace_Analysis 2" xfId="5538" xr:uid="{00000000-0005-0000-0000-000086140000}"/>
    <cellStyle name="_CurrencySpace_Analysis 2 2" xfId="5539" xr:uid="{00000000-0005-0000-0000-000087140000}"/>
    <cellStyle name="_CurrencySpace_Analysis at Various Prices, Clariant" xfId="5540" xr:uid="{00000000-0005-0000-0000-000088140000}"/>
    <cellStyle name="_CurrencySpace_Analysis at Various Prices, Clariant 2" xfId="5541" xr:uid="{00000000-0005-0000-0000-000089140000}"/>
    <cellStyle name="_CurrencySpace_Analysis at Various Prices, Clariant 2 2" xfId="5542" xr:uid="{00000000-0005-0000-0000-00008A140000}"/>
    <cellStyle name="_CurrencySpace_Analysise" xfId="5543" xr:uid="{00000000-0005-0000-0000-00008B140000}"/>
    <cellStyle name="_CurrencySpace_Analysise 2" xfId="5544" xr:uid="{00000000-0005-0000-0000-00008C140000}"/>
    <cellStyle name="_CurrencySpace_Analysise 2 2" xfId="5545" xr:uid="{00000000-0005-0000-0000-00008D140000}"/>
    <cellStyle name="_CurrencySpace_AVP" xfId="5546" xr:uid="{00000000-0005-0000-0000-00008E140000}"/>
    <cellStyle name="_CurrencySpace_AVP 10" xfId="5547" xr:uid="{00000000-0005-0000-0000-00008F140000}"/>
    <cellStyle name="_CurrencySpace_AVP 2" xfId="5548" xr:uid="{00000000-0005-0000-0000-000090140000}"/>
    <cellStyle name="_CurrencySpace_AVP 2 2" xfId="5549" xr:uid="{00000000-0005-0000-0000-000091140000}"/>
    <cellStyle name="_CurrencySpace_AVP 2_FCF" xfId="5550" xr:uid="{00000000-0005-0000-0000-000092140000}"/>
    <cellStyle name="_CurrencySpace_AVP 3" xfId="5551" xr:uid="{00000000-0005-0000-0000-000093140000}"/>
    <cellStyle name="_CurrencySpace_AVP 3 2" xfId="5552" xr:uid="{00000000-0005-0000-0000-000094140000}"/>
    <cellStyle name="_CurrencySpace_AVP 3 3" xfId="5553" xr:uid="{00000000-0005-0000-0000-000095140000}"/>
    <cellStyle name="_CurrencySpace_AVP 4" xfId="5554" xr:uid="{00000000-0005-0000-0000-000096140000}"/>
    <cellStyle name="_CurrencySpace_AVP 5" xfId="5555" xr:uid="{00000000-0005-0000-0000-000097140000}"/>
    <cellStyle name="_CurrencySpace_AVP 6" xfId="5556" xr:uid="{00000000-0005-0000-0000-000098140000}"/>
    <cellStyle name="_CurrencySpace_AVP 7" xfId="5557" xr:uid="{00000000-0005-0000-0000-000099140000}"/>
    <cellStyle name="_CurrencySpace_AVP 8" xfId="5558" xr:uid="{00000000-0005-0000-0000-00009A140000}"/>
    <cellStyle name="_CurrencySpace_AVP 9" xfId="5559" xr:uid="{00000000-0005-0000-0000-00009B140000}"/>
    <cellStyle name="_CurrencySpace_avp template" xfId="5560" xr:uid="{00000000-0005-0000-0000-00009C140000}"/>
    <cellStyle name="_CurrencySpace_avp template 2" xfId="5561" xr:uid="{00000000-0005-0000-0000-00009D140000}"/>
    <cellStyle name="_CurrencySpace_avp template 2 2" xfId="5562" xr:uid="{00000000-0005-0000-0000-00009E140000}"/>
    <cellStyle name="_CurrencySpace_BetaCalc#2" xfId="5563" xr:uid="{00000000-0005-0000-0000-00009F140000}"/>
    <cellStyle name="_CurrencySpace_BetaCalc#2 10" xfId="5564" xr:uid="{00000000-0005-0000-0000-0000A0140000}"/>
    <cellStyle name="_CurrencySpace_BetaCalc#2 2" xfId="5565" xr:uid="{00000000-0005-0000-0000-0000A1140000}"/>
    <cellStyle name="_CurrencySpace_BetaCalc#2 2 2" xfId="5566" xr:uid="{00000000-0005-0000-0000-0000A2140000}"/>
    <cellStyle name="_CurrencySpace_BetaCalc#2 2_FCF" xfId="5567" xr:uid="{00000000-0005-0000-0000-0000A3140000}"/>
    <cellStyle name="_CurrencySpace_BetaCalc#2 3" xfId="5568" xr:uid="{00000000-0005-0000-0000-0000A4140000}"/>
    <cellStyle name="_CurrencySpace_BetaCalc#2 3 2" xfId="5569" xr:uid="{00000000-0005-0000-0000-0000A5140000}"/>
    <cellStyle name="_CurrencySpace_BetaCalc#2 3 3" xfId="5570" xr:uid="{00000000-0005-0000-0000-0000A6140000}"/>
    <cellStyle name="_CurrencySpace_BetaCalc#2 4" xfId="5571" xr:uid="{00000000-0005-0000-0000-0000A7140000}"/>
    <cellStyle name="_CurrencySpace_BetaCalc#2 5" xfId="5572" xr:uid="{00000000-0005-0000-0000-0000A8140000}"/>
    <cellStyle name="_CurrencySpace_BetaCalc#2 6" xfId="5573" xr:uid="{00000000-0005-0000-0000-0000A9140000}"/>
    <cellStyle name="_CurrencySpace_BetaCalc#2 7" xfId="5574" xr:uid="{00000000-0005-0000-0000-0000AA140000}"/>
    <cellStyle name="_CurrencySpace_BetaCalc#2 8" xfId="5575" xr:uid="{00000000-0005-0000-0000-0000AB140000}"/>
    <cellStyle name="_CurrencySpace_BetaCalc#2 9" xfId="5576" xr:uid="{00000000-0005-0000-0000-0000AC140000}"/>
    <cellStyle name="_CurrencySpace_BLS2q_salesforce" xfId="5577" xr:uid="{00000000-0005-0000-0000-0000AD140000}"/>
    <cellStyle name="_CurrencySpace_Book1" xfId="5578" xr:uid="{00000000-0005-0000-0000-0000AE140000}"/>
    <cellStyle name="_CurrencySpace_Book1 10" xfId="5579" xr:uid="{00000000-0005-0000-0000-0000AF140000}"/>
    <cellStyle name="_CurrencySpace_Book1 2" xfId="5580" xr:uid="{00000000-0005-0000-0000-0000B0140000}"/>
    <cellStyle name="_CurrencySpace_Book1 2 2" xfId="5581" xr:uid="{00000000-0005-0000-0000-0000B1140000}"/>
    <cellStyle name="_CurrencySpace_Book1 2_FCF" xfId="5582" xr:uid="{00000000-0005-0000-0000-0000B2140000}"/>
    <cellStyle name="_CurrencySpace_Book1 3" xfId="5583" xr:uid="{00000000-0005-0000-0000-0000B3140000}"/>
    <cellStyle name="_CurrencySpace_Book1 3 2" xfId="5584" xr:uid="{00000000-0005-0000-0000-0000B4140000}"/>
    <cellStyle name="_CurrencySpace_Book1 3 3" xfId="5585" xr:uid="{00000000-0005-0000-0000-0000B5140000}"/>
    <cellStyle name="_CurrencySpace_Book1 4" xfId="5586" xr:uid="{00000000-0005-0000-0000-0000B6140000}"/>
    <cellStyle name="_CurrencySpace_Book1 5" xfId="5587" xr:uid="{00000000-0005-0000-0000-0000B7140000}"/>
    <cellStyle name="_CurrencySpace_Book1 6" xfId="5588" xr:uid="{00000000-0005-0000-0000-0000B8140000}"/>
    <cellStyle name="_CurrencySpace_Book1 7" xfId="5589" xr:uid="{00000000-0005-0000-0000-0000B9140000}"/>
    <cellStyle name="_CurrencySpace_Book1 8" xfId="5590" xr:uid="{00000000-0005-0000-0000-0000BA140000}"/>
    <cellStyle name="_CurrencySpace_Book1 9" xfId="5591" xr:uid="{00000000-0005-0000-0000-0000BB140000}"/>
    <cellStyle name="_CurrencySpace_Book1_1" xfId="5592" xr:uid="{00000000-0005-0000-0000-0000BC140000}"/>
    <cellStyle name="_CurrencySpace_Book1_1 2" xfId="5593" xr:uid="{00000000-0005-0000-0000-0000BD140000}"/>
    <cellStyle name="_CurrencySpace_Book1_1 2 2" xfId="5594" xr:uid="{00000000-0005-0000-0000-0000BE140000}"/>
    <cellStyle name="_CurrencySpace_Book1_1_02 PICARD_BUSINESS PLAN 05042002" xfId="5595" xr:uid="{00000000-0005-0000-0000-0000BF140000}"/>
    <cellStyle name="_CurrencySpace_Book1_1_02 PICARD_BUSINESS PLAN 05042002 2" xfId="5596" xr:uid="{00000000-0005-0000-0000-0000C0140000}"/>
    <cellStyle name="_CurrencySpace_Book1_1_02 PICARD_BUSINESS PLAN 05042002 2 2" xfId="5597" xr:uid="{00000000-0005-0000-0000-0000C1140000}"/>
    <cellStyle name="_CurrencySpace_Book1_1_05 CSC_Picabia_02042002" xfId="5598" xr:uid="{00000000-0005-0000-0000-0000C2140000}"/>
    <cellStyle name="_CurrencySpace_Book1_1_05 CSC_Picabia_02042002 2" xfId="5599" xr:uid="{00000000-0005-0000-0000-0000C3140000}"/>
    <cellStyle name="_CurrencySpace_Book1_1_05 CSC_Picabia_02042002 2 2" xfId="5600" xr:uid="{00000000-0005-0000-0000-0000C4140000}"/>
    <cellStyle name="_CurrencySpace_Book1_WACC" xfId="5601" xr:uid="{00000000-0005-0000-0000-0000C5140000}"/>
    <cellStyle name="_CurrencySpace_Book1_WACC 2" xfId="5602" xr:uid="{00000000-0005-0000-0000-0000C6140000}"/>
    <cellStyle name="_CurrencySpace_Book1_WACC 2 2" xfId="5603" xr:uid="{00000000-0005-0000-0000-0000C7140000}"/>
    <cellStyle name="_CurrencySpace_Book2" xfId="5604" xr:uid="{00000000-0005-0000-0000-0000C8140000}"/>
    <cellStyle name="_CurrencySpace_Book2 2" xfId="5605" xr:uid="{00000000-0005-0000-0000-0000C9140000}"/>
    <cellStyle name="_CurrencySpace_Book2 2_FCF" xfId="5606" xr:uid="{00000000-0005-0000-0000-0000CA140000}"/>
    <cellStyle name="_CurrencySpace_Book2 3" xfId="5607" xr:uid="{00000000-0005-0000-0000-0000CB140000}"/>
    <cellStyle name="_CurrencySpace_Book2 4" xfId="5608" xr:uid="{00000000-0005-0000-0000-0000CC140000}"/>
    <cellStyle name="_CurrencySpace_Book2 5" xfId="5609" xr:uid="{00000000-0005-0000-0000-0000CD140000}"/>
    <cellStyle name="_CurrencySpace_Book2 6" xfId="5610" xr:uid="{00000000-0005-0000-0000-0000CE140000}"/>
    <cellStyle name="_CurrencySpace_Book2 7" xfId="5611" xr:uid="{00000000-0005-0000-0000-0000CF140000}"/>
    <cellStyle name="_CurrencySpace_Book2 8" xfId="5612" xr:uid="{00000000-0005-0000-0000-0000D0140000}"/>
    <cellStyle name="_CurrencySpace_Book2 9" xfId="5613" xr:uid="{00000000-0005-0000-0000-0000D1140000}"/>
    <cellStyle name="_CurrencySpace_Cleopatra Preliminary Valuation Summary" xfId="5614" xr:uid="{00000000-0005-0000-0000-0000D2140000}"/>
    <cellStyle name="_CurrencySpace_Cleopatra Preliminary Valuation Summary 2" xfId="5615" xr:uid="{00000000-0005-0000-0000-0000D3140000}"/>
    <cellStyle name="_CurrencySpace_Cleopatra Preliminary Valuation Summary 2 2" xfId="5616" xr:uid="{00000000-0005-0000-0000-0000D4140000}"/>
    <cellStyle name="_CurrencySpace_Comdot - gStyle Excel Slides" xfId="5617" xr:uid="{00000000-0005-0000-0000-0000D5140000}"/>
    <cellStyle name="_CurrencySpace_Comdot - gStyle Excel Slides 2" xfId="5618" xr:uid="{00000000-0005-0000-0000-0000D6140000}"/>
    <cellStyle name="_CurrencySpace_Comdot - gStyle Excel Slides 2 2" xfId="5619" xr:uid="{00000000-0005-0000-0000-0000D7140000}"/>
    <cellStyle name="_CurrencySpace_Comdot LBO Short Form - v3" xfId="5620" xr:uid="{00000000-0005-0000-0000-0000D8140000}"/>
    <cellStyle name="_CurrencySpace_Comdot LBO Short Form - v3 10" xfId="5621" xr:uid="{00000000-0005-0000-0000-0000D9140000}"/>
    <cellStyle name="_CurrencySpace_Comdot LBO Short Form - v3 2" xfId="5622" xr:uid="{00000000-0005-0000-0000-0000DA140000}"/>
    <cellStyle name="_CurrencySpace_Comdot LBO Short Form - v3 2 2" xfId="5623" xr:uid="{00000000-0005-0000-0000-0000DB140000}"/>
    <cellStyle name="_CurrencySpace_Comdot LBO Short Form - v3 2_FCF" xfId="5624" xr:uid="{00000000-0005-0000-0000-0000DC140000}"/>
    <cellStyle name="_CurrencySpace_Comdot LBO Short Form - v3 3" xfId="5625" xr:uid="{00000000-0005-0000-0000-0000DD140000}"/>
    <cellStyle name="_CurrencySpace_Comdot LBO Short Form - v3 3 2" xfId="5626" xr:uid="{00000000-0005-0000-0000-0000DE140000}"/>
    <cellStyle name="_CurrencySpace_Comdot LBO Short Form - v3 3 3" xfId="5627" xr:uid="{00000000-0005-0000-0000-0000DF140000}"/>
    <cellStyle name="_CurrencySpace_Comdot LBO Short Form - v3 4" xfId="5628" xr:uid="{00000000-0005-0000-0000-0000E0140000}"/>
    <cellStyle name="_CurrencySpace_Comdot LBO Short Form - v3 5" xfId="5629" xr:uid="{00000000-0005-0000-0000-0000E1140000}"/>
    <cellStyle name="_CurrencySpace_Comdot LBO Short Form - v3 6" xfId="5630" xr:uid="{00000000-0005-0000-0000-0000E2140000}"/>
    <cellStyle name="_CurrencySpace_Comdot LBO Short Form - v3 7" xfId="5631" xr:uid="{00000000-0005-0000-0000-0000E3140000}"/>
    <cellStyle name="_CurrencySpace_Comdot LBO Short Form - v3 8" xfId="5632" xr:uid="{00000000-0005-0000-0000-0000E4140000}"/>
    <cellStyle name="_CurrencySpace_Comdot LBO Short Form - v3 9" xfId="5633" xr:uid="{00000000-0005-0000-0000-0000E5140000}"/>
    <cellStyle name="_CurrencySpace_Comps" xfId="5634" xr:uid="{00000000-0005-0000-0000-0000E6140000}"/>
    <cellStyle name="_CurrencySpace_Comps 10" xfId="5635" xr:uid="{00000000-0005-0000-0000-0000E7140000}"/>
    <cellStyle name="_CurrencySpace_Comps 2" xfId="5636" xr:uid="{00000000-0005-0000-0000-0000E8140000}"/>
    <cellStyle name="_CurrencySpace_Comps 2 2" xfId="5637" xr:uid="{00000000-0005-0000-0000-0000E9140000}"/>
    <cellStyle name="_CurrencySpace_Comps 2_FCF" xfId="5638" xr:uid="{00000000-0005-0000-0000-0000EA140000}"/>
    <cellStyle name="_CurrencySpace_Comps 3" xfId="5639" xr:uid="{00000000-0005-0000-0000-0000EB140000}"/>
    <cellStyle name="_CurrencySpace_Comps 3 2" xfId="5640" xr:uid="{00000000-0005-0000-0000-0000EC140000}"/>
    <cellStyle name="_CurrencySpace_Comps 3 3" xfId="5641" xr:uid="{00000000-0005-0000-0000-0000ED140000}"/>
    <cellStyle name="_CurrencySpace_Comps 4" xfId="5642" xr:uid="{00000000-0005-0000-0000-0000EE140000}"/>
    <cellStyle name="_CurrencySpace_Comps 5" xfId="5643" xr:uid="{00000000-0005-0000-0000-0000EF140000}"/>
    <cellStyle name="_CurrencySpace_Comps 6" xfId="5644" xr:uid="{00000000-0005-0000-0000-0000F0140000}"/>
    <cellStyle name="_CurrencySpace_Comps 7" xfId="5645" xr:uid="{00000000-0005-0000-0000-0000F1140000}"/>
    <cellStyle name="_CurrencySpace_Comps 8" xfId="5646" xr:uid="{00000000-0005-0000-0000-0000F2140000}"/>
    <cellStyle name="_CurrencySpace_Comps 9" xfId="5647" xr:uid="{00000000-0005-0000-0000-0000F3140000}"/>
    <cellStyle name="_CurrencySpace_Contribution of assets into USAi_02" xfId="5648" xr:uid="{00000000-0005-0000-0000-0000F4140000}"/>
    <cellStyle name="_CurrencySpace_Contribution of assets into USAi_02 2" xfId="5649" xr:uid="{00000000-0005-0000-0000-0000F5140000}"/>
    <cellStyle name="_CurrencySpace_Contribution of assets into USAi_02 2 2" xfId="5650" xr:uid="{00000000-0005-0000-0000-0000F6140000}"/>
    <cellStyle name="_CurrencySpace_contribution_analysis" xfId="5651" xr:uid="{00000000-0005-0000-0000-0000F7140000}"/>
    <cellStyle name="_CurrencySpace_contribution_analysis 2" xfId="5652" xr:uid="{00000000-0005-0000-0000-0000F8140000}"/>
    <cellStyle name="_CurrencySpace_contribution_analysis 3" xfId="5653" xr:uid="{00000000-0005-0000-0000-0000F9140000}"/>
    <cellStyle name="_CurrencySpace_contribution_analysis_FCF" xfId="5654" xr:uid="{00000000-0005-0000-0000-0000FA140000}"/>
    <cellStyle name="_CurrencySpace_contribution_analysis_JazzClear" xfId="5655" xr:uid="{00000000-0005-0000-0000-0000FB140000}"/>
    <cellStyle name="_CurrencySpace_contribution_analysis_JazzClear 2" xfId="5656" xr:uid="{00000000-0005-0000-0000-0000FC140000}"/>
    <cellStyle name="_CurrencySpace_contribution_analysis_JazzClear 3" xfId="5657" xr:uid="{00000000-0005-0000-0000-0000FD140000}"/>
    <cellStyle name="_CurrencySpace_contribution_analysis_JazzClear_FCF" xfId="5658" xr:uid="{00000000-0005-0000-0000-0000FE140000}"/>
    <cellStyle name="_CurrencySpace_credit - newco_6_18" xfId="5659" xr:uid="{00000000-0005-0000-0000-0000FF140000}"/>
    <cellStyle name="_CurrencySpace_credit - newco_6_18 10" xfId="5660" xr:uid="{00000000-0005-0000-0000-000000150000}"/>
    <cellStyle name="_CurrencySpace_credit - newco_6_18 2" xfId="5661" xr:uid="{00000000-0005-0000-0000-000001150000}"/>
    <cellStyle name="_CurrencySpace_credit - newco_6_18 2 2" xfId="5662" xr:uid="{00000000-0005-0000-0000-000002150000}"/>
    <cellStyle name="_CurrencySpace_credit - newco_6_18 2_FCF" xfId="5663" xr:uid="{00000000-0005-0000-0000-000003150000}"/>
    <cellStyle name="_CurrencySpace_credit - newco_6_18 3" xfId="5664" xr:uid="{00000000-0005-0000-0000-000004150000}"/>
    <cellStyle name="_CurrencySpace_credit - newco_6_18 3 2" xfId="5665" xr:uid="{00000000-0005-0000-0000-000005150000}"/>
    <cellStyle name="_CurrencySpace_credit - newco_6_18 3 3" xfId="5666" xr:uid="{00000000-0005-0000-0000-000006150000}"/>
    <cellStyle name="_CurrencySpace_credit - newco_6_18 4" xfId="5667" xr:uid="{00000000-0005-0000-0000-000007150000}"/>
    <cellStyle name="_CurrencySpace_credit - newco_6_18 5" xfId="5668" xr:uid="{00000000-0005-0000-0000-000008150000}"/>
    <cellStyle name="_CurrencySpace_credit - newco_6_18 6" xfId="5669" xr:uid="{00000000-0005-0000-0000-000009150000}"/>
    <cellStyle name="_CurrencySpace_credit - newco_6_18 7" xfId="5670" xr:uid="{00000000-0005-0000-0000-00000A150000}"/>
    <cellStyle name="_CurrencySpace_credit - newco_6_18 8" xfId="5671" xr:uid="{00000000-0005-0000-0000-00000B150000}"/>
    <cellStyle name="_CurrencySpace_credit - newco_6_18 9" xfId="5672" xr:uid="{00000000-0005-0000-0000-00000C150000}"/>
    <cellStyle name="_CurrencySpace_CSC AVP Merger Plan" xfId="5673" xr:uid="{00000000-0005-0000-0000-00000D150000}"/>
    <cellStyle name="_CurrencySpace_CSC AVP Merger Plan 10" xfId="5674" xr:uid="{00000000-0005-0000-0000-00000E150000}"/>
    <cellStyle name="_CurrencySpace_CSC AVP Merger Plan 2" xfId="5675" xr:uid="{00000000-0005-0000-0000-00000F150000}"/>
    <cellStyle name="_CurrencySpace_CSC AVP Merger Plan 2 2" xfId="5676" xr:uid="{00000000-0005-0000-0000-000010150000}"/>
    <cellStyle name="_CurrencySpace_CSC AVP Merger Plan 2_FCF" xfId="5677" xr:uid="{00000000-0005-0000-0000-000011150000}"/>
    <cellStyle name="_CurrencySpace_CSC AVP Merger Plan 3" xfId="5678" xr:uid="{00000000-0005-0000-0000-000012150000}"/>
    <cellStyle name="_CurrencySpace_CSC AVP Merger Plan 3 2" xfId="5679" xr:uid="{00000000-0005-0000-0000-000013150000}"/>
    <cellStyle name="_CurrencySpace_CSC AVP Merger Plan 3 3" xfId="5680" xr:uid="{00000000-0005-0000-0000-000014150000}"/>
    <cellStyle name="_CurrencySpace_CSC AVP Merger Plan 4" xfId="5681" xr:uid="{00000000-0005-0000-0000-000015150000}"/>
    <cellStyle name="_CurrencySpace_CSC AVP Merger Plan 5" xfId="5682" xr:uid="{00000000-0005-0000-0000-000016150000}"/>
    <cellStyle name="_CurrencySpace_CSC AVP Merger Plan 6" xfId="5683" xr:uid="{00000000-0005-0000-0000-000017150000}"/>
    <cellStyle name="_CurrencySpace_CSC AVP Merger Plan 7" xfId="5684" xr:uid="{00000000-0005-0000-0000-000018150000}"/>
    <cellStyle name="_CurrencySpace_CSC AVP Merger Plan 8" xfId="5685" xr:uid="{00000000-0005-0000-0000-000019150000}"/>
    <cellStyle name="_CurrencySpace_CSC AVP Merger Plan 9" xfId="5686" xr:uid="{00000000-0005-0000-0000-00001A150000}"/>
    <cellStyle name="_CurrencySpace_CSC Blank" xfId="5687" xr:uid="{00000000-0005-0000-0000-00001B150000}"/>
    <cellStyle name="_CurrencySpace_CSC Blank 2" xfId="5688" xr:uid="{00000000-0005-0000-0000-00001C150000}"/>
    <cellStyle name="_CurrencySpace_CSC Blank 3" xfId="5689" xr:uid="{00000000-0005-0000-0000-00001D150000}"/>
    <cellStyle name="_CurrencySpace_CSC Blank_FCF" xfId="5690" xr:uid="{00000000-0005-0000-0000-00001E150000}"/>
    <cellStyle name="_CurrencySpace_CSC Cable makers 060502" xfId="5691" xr:uid="{00000000-0005-0000-0000-00001F150000}"/>
    <cellStyle name="_CurrencySpace_CSC Cable makers 060502 10" xfId="5692" xr:uid="{00000000-0005-0000-0000-000020150000}"/>
    <cellStyle name="_CurrencySpace_CSC Cable makers 060502 2" xfId="5693" xr:uid="{00000000-0005-0000-0000-000021150000}"/>
    <cellStyle name="_CurrencySpace_CSC Cable makers 060502 2 2" xfId="5694" xr:uid="{00000000-0005-0000-0000-000022150000}"/>
    <cellStyle name="_CurrencySpace_CSC Cable makers 060502 2_FCF" xfId="5695" xr:uid="{00000000-0005-0000-0000-000023150000}"/>
    <cellStyle name="_CurrencySpace_CSC Cable makers 060502 3" xfId="5696" xr:uid="{00000000-0005-0000-0000-000024150000}"/>
    <cellStyle name="_CurrencySpace_CSC Cable makers 060502 3 2" xfId="5697" xr:uid="{00000000-0005-0000-0000-000025150000}"/>
    <cellStyle name="_CurrencySpace_CSC Cable makers 060502 3 3" xfId="5698" xr:uid="{00000000-0005-0000-0000-000026150000}"/>
    <cellStyle name="_CurrencySpace_CSC Cable makers 060502 4" xfId="5699" xr:uid="{00000000-0005-0000-0000-000027150000}"/>
    <cellStyle name="_CurrencySpace_CSC Cable makers 060502 5" xfId="5700" xr:uid="{00000000-0005-0000-0000-000028150000}"/>
    <cellStyle name="_CurrencySpace_CSC Cable makers 060502 6" xfId="5701" xr:uid="{00000000-0005-0000-0000-000029150000}"/>
    <cellStyle name="_CurrencySpace_CSC Cable makers 060502 7" xfId="5702" xr:uid="{00000000-0005-0000-0000-00002A150000}"/>
    <cellStyle name="_CurrencySpace_CSC Cable makers 060502 8" xfId="5703" xr:uid="{00000000-0005-0000-0000-00002B150000}"/>
    <cellStyle name="_CurrencySpace_CSC Cable makers 060502 9" xfId="5704" xr:uid="{00000000-0005-0000-0000-00002C150000}"/>
    <cellStyle name="_CurrencySpace_CSC_Picabia_29062001" xfId="5705" xr:uid="{00000000-0005-0000-0000-00002D150000}"/>
    <cellStyle name="_CurrencySpace_CSC_Picabia_29062001 10" xfId="5706" xr:uid="{00000000-0005-0000-0000-00002E150000}"/>
    <cellStyle name="_CurrencySpace_CSC_Picabia_29062001 2" xfId="5707" xr:uid="{00000000-0005-0000-0000-00002F150000}"/>
    <cellStyle name="_CurrencySpace_CSC_Picabia_29062001 2 2" xfId="5708" xr:uid="{00000000-0005-0000-0000-000030150000}"/>
    <cellStyle name="_CurrencySpace_CSC_Picabia_29062001 2_FCF" xfId="5709" xr:uid="{00000000-0005-0000-0000-000031150000}"/>
    <cellStyle name="_CurrencySpace_CSC_Picabia_29062001 3" xfId="5710" xr:uid="{00000000-0005-0000-0000-000032150000}"/>
    <cellStyle name="_CurrencySpace_CSC_Picabia_29062001 3 2" xfId="5711" xr:uid="{00000000-0005-0000-0000-000033150000}"/>
    <cellStyle name="_CurrencySpace_CSC_Picabia_29062001 3 3" xfId="5712" xr:uid="{00000000-0005-0000-0000-000034150000}"/>
    <cellStyle name="_CurrencySpace_CSC_Picabia_29062001 4" xfId="5713" xr:uid="{00000000-0005-0000-0000-000035150000}"/>
    <cellStyle name="_CurrencySpace_CSC_Picabia_29062001 5" xfId="5714" xr:uid="{00000000-0005-0000-0000-000036150000}"/>
    <cellStyle name="_CurrencySpace_CSC_Picabia_29062001 6" xfId="5715" xr:uid="{00000000-0005-0000-0000-000037150000}"/>
    <cellStyle name="_CurrencySpace_CSC_Picabia_29062001 7" xfId="5716" xr:uid="{00000000-0005-0000-0000-000038150000}"/>
    <cellStyle name="_CurrencySpace_CSC_Picabia_29062001 8" xfId="5717" xr:uid="{00000000-0005-0000-0000-000039150000}"/>
    <cellStyle name="_CurrencySpace_CSC_Picabia_29062001 9" xfId="5718" xr:uid="{00000000-0005-0000-0000-00003A150000}"/>
    <cellStyle name="_CurrencySpace_Current Valuations" xfId="5719" xr:uid="{00000000-0005-0000-0000-00003B150000}"/>
    <cellStyle name="_CurrencySpace_Current Valuations 2" xfId="5720" xr:uid="{00000000-0005-0000-0000-00003C150000}"/>
    <cellStyle name="_CurrencySpace_Current Valuations 2 2" xfId="5721" xr:uid="{00000000-0005-0000-0000-00003D150000}"/>
    <cellStyle name="_CurrencySpace_dcf" xfId="5722" xr:uid="{00000000-0005-0000-0000-00003E150000}"/>
    <cellStyle name="_CurrencySpace_DCF - July 2, 2001" xfId="5723" xr:uid="{00000000-0005-0000-0000-00003F150000}"/>
    <cellStyle name="_CurrencySpace_DCF - July 2, 2001 2" xfId="5724" xr:uid="{00000000-0005-0000-0000-000040150000}"/>
    <cellStyle name="_CurrencySpace_DCF - July 2, 2001 2 2" xfId="5725" xr:uid="{00000000-0005-0000-0000-000041150000}"/>
    <cellStyle name="_CurrencySpace_dcf 10" xfId="5726" xr:uid="{00000000-0005-0000-0000-000042150000}"/>
    <cellStyle name="_CurrencySpace_dcf 2" xfId="5727" xr:uid="{00000000-0005-0000-0000-000043150000}"/>
    <cellStyle name="_CurrencySpace_dcf 2 2" xfId="5728" xr:uid="{00000000-0005-0000-0000-000044150000}"/>
    <cellStyle name="_CurrencySpace_dcf 2_FCF" xfId="5729" xr:uid="{00000000-0005-0000-0000-000045150000}"/>
    <cellStyle name="_CurrencySpace_dcf 3" xfId="5730" xr:uid="{00000000-0005-0000-0000-000046150000}"/>
    <cellStyle name="_CurrencySpace_dcf 3 2" xfId="5731" xr:uid="{00000000-0005-0000-0000-000047150000}"/>
    <cellStyle name="_CurrencySpace_dcf 3 3" xfId="5732" xr:uid="{00000000-0005-0000-0000-000048150000}"/>
    <cellStyle name="_CurrencySpace_dcf 4" xfId="5733" xr:uid="{00000000-0005-0000-0000-000049150000}"/>
    <cellStyle name="_CurrencySpace_dcf 5" xfId="5734" xr:uid="{00000000-0005-0000-0000-00004A150000}"/>
    <cellStyle name="_CurrencySpace_dcf 6" xfId="5735" xr:uid="{00000000-0005-0000-0000-00004B150000}"/>
    <cellStyle name="_CurrencySpace_dcf 7" xfId="5736" xr:uid="{00000000-0005-0000-0000-00004C150000}"/>
    <cellStyle name="_CurrencySpace_dcf 8" xfId="5737" xr:uid="{00000000-0005-0000-0000-00004D150000}"/>
    <cellStyle name="_CurrencySpace_dcf 9" xfId="5738" xr:uid="{00000000-0005-0000-0000-00004E150000}"/>
    <cellStyle name="_CurrencySpace_Deal Comp Luxury_May30" xfId="5739" xr:uid="{00000000-0005-0000-0000-00004F150000}"/>
    <cellStyle name="_CurrencySpace_Deal Comp Luxury_May30 10" xfId="5740" xr:uid="{00000000-0005-0000-0000-000050150000}"/>
    <cellStyle name="_CurrencySpace_Deal Comp Luxury_May30 2" xfId="5741" xr:uid="{00000000-0005-0000-0000-000051150000}"/>
    <cellStyle name="_CurrencySpace_Deal Comp Luxury_May30 2 2" xfId="5742" xr:uid="{00000000-0005-0000-0000-000052150000}"/>
    <cellStyle name="_CurrencySpace_Deal Comp Luxury_May30 2_FCF" xfId="5743" xr:uid="{00000000-0005-0000-0000-000053150000}"/>
    <cellStyle name="_CurrencySpace_Deal Comp Luxury_May30 3" xfId="5744" xr:uid="{00000000-0005-0000-0000-000054150000}"/>
    <cellStyle name="_CurrencySpace_Deal Comp Luxury_May30 3 2" xfId="5745" xr:uid="{00000000-0005-0000-0000-000055150000}"/>
    <cellStyle name="_CurrencySpace_Deal Comp Luxury_May30 3 3" xfId="5746" xr:uid="{00000000-0005-0000-0000-000056150000}"/>
    <cellStyle name="_CurrencySpace_Deal Comp Luxury_May30 4" xfId="5747" xr:uid="{00000000-0005-0000-0000-000057150000}"/>
    <cellStyle name="_CurrencySpace_Deal Comp Luxury_May30 5" xfId="5748" xr:uid="{00000000-0005-0000-0000-000058150000}"/>
    <cellStyle name="_CurrencySpace_Deal Comp Luxury_May30 6" xfId="5749" xr:uid="{00000000-0005-0000-0000-000059150000}"/>
    <cellStyle name="_CurrencySpace_Deal Comp Luxury_May30 7" xfId="5750" xr:uid="{00000000-0005-0000-0000-00005A150000}"/>
    <cellStyle name="_CurrencySpace_Deal Comp Luxury_May30 8" xfId="5751" xr:uid="{00000000-0005-0000-0000-00005B150000}"/>
    <cellStyle name="_CurrencySpace_Deal Comp Luxury_May30 9" xfId="5752" xr:uid="{00000000-0005-0000-0000-00005C150000}"/>
    <cellStyle name="_CurrencySpace_Debt model - base - flat margin 02" xfId="5753" xr:uid="{00000000-0005-0000-0000-00005D150000}"/>
    <cellStyle name="_CurrencySpace_Debt model - base - flat margin 02 10" xfId="5754" xr:uid="{00000000-0005-0000-0000-00005E150000}"/>
    <cellStyle name="_CurrencySpace_Debt model - base - flat margin 02 2" xfId="5755" xr:uid="{00000000-0005-0000-0000-00005F150000}"/>
    <cellStyle name="_CurrencySpace_Debt model - base - flat margin 02 2 2" xfId="5756" xr:uid="{00000000-0005-0000-0000-000060150000}"/>
    <cellStyle name="_CurrencySpace_Debt model - base - flat margin 02 2_FCF" xfId="5757" xr:uid="{00000000-0005-0000-0000-000061150000}"/>
    <cellStyle name="_CurrencySpace_Debt model - base - flat margin 02 3" xfId="5758" xr:uid="{00000000-0005-0000-0000-000062150000}"/>
    <cellStyle name="_CurrencySpace_Debt model - base - flat margin 02 3 2" xfId="5759" xr:uid="{00000000-0005-0000-0000-000063150000}"/>
    <cellStyle name="_CurrencySpace_Debt model - base - flat margin 02 3 3" xfId="5760" xr:uid="{00000000-0005-0000-0000-000064150000}"/>
    <cellStyle name="_CurrencySpace_Debt model - base - flat margin 02 4" xfId="5761" xr:uid="{00000000-0005-0000-0000-000065150000}"/>
    <cellStyle name="_CurrencySpace_Debt model - base - flat margin 02 5" xfId="5762" xr:uid="{00000000-0005-0000-0000-000066150000}"/>
    <cellStyle name="_CurrencySpace_Debt model - base - flat margin 02 6" xfId="5763" xr:uid="{00000000-0005-0000-0000-000067150000}"/>
    <cellStyle name="_CurrencySpace_Debt model - base - flat margin 02 7" xfId="5764" xr:uid="{00000000-0005-0000-0000-000068150000}"/>
    <cellStyle name="_CurrencySpace_Debt model - base - flat margin 02 8" xfId="5765" xr:uid="{00000000-0005-0000-0000-000069150000}"/>
    <cellStyle name="_CurrencySpace_Debt model - base - flat margin 02 9" xfId="5766" xr:uid="{00000000-0005-0000-0000-00006A150000}"/>
    <cellStyle name="_CurrencySpace_Debt_Bloomberg" xfId="5767" xr:uid="{00000000-0005-0000-0000-00006B150000}"/>
    <cellStyle name="_CurrencySpace_Debt_Bloomberg 2" xfId="5768" xr:uid="{00000000-0005-0000-0000-00006C150000}"/>
    <cellStyle name="_CurrencySpace_Debt_Bloomberg 2 2" xfId="5769" xr:uid="{00000000-0005-0000-0000-00006D150000}"/>
    <cellStyle name="_CurrencySpace_Divisional Statistics" xfId="5770" xr:uid="{00000000-0005-0000-0000-00006E150000}"/>
    <cellStyle name="_CurrencySpace_Divisional Statistics 2" xfId="5771" xr:uid="{00000000-0005-0000-0000-00006F150000}"/>
    <cellStyle name="_CurrencySpace_Divisional Statistics 2 2" xfId="5772" xr:uid="{00000000-0005-0000-0000-000070150000}"/>
    <cellStyle name="_CurrencySpace_Earnings growth track record" xfId="5773" xr:uid="{00000000-0005-0000-0000-000071150000}"/>
    <cellStyle name="_CurrencySpace_Earnings growth track record 2" xfId="5774" xr:uid="{00000000-0005-0000-0000-000072150000}"/>
    <cellStyle name="_CurrencySpace_Earnings growth track record 2 2" xfId="5775" xr:uid="{00000000-0005-0000-0000-000073150000}"/>
    <cellStyle name="_CurrencySpace_equity stakes" xfId="5776" xr:uid="{00000000-0005-0000-0000-000074150000}"/>
    <cellStyle name="_CurrencySpace_equity stakes 10" xfId="5777" xr:uid="{00000000-0005-0000-0000-000075150000}"/>
    <cellStyle name="_CurrencySpace_equity stakes 2" xfId="5778" xr:uid="{00000000-0005-0000-0000-000076150000}"/>
    <cellStyle name="_CurrencySpace_equity stakes 2 2" xfId="5779" xr:uid="{00000000-0005-0000-0000-000077150000}"/>
    <cellStyle name="_CurrencySpace_equity stakes 2_FCF" xfId="5780" xr:uid="{00000000-0005-0000-0000-000078150000}"/>
    <cellStyle name="_CurrencySpace_equity stakes 3" xfId="5781" xr:uid="{00000000-0005-0000-0000-000079150000}"/>
    <cellStyle name="_CurrencySpace_equity stakes 3 2" xfId="5782" xr:uid="{00000000-0005-0000-0000-00007A150000}"/>
    <cellStyle name="_CurrencySpace_equity stakes 3 3" xfId="5783" xr:uid="{00000000-0005-0000-0000-00007B150000}"/>
    <cellStyle name="_CurrencySpace_equity stakes 4" xfId="5784" xr:uid="{00000000-0005-0000-0000-00007C150000}"/>
    <cellStyle name="_CurrencySpace_equity stakes 5" xfId="5785" xr:uid="{00000000-0005-0000-0000-00007D150000}"/>
    <cellStyle name="_CurrencySpace_equity stakes 6" xfId="5786" xr:uid="{00000000-0005-0000-0000-00007E150000}"/>
    <cellStyle name="_CurrencySpace_equity stakes 7" xfId="5787" xr:uid="{00000000-0005-0000-0000-00007F150000}"/>
    <cellStyle name="_CurrencySpace_equity stakes 8" xfId="5788" xr:uid="{00000000-0005-0000-0000-000080150000}"/>
    <cellStyle name="_CurrencySpace_equity stakes 9" xfId="5789" xr:uid="{00000000-0005-0000-0000-000081150000}"/>
    <cellStyle name="_CurrencySpace_Final Pages 8-20" xfId="5790" xr:uid="{00000000-0005-0000-0000-000082150000}"/>
    <cellStyle name="_CurrencySpace_Final Pages 8-20 2" xfId="5791" xr:uid="{00000000-0005-0000-0000-000083150000}"/>
    <cellStyle name="_CurrencySpace_Final Pages 8-20 2 2" xfId="5792" xr:uid="{00000000-0005-0000-0000-000084150000}"/>
    <cellStyle name="_CurrencySpace_Final Pages 8-20_BLS2q_salesforce" xfId="5793" xr:uid="{00000000-0005-0000-0000-000085150000}"/>
    <cellStyle name="_CurrencySpace_Financials" xfId="5794" xr:uid="{00000000-0005-0000-0000-000086150000}"/>
    <cellStyle name="_CurrencySpace_Financials 2" xfId="5795" xr:uid="{00000000-0005-0000-0000-000087150000}"/>
    <cellStyle name="_CurrencySpace_Financials 2 2" xfId="5796" xr:uid="{00000000-0005-0000-0000-000088150000}"/>
    <cellStyle name="_CurrencySpace_flo_merger_plans01_06_06" xfId="5797" xr:uid="{00000000-0005-0000-0000-000089150000}"/>
    <cellStyle name="_CurrencySpace_flo_merger_plans01_06_06 10" xfId="5798" xr:uid="{00000000-0005-0000-0000-00008A150000}"/>
    <cellStyle name="_CurrencySpace_flo_merger_plans01_06_06 2" xfId="5799" xr:uid="{00000000-0005-0000-0000-00008B150000}"/>
    <cellStyle name="_CurrencySpace_flo_merger_plans01_06_06 2 2" xfId="5800" xr:uid="{00000000-0005-0000-0000-00008C150000}"/>
    <cellStyle name="_CurrencySpace_flo_merger_plans01_06_06 2_FCF" xfId="5801" xr:uid="{00000000-0005-0000-0000-00008D150000}"/>
    <cellStyle name="_CurrencySpace_flo_merger_plans01_06_06 3" xfId="5802" xr:uid="{00000000-0005-0000-0000-00008E150000}"/>
    <cellStyle name="_CurrencySpace_flo_merger_plans01_06_06 3 2" xfId="5803" xr:uid="{00000000-0005-0000-0000-00008F150000}"/>
    <cellStyle name="_CurrencySpace_flo_merger_plans01_06_06 3 3" xfId="5804" xr:uid="{00000000-0005-0000-0000-000090150000}"/>
    <cellStyle name="_CurrencySpace_flo_merger_plans01_06_06 4" xfId="5805" xr:uid="{00000000-0005-0000-0000-000091150000}"/>
    <cellStyle name="_CurrencySpace_flo_merger_plans01_06_06 5" xfId="5806" xr:uid="{00000000-0005-0000-0000-000092150000}"/>
    <cellStyle name="_CurrencySpace_flo_merger_plans01_06_06 6" xfId="5807" xr:uid="{00000000-0005-0000-0000-000093150000}"/>
    <cellStyle name="_CurrencySpace_flo_merger_plans01_06_06 7" xfId="5808" xr:uid="{00000000-0005-0000-0000-000094150000}"/>
    <cellStyle name="_CurrencySpace_flo_merger_plans01_06_06 8" xfId="5809" xr:uid="{00000000-0005-0000-0000-000095150000}"/>
    <cellStyle name="_CurrencySpace_flo_merger_plans01_06_06 9" xfId="5810" xr:uid="{00000000-0005-0000-0000-000096150000}"/>
    <cellStyle name="_CurrencySpace_further analysis on comparables" xfId="5811" xr:uid="{00000000-0005-0000-0000-000097150000}"/>
    <cellStyle name="_CurrencySpace_further analysis on comparables 2" xfId="5812" xr:uid="{00000000-0005-0000-0000-000098150000}"/>
    <cellStyle name="_CurrencySpace_further analysis on comparables 2 2" xfId="5813" xr:uid="{00000000-0005-0000-0000-000099150000}"/>
    <cellStyle name="_CurrencySpace_further analysis on comparables_BLS2q_salesforce" xfId="5814" xr:uid="{00000000-0005-0000-0000-00009A150000}"/>
    <cellStyle name="_CurrencySpace_Gucci_model_13062001_v2" xfId="5815" xr:uid="{00000000-0005-0000-0000-00009B150000}"/>
    <cellStyle name="_CurrencySpace_Gucci_model_13062001_v2 2" xfId="5816" xr:uid="{00000000-0005-0000-0000-00009C150000}"/>
    <cellStyle name="_CurrencySpace_Gucci_model_13062001_v2 2 2" xfId="5817" xr:uid="{00000000-0005-0000-0000-00009D150000}"/>
    <cellStyle name="_CurrencySpace_implied market valuation for fixed business" xfId="5818" xr:uid="{00000000-0005-0000-0000-00009E150000}"/>
    <cellStyle name="_CurrencySpace_implied market valuation for fixed business 2" xfId="5819" xr:uid="{00000000-0005-0000-0000-00009F150000}"/>
    <cellStyle name="_CurrencySpace_integrated_standalone" xfId="5820" xr:uid="{00000000-0005-0000-0000-0000A0150000}"/>
    <cellStyle name="_CurrencySpace_integrated_standalone 2" xfId="5821" xr:uid="{00000000-0005-0000-0000-0000A1150000}"/>
    <cellStyle name="_CurrencySpace_integrated_standalone 2 2" xfId="5822" xr:uid="{00000000-0005-0000-0000-0000A2150000}"/>
    <cellStyle name="_CurrencySpace_JC Decaux Model 9 Oct 01" xfId="5823" xr:uid="{00000000-0005-0000-0000-0000A3150000}"/>
    <cellStyle name="_CurrencySpace_JC Decaux Model 9 Oct 01 2" xfId="5824" xr:uid="{00000000-0005-0000-0000-0000A4150000}"/>
    <cellStyle name="_CurrencySpace_JC Decaux Model 9 Oct 01 2 2" xfId="5825" xr:uid="{00000000-0005-0000-0000-0000A5150000}"/>
    <cellStyle name="_CurrencySpace_LBO Model v16" xfId="5826" xr:uid="{00000000-0005-0000-0000-0000A6150000}"/>
    <cellStyle name="_CurrencySpace_LBO Model v16 10" xfId="5827" xr:uid="{00000000-0005-0000-0000-0000A7150000}"/>
    <cellStyle name="_CurrencySpace_LBO Model v16 2" xfId="5828" xr:uid="{00000000-0005-0000-0000-0000A8150000}"/>
    <cellStyle name="_CurrencySpace_LBO Model v16 2 2" xfId="5829" xr:uid="{00000000-0005-0000-0000-0000A9150000}"/>
    <cellStyle name="_CurrencySpace_LBO Model v16 2_FCF" xfId="5830" xr:uid="{00000000-0005-0000-0000-0000AA150000}"/>
    <cellStyle name="_CurrencySpace_LBO Model v16 3" xfId="5831" xr:uid="{00000000-0005-0000-0000-0000AB150000}"/>
    <cellStyle name="_CurrencySpace_LBO Model v16 3 2" xfId="5832" xr:uid="{00000000-0005-0000-0000-0000AC150000}"/>
    <cellStyle name="_CurrencySpace_LBO Model v16 3 3" xfId="5833" xr:uid="{00000000-0005-0000-0000-0000AD150000}"/>
    <cellStyle name="_CurrencySpace_LBO Model v16 4" xfId="5834" xr:uid="{00000000-0005-0000-0000-0000AE150000}"/>
    <cellStyle name="_CurrencySpace_LBO Model v16 5" xfId="5835" xr:uid="{00000000-0005-0000-0000-0000AF150000}"/>
    <cellStyle name="_CurrencySpace_LBO Model v16 6" xfId="5836" xr:uid="{00000000-0005-0000-0000-0000B0150000}"/>
    <cellStyle name="_CurrencySpace_LBO Model v16 7" xfId="5837" xr:uid="{00000000-0005-0000-0000-0000B1150000}"/>
    <cellStyle name="_CurrencySpace_LBO Model v16 8" xfId="5838" xr:uid="{00000000-0005-0000-0000-0000B2150000}"/>
    <cellStyle name="_CurrencySpace_LBO Model v16 9" xfId="5839" xr:uid="{00000000-0005-0000-0000-0000B3150000}"/>
    <cellStyle name="_CurrencySpace_LBO Model Zannier - 04-09-01" xfId="5840" xr:uid="{00000000-0005-0000-0000-0000B4150000}"/>
    <cellStyle name="_CurrencySpace_LBO Model Zannier - 04-09-01 10" xfId="5841" xr:uid="{00000000-0005-0000-0000-0000B5150000}"/>
    <cellStyle name="_CurrencySpace_LBO Model Zannier - 04-09-01 2" xfId="5842" xr:uid="{00000000-0005-0000-0000-0000B6150000}"/>
    <cellStyle name="_CurrencySpace_LBO Model Zannier - 04-09-01 2 2" xfId="5843" xr:uid="{00000000-0005-0000-0000-0000B7150000}"/>
    <cellStyle name="_CurrencySpace_LBO Model Zannier - 04-09-01 2_FCF" xfId="5844" xr:uid="{00000000-0005-0000-0000-0000B8150000}"/>
    <cellStyle name="_CurrencySpace_LBO Model Zannier - 04-09-01 3" xfId="5845" xr:uid="{00000000-0005-0000-0000-0000B9150000}"/>
    <cellStyle name="_CurrencySpace_LBO Model Zannier - 04-09-01 3 2" xfId="5846" xr:uid="{00000000-0005-0000-0000-0000BA150000}"/>
    <cellStyle name="_CurrencySpace_LBO Model Zannier - 04-09-01 3 3" xfId="5847" xr:uid="{00000000-0005-0000-0000-0000BB150000}"/>
    <cellStyle name="_CurrencySpace_LBO Model Zannier - 04-09-01 4" xfId="5848" xr:uid="{00000000-0005-0000-0000-0000BC150000}"/>
    <cellStyle name="_CurrencySpace_LBO Model Zannier - 04-09-01 5" xfId="5849" xr:uid="{00000000-0005-0000-0000-0000BD150000}"/>
    <cellStyle name="_CurrencySpace_LBO Model Zannier - 04-09-01 6" xfId="5850" xr:uid="{00000000-0005-0000-0000-0000BE150000}"/>
    <cellStyle name="_CurrencySpace_LBO Model Zannier - 04-09-01 7" xfId="5851" xr:uid="{00000000-0005-0000-0000-0000BF150000}"/>
    <cellStyle name="_CurrencySpace_LBO Model Zannier - 04-09-01 8" xfId="5852" xr:uid="{00000000-0005-0000-0000-0000C0150000}"/>
    <cellStyle name="_CurrencySpace_LBO Model Zannier - 04-09-01 9" xfId="5853" xr:uid="{00000000-0005-0000-0000-0000C1150000}"/>
    <cellStyle name="_CurrencySpace_lbo_short_form" xfId="5854" xr:uid="{00000000-0005-0000-0000-0000C2150000}"/>
    <cellStyle name="_CurrencySpace_lbo_short_form 10" xfId="5855" xr:uid="{00000000-0005-0000-0000-0000C3150000}"/>
    <cellStyle name="_CurrencySpace_lbo_short_form 2" xfId="5856" xr:uid="{00000000-0005-0000-0000-0000C4150000}"/>
    <cellStyle name="_CurrencySpace_lbo_short_form 2 2" xfId="5857" xr:uid="{00000000-0005-0000-0000-0000C5150000}"/>
    <cellStyle name="_CurrencySpace_lbo_short_form 2_FCF" xfId="5858" xr:uid="{00000000-0005-0000-0000-0000C6150000}"/>
    <cellStyle name="_CurrencySpace_lbo_short_form 3" xfId="5859" xr:uid="{00000000-0005-0000-0000-0000C7150000}"/>
    <cellStyle name="_CurrencySpace_lbo_short_form 3 2" xfId="5860" xr:uid="{00000000-0005-0000-0000-0000C8150000}"/>
    <cellStyle name="_CurrencySpace_lbo_short_form 3 3" xfId="5861" xr:uid="{00000000-0005-0000-0000-0000C9150000}"/>
    <cellStyle name="_CurrencySpace_lbo_short_form 4" xfId="5862" xr:uid="{00000000-0005-0000-0000-0000CA150000}"/>
    <cellStyle name="_CurrencySpace_lbo_short_form 5" xfId="5863" xr:uid="{00000000-0005-0000-0000-0000CB150000}"/>
    <cellStyle name="_CurrencySpace_lbo_short_form 6" xfId="5864" xr:uid="{00000000-0005-0000-0000-0000CC150000}"/>
    <cellStyle name="_CurrencySpace_lbo_short_form 7" xfId="5865" xr:uid="{00000000-0005-0000-0000-0000CD150000}"/>
    <cellStyle name="_CurrencySpace_lbo_short_form 8" xfId="5866" xr:uid="{00000000-0005-0000-0000-0000CE150000}"/>
    <cellStyle name="_CurrencySpace_lbo_short_form 9" xfId="5867" xr:uid="{00000000-0005-0000-0000-0000CF150000}"/>
    <cellStyle name="_CurrencySpace_March 24- BIG .." xfId="5868" xr:uid="{00000000-0005-0000-0000-0000D0150000}"/>
    <cellStyle name="_CurrencySpace_March 24- BIG .. 10" xfId="5869" xr:uid="{00000000-0005-0000-0000-0000D1150000}"/>
    <cellStyle name="_CurrencySpace_March 24- BIG .. 2" xfId="5870" xr:uid="{00000000-0005-0000-0000-0000D2150000}"/>
    <cellStyle name="_CurrencySpace_March 24- BIG .. 2 2" xfId="5871" xr:uid="{00000000-0005-0000-0000-0000D3150000}"/>
    <cellStyle name="_CurrencySpace_March 24- BIG .. 2_FCF" xfId="5872" xr:uid="{00000000-0005-0000-0000-0000D4150000}"/>
    <cellStyle name="_CurrencySpace_March 24- BIG .. 3" xfId="5873" xr:uid="{00000000-0005-0000-0000-0000D5150000}"/>
    <cellStyle name="_CurrencySpace_March 24- BIG .. 3 2" xfId="5874" xr:uid="{00000000-0005-0000-0000-0000D6150000}"/>
    <cellStyle name="_CurrencySpace_March 24- BIG .. 3 3" xfId="5875" xr:uid="{00000000-0005-0000-0000-0000D7150000}"/>
    <cellStyle name="_CurrencySpace_March 24- BIG .. 4" xfId="5876" xr:uid="{00000000-0005-0000-0000-0000D8150000}"/>
    <cellStyle name="_CurrencySpace_March 24- BIG .. 5" xfId="5877" xr:uid="{00000000-0005-0000-0000-0000D9150000}"/>
    <cellStyle name="_CurrencySpace_March 24- BIG .. 6" xfId="5878" xr:uid="{00000000-0005-0000-0000-0000DA150000}"/>
    <cellStyle name="_CurrencySpace_March 24- BIG .. 7" xfId="5879" xr:uid="{00000000-0005-0000-0000-0000DB150000}"/>
    <cellStyle name="_CurrencySpace_March 24- BIG .. 8" xfId="5880" xr:uid="{00000000-0005-0000-0000-0000DC150000}"/>
    <cellStyle name="_CurrencySpace_March 24- BIG .. 9" xfId="5881" xr:uid="{00000000-0005-0000-0000-0000DD150000}"/>
    <cellStyle name="_CurrencySpace_Merger model_19 Oct incl. LBO" xfId="5882" xr:uid="{00000000-0005-0000-0000-0000DE150000}"/>
    <cellStyle name="_CurrencySpace_Merger model_19 Oct incl. LBO 2" xfId="5883" xr:uid="{00000000-0005-0000-0000-0000DF150000}"/>
    <cellStyle name="_CurrencySpace_Merger model_19 Oct incl. LBO 2 2" xfId="5884" xr:uid="{00000000-0005-0000-0000-0000E0150000}"/>
    <cellStyle name="_CurrencySpace_merger_plans_modified_9_3_1999" xfId="5885" xr:uid="{00000000-0005-0000-0000-0000E1150000}"/>
    <cellStyle name="_CurrencySpace_merger_plans_modified_9_3_1999 10" xfId="5886" xr:uid="{00000000-0005-0000-0000-0000E2150000}"/>
    <cellStyle name="_CurrencySpace_merger_plans_modified_9_3_1999 2" xfId="5887" xr:uid="{00000000-0005-0000-0000-0000E3150000}"/>
    <cellStyle name="_CurrencySpace_merger_plans_modified_9_3_1999 2 2" xfId="5888" xr:uid="{00000000-0005-0000-0000-0000E4150000}"/>
    <cellStyle name="_CurrencySpace_merger_plans_modified_9_3_1999 2_FCF" xfId="5889" xr:uid="{00000000-0005-0000-0000-0000E5150000}"/>
    <cellStyle name="_CurrencySpace_merger_plans_modified_9_3_1999 3" xfId="5890" xr:uid="{00000000-0005-0000-0000-0000E6150000}"/>
    <cellStyle name="_CurrencySpace_merger_plans_modified_9_3_1999 3 2" xfId="5891" xr:uid="{00000000-0005-0000-0000-0000E7150000}"/>
    <cellStyle name="_CurrencySpace_merger_plans_modified_9_3_1999 3 3" xfId="5892" xr:uid="{00000000-0005-0000-0000-0000E8150000}"/>
    <cellStyle name="_CurrencySpace_merger_plans_modified_9_3_1999 4" xfId="5893" xr:uid="{00000000-0005-0000-0000-0000E9150000}"/>
    <cellStyle name="_CurrencySpace_merger_plans_modified_9_3_1999 5" xfId="5894" xr:uid="{00000000-0005-0000-0000-0000EA150000}"/>
    <cellStyle name="_CurrencySpace_merger_plans_modified_9_3_1999 6" xfId="5895" xr:uid="{00000000-0005-0000-0000-0000EB150000}"/>
    <cellStyle name="_CurrencySpace_merger_plans_modified_9_3_1999 7" xfId="5896" xr:uid="{00000000-0005-0000-0000-0000EC150000}"/>
    <cellStyle name="_CurrencySpace_merger_plans_modified_9_3_1999 8" xfId="5897" xr:uid="{00000000-0005-0000-0000-0000ED150000}"/>
    <cellStyle name="_CurrencySpace_merger_plans_modified_9_3_1999 9" xfId="5898" xr:uid="{00000000-0005-0000-0000-0000EE150000}"/>
    <cellStyle name="_CurrencySpace_Model Vague 07 conso - Dannaud" xfId="5899" xr:uid="{00000000-0005-0000-0000-0000EF150000}"/>
    <cellStyle name="_CurrencySpace_Model Vague 07 conso - Dannaud 2" xfId="5900" xr:uid="{00000000-0005-0000-0000-0000F0150000}"/>
    <cellStyle name="_CurrencySpace_Model Vague 07 conso - Dannaud 2 2" xfId="5901" xr:uid="{00000000-0005-0000-0000-0000F1150000}"/>
    <cellStyle name="_CurrencySpace_NBC-5 yearDCF-Final from Vivendi modified" xfId="5902" xr:uid="{00000000-0005-0000-0000-0000F2150000}"/>
    <cellStyle name="_CurrencySpace_NBC-5 yearDCF-Final from Vivendi modified 2" xfId="5903" xr:uid="{00000000-0005-0000-0000-0000F3150000}"/>
    <cellStyle name="_CurrencySpace_NBC-5 yearDCF-Final from Vivendi modified 2 2" xfId="5904" xr:uid="{00000000-0005-0000-0000-0000F4150000}"/>
    <cellStyle name="_CurrencySpace_NEW Clariant SoP, AVP" xfId="5905" xr:uid="{00000000-0005-0000-0000-0000F5150000}"/>
    <cellStyle name="_CurrencySpace_NEW Clariant SoP, AVP 10" xfId="5906" xr:uid="{00000000-0005-0000-0000-0000F6150000}"/>
    <cellStyle name="_CurrencySpace_NEW Clariant SoP, AVP 2" xfId="5907" xr:uid="{00000000-0005-0000-0000-0000F7150000}"/>
    <cellStyle name="_CurrencySpace_NEW Clariant SoP, AVP 2 2" xfId="5908" xr:uid="{00000000-0005-0000-0000-0000F8150000}"/>
    <cellStyle name="_CurrencySpace_NEW Clariant SoP, AVP 2_FCF" xfId="5909" xr:uid="{00000000-0005-0000-0000-0000F9150000}"/>
    <cellStyle name="_CurrencySpace_NEW Clariant SoP, AVP 3" xfId="5910" xr:uid="{00000000-0005-0000-0000-0000FA150000}"/>
    <cellStyle name="_CurrencySpace_NEW Clariant SoP, AVP 3 2" xfId="5911" xr:uid="{00000000-0005-0000-0000-0000FB150000}"/>
    <cellStyle name="_CurrencySpace_NEW Clariant SoP, AVP 3 3" xfId="5912" xr:uid="{00000000-0005-0000-0000-0000FC150000}"/>
    <cellStyle name="_CurrencySpace_NEW Clariant SoP, AVP 4" xfId="5913" xr:uid="{00000000-0005-0000-0000-0000FD150000}"/>
    <cellStyle name="_CurrencySpace_NEW Clariant SoP, AVP 5" xfId="5914" xr:uid="{00000000-0005-0000-0000-0000FE150000}"/>
    <cellStyle name="_CurrencySpace_NEW Clariant SoP, AVP 6" xfId="5915" xr:uid="{00000000-0005-0000-0000-0000FF150000}"/>
    <cellStyle name="_CurrencySpace_NEW Clariant SoP, AVP 7" xfId="5916" xr:uid="{00000000-0005-0000-0000-000000160000}"/>
    <cellStyle name="_CurrencySpace_NEW Clariant SoP, AVP 8" xfId="5917" xr:uid="{00000000-0005-0000-0000-000001160000}"/>
    <cellStyle name="_CurrencySpace_NEW Clariant SoP, AVP 9" xfId="5918" xr:uid="{00000000-0005-0000-0000-000002160000}"/>
    <cellStyle name="_CurrencySpace_New Preliminary Clearstream Model" xfId="5919" xr:uid="{00000000-0005-0000-0000-000003160000}"/>
    <cellStyle name="_CurrencySpace_New Preliminary Clearstream Model 10" xfId="5920" xr:uid="{00000000-0005-0000-0000-000004160000}"/>
    <cellStyle name="_CurrencySpace_New Preliminary Clearstream Model 2" xfId="5921" xr:uid="{00000000-0005-0000-0000-000005160000}"/>
    <cellStyle name="_CurrencySpace_New Preliminary Clearstream Model 2 2" xfId="5922" xr:uid="{00000000-0005-0000-0000-000006160000}"/>
    <cellStyle name="_CurrencySpace_New Preliminary Clearstream Model 2_FCF" xfId="5923" xr:uid="{00000000-0005-0000-0000-000007160000}"/>
    <cellStyle name="_CurrencySpace_New Preliminary Clearstream Model 3" xfId="5924" xr:uid="{00000000-0005-0000-0000-000008160000}"/>
    <cellStyle name="_CurrencySpace_New Preliminary Clearstream Model 3 2" xfId="5925" xr:uid="{00000000-0005-0000-0000-000009160000}"/>
    <cellStyle name="_CurrencySpace_New Preliminary Clearstream Model 3 3" xfId="5926" xr:uid="{00000000-0005-0000-0000-00000A160000}"/>
    <cellStyle name="_CurrencySpace_New Preliminary Clearstream Model 4" xfId="5927" xr:uid="{00000000-0005-0000-0000-00000B160000}"/>
    <cellStyle name="_CurrencySpace_New Preliminary Clearstream Model 5" xfId="5928" xr:uid="{00000000-0005-0000-0000-00000C160000}"/>
    <cellStyle name="_CurrencySpace_New Preliminary Clearstream Model 6" xfId="5929" xr:uid="{00000000-0005-0000-0000-00000D160000}"/>
    <cellStyle name="_CurrencySpace_New Preliminary Clearstream Model 7" xfId="5930" xr:uid="{00000000-0005-0000-0000-00000E160000}"/>
    <cellStyle name="_CurrencySpace_New Preliminary Clearstream Model 8" xfId="5931" xr:uid="{00000000-0005-0000-0000-00000F160000}"/>
    <cellStyle name="_CurrencySpace_New Preliminary Clearstream Model 9" xfId="5932" xr:uid="{00000000-0005-0000-0000-000010160000}"/>
    <cellStyle name="_CurrencySpace_outputs" xfId="5933" xr:uid="{00000000-0005-0000-0000-000011160000}"/>
    <cellStyle name="_CurrencySpace_outputs 10" xfId="5934" xr:uid="{00000000-0005-0000-0000-000012160000}"/>
    <cellStyle name="_CurrencySpace_outputs 2" xfId="5935" xr:uid="{00000000-0005-0000-0000-000013160000}"/>
    <cellStyle name="_CurrencySpace_outputs 2 2" xfId="5936" xr:uid="{00000000-0005-0000-0000-000014160000}"/>
    <cellStyle name="_CurrencySpace_outputs 2_FCF" xfId="5937" xr:uid="{00000000-0005-0000-0000-000015160000}"/>
    <cellStyle name="_CurrencySpace_outputs 3" xfId="5938" xr:uid="{00000000-0005-0000-0000-000016160000}"/>
    <cellStyle name="_CurrencySpace_outputs 3 2" xfId="5939" xr:uid="{00000000-0005-0000-0000-000017160000}"/>
    <cellStyle name="_CurrencySpace_outputs 3 3" xfId="5940" xr:uid="{00000000-0005-0000-0000-000018160000}"/>
    <cellStyle name="_CurrencySpace_outputs 4" xfId="5941" xr:uid="{00000000-0005-0000-0000-000019160000}"/>
    <cellStyle name="_CurrencySpace_outputs 5" xfId="5942" xr:uid="{00000000-0005-0000-0000-00001A160000}"/>
    <cellStyle name="_CurrencySpace_outputs 6" xfId="5943" xr:uid="{00000000-0005-0000-0000-00001B160000}"/>
    <cellStyle name="_CurrencySpace_outputs 7" xfId="5944" xr:uid="{00000000-0005-0000-0000-00001C160000}"/>
    <cellStyle name="_CurrencySpace_outputs 8" xfId="5945" xr:uid="{00000000-0005-0000-0000-00001D160000}"/>
    <cellStyle name="_CurrencySpace_outputs 9" xfId="5946" xr:uid="{00000000-0005-0000-0000-00001E160000}"/>
    <cellStyle name="_CurrencySpace_Portfolio " xfId="5947" xr:uid="{00000000-0005-0000-0000-00001F160000}"/>
    <cellStyle name="_CurrencySpace_Portfolio  2" xfId="5948" xr:uid="{00000000-0005-0000-0000-000020160000}"/>
    <cellStyle name="_CurrencySpace_Portfolio  2 2" xfId="5949" xr:uid="{00000000-0005-0000-0000-000021160000}"/>
    <cellStyle name="_CurrencySpace_Rhodia SoP AVP 19 Mar 2002" xfId="5950" xr:uid="{00000000-0005-0000-0000-000022160000}"/>
    <cellStyle name="_CurrencySpace_Rhodia SoP AVP 19 Mar 2002 10" xfId="5951" xr:uid="{00000000-0005-0000-0000-000023160000}"/>
    <cellStyle name="_CurrencySpace_Rhodia SoP AVP 19 Mar 2002 2" xfId="5952" xr:uid="{00000000-0005-0000-0000-000024160000}"/>
    <cellStyle name="_CurrencySpace_Rhodia SoP AVP 19 Mar 2002 2 2" xfId="5953" xr:uid="{00000000-0005-0000-0000-000025160000}"/>
    <cellStyle name="_CurrencySpace_Rhodia SoP AVP 19 Mar 2002 2_FCF" xfId="5954" xr:uid="{00000000-0005-0000-0000-000026160000}"/>
    <cellStyle name="_CurrencySpace_Rhodia SoP AVP 19 Mar 2002 3" xfId="5955" xr:uid="{00000000-0005-0000-0000-000027160000}"/>
    <cellStyle name="_CurrencySpace_Rhodia SoP AVP 19 Mar 2002 3 2" xfId="5956" xr:uid="{00000000-0005-0000-0000-000028160000}"/>
    <cellStyle name="_CurrencySpace_Rhodia SoP AVP 19 Mar 2002 3 3" xfId="5957" xr:uid="{00000000-0005-0000-0000-000029160000}"/>
    <cellStyle name="_CurrencySpace_Rhodia SoP AVP 19 Mar 2002 4" xfId="5958" xr:uid="{00000000-0005-0000-0000-00002A160000}"/>
    <cellStyle name="_CurrencySpace_Rhodia SoP AVP 19 Mar 2002 5" xfId="5959" xr:uid="{00000000-0005-0000-0000-00002B160000}"/>
    <cellStyle name="_CurrencySpace_Rhodia SoP AVP 19 Mar 2002 6" xfId="5960" xr:uid="{00000000-0005-0000-0000-00002C160000}"/>
    <cellStyle name="_CurrencySpace_Rhodia SoP AVP 19 Mar 2002 7" xfId="5961" xr:uid="{00000000-0005-0000-0000-00002D160000}"/>
    <cellStyle name="_CurrencySpace_Rhodia SoP AVP 19 Mar 2002 8" xfId="5962" xr:uid="{00000000-0005-0000-0000-00002E160000}"/>
    <cellStyle name="_CurrencySpace_Rhodia SoP AVP 19 Mar 2002 9" xfId="5963" xr:uid="{00000000-0005-0000-0000-00002F160000}"/>
    <cellStyle name="_CurrencySpace_Samsara Model_250501_v2" xfId="5964" xr:uid="{00000000-0005-0000-0000-000030160000}"/>
    <cellStyle name="_CurrencySpace_Samsara Model_250501_v2 10" xfId="5965" xr:uid="{00000000-0005-0000-0000-000031160000}"/>
    <cellStyle name="_CurrencySpace_Samsara Model_250501_v2 2" xfId="5966" xr:uid="{00000000-0005-0000-0000-000032160000}"/>
    <cellStyle name="_CurrencySpace_Samsara Model_250501_v2 2 2" xfId="5967" xr:uid="{00000000-0005-0000-0000-000033160000}"/>
    <cellStyle name="_CurrencySpace_Samsara Model_250501_v2 2_FCF" xfId="5968" xr:uid="{00000000-0005-0000-0000-000034160000}"/>
    <cellStyle name="_CurrencySpace_Samsara Model_250501_v2 3" xfId="5969" xr:uid="{00000000-0005-0000-0000-000035160000}"/>
    <cellStyle name="_CurrencySpace_Samsara Model_250501_v2 3 2" xfId="5970" xr:uid="{00000000-0005-0000-0000-000036160000}"/>
    <cellStyle name="_CurrencySpace_Samsara Model_250501_v2 3 3" xfId="5971" xr:uid="{00000000-0005-0000-0000-000037160000}"/>
    <cellStyle name="_CurrencySpace_Samsara Model_250501_v2 4" xfId="5972" xr:uid="{00000000-0005-0000-0000-000038160000}"/>
    <cellStyle name="_CurrencySpace_Samsara Model_250501_v2 5" xfId="5973" xr:uid="{00000000-0005-0000-0000-000039160000}"/>
    <cellStyle name="_CurrencySpace_Samsara Model_250501_v2 6" xfId="5974" xr:uid="{00000000-0005-0000-0000-00003A160000}"/>
    <cellStyle name="_CurrencySpace_Samsara Model_250501_v2 7" xfId="5975" xr:uid="{00000000-0005-0000-0000-00003B160000}"/>
    <cellStyle name="_CurrencySpace_Samsara Model_250501_v2 8" xfId="5976" xr:uid="{00000000-0005-0000-0000-00003C160000}"/>
    <cellStyle name="_CurrencySpace_Samsara Model_250501_v2 9" xfId="5977" xr:uid="{00000000-0005-0000-0000-00003D160000}"/>
    <cellStyle name="_CurrencySpace_Sanitec Model v.2.7" xfId="5978" xr:uid="{00000000-0005-0000-0000-00003E160000}"/>
    <cellStyle name="_CurrencySpace_Sanitec Model v.2.7 2" xfId="5979" xr:uid="{00000000-0005-0000-0000-00003F160000}"/>
    <cellStyle name="_CurrencySpace_Sanitec Model v.2.7 2_FCF" xfId="5980" xr:uid="{00000000-0005-0000-0000-000040160000}"/>
    <cellStyle name="_CurrencySpace_Sanitec Model v.2.7 3" xfId="5981" xr:uid="{00000000-0005-0000-0000-000041160000}"/>
    <cellStyle name="_CurrencySpace_Sanitec Model v.2.7 4" xfId="5982" xr:uid="{00000000-0005-0000-0000-000042160000}"/>
    <cellStyle name="_CurrencySpace_Sanitec Model v.2.7 5" xfId="5983" xr:uid="{00000000-0005-0000-0000-000043160000}"/>
    <cellStyle name="_CurrencySpace_Sanitec Model v.2.7 6" xfId="5984" xr:uid="{00000000-0005-0000-0000-000044160000}"/>
    <cellStyle name="_CurrencySpace_Sanitec Model v.2.7 7" xfId="5985" xr:uid="{00000000-0005-0000-0000-000045160000}"/>
    <cellStyle name="_CurrencySpace_Sanitec Model v.2.7 8" xfId="5986" xr:uid="{00000000-0005-0000-0000-000046160000}"/>
    <cellStyle name="_CurrencySpace_Sanitec Model v.2.7 9" xfId="5987" xr:uid="{00000000-0005-0000-0000-000047160000}"/>
    <cellStyle name="_CurrencySpace_Seminis - Analysis at Various Prices" xfId="5988" xr:uid="{00000000-0005-0000-0000-000048160000}"/>
    <cellStyle name="_CurrencySpace_Seminis - Analysis at Various Prices 2" xfId="5989" xr:uid="{00000000-0005-0000-0000-000049160000}"/>
    <cellStyle name="_CurrencySpace_Seminis - Analysis at Various Prices 2 2" xfId="5990" xr:uid="{00000000-0005-0000-0000-00004A160000}"/>
    <cellStyle name="_CurrencySpace_Standard Financial Summary" xfId="5991" xr:uid="{00000000-0005-0000-0000-00004B160000}"/>
    <cellStyle name="_CurrencySpace_Standard Financial Summary 2" xfId="5992" xr:uid="{00000000-0005-0000-0000-00004C160000}"/>
    <cellStyle name="_CurrencySpace_Standard Financial Summary 2 2" xfId="5993" xr:uid="{00000000-0005-0000-0000-00004D160000}"/>
    <cellStyle name="_CurrencySpace_Status Quo" xfId="5994" xr:uid="{00000000-0005-0000-0000-00004E160000}"/>
    <cellStyle name="_CurrencySpace_Status Quo 2" xfId="5995" xr:uid="{00000000-0005-0000-0000-00004F160000}"/>
    <cellStyle name="_CurrencySpace_Status Quo 2 2" xfId="5996" xr:uid="{00000000-0005-0000-0000-000050160000}"/>
    <cellStyle name="_CurrencySpace_Summary of Financial Effects" xfId="5997" xr:uid="{00000000-0005-0000-0000-000051160000}"/>
    <cellStyle name="_CurrencySpace_Summary of Financial Effects 2" xfId="5998" xr:uid="{00000000-0005-0000-0000-000052160000}"/>
    <cellStyle name="_CurrencySpace_Training Model Shell" xfId="5999" xr:uid="{00000000-0005-0000-0000-000053160000}"/>
    <cellStyle name="_CurrencySpace_Training Model Shell 10" xfId="6000" xr:uid="{00000000-0005-0000-0000-000054160000}"/>
    <cellStyle name="_CurrencySpace_Training Model Shell 2" xfId="6001" xr:uid="{00000000-0005-0000-0000-000055160000}"/>
    <cellStyle name="_CurrencySpace_Training Model Shell 2 2" xfId="6002" xr:uid="{00000000-0005-0000-0000-000056160000}"/>
    <cellStyle name="_CurrencySpace_Training Model Shell 2_FCF" xfId="6003" xr:uid="{00000000-0005-0000-0000-000057160000}"/>
    <cellStyle name="_CurrencySpace_Training Model Shell 3" xfId="6004" xr:uid="{00000000-0005-0000-0000-000058160000}"/>
    <cellStyle name="_CurrencySpace_Training Model Shell 3 2" xfId="6005" xr:uid="{00000000-0005-0000-0000-000059160000}"/>
    <cellStyle name="_CurrencySpace_Training Model Shell 3 3" xfId="6006" xr:uid="{00000000-0005-0000-0000-00005A160000}"/>
    <cellStyle name="_CurrencySpace_Training Model Shell 4" xfId="6007" xr:uid="{00000000-0005-0000-0000-00005B160000}"/>
    <cellStyle name="_CurrencySpace_Training Model Shell 5" xfId="6008" xr:uid="{00000000-0005-0000-0000-00005C160000}"/>
    <cellStyle name="_CurrencySpace_Training Model Shell 6" xfId="6009" xr:uid="{00000000-0005-0000-0000-00005D160000}"/>
    <cellStyle name="_CurrencySpace_Training Model Shell 7" xfId="6010" xr:uid="{00000000-0005-0000-0000-00005E160000}"/>
    <cellStyle name="_CurrencySpace_Training Model Shell 8" xfId="6011" xr:uid="{00000000-0005-0000-0000-00005F160000}"/>
    <cellStyle name="_CurrencySpace_Training Model Shell 9" xfId="6012" xr:uid="{00000000-0005-0000-0000-000060160000}"/>
    <cellStyle name="_CurrencySpace_unbundling" xfId="6013" xr:uid="{00000000-0005-0000-0000-000061160000}"/>
    <cellStyle name="_CurrencySpace_unbundling 2" xfId="6014" xr:uid="{00000000-0005-0000-0000-000062160000}"/>
    <cellStyle name="_CurrencySpace_unbundling 2 2" xfId="6015" xr:uid="{00000000-0005-0000-0000-000063160000}"/>
    <cellStyle name="_CurrencySpace_unbundling_lighting_2" xfId="6016" xr:uid="{00000000-0005-0000-0000-000064160000}"/>
    <cellStyle name="_CurrencySpace_unbundling_lighting_2 2" xfId="6017" xr:uid="{00000000-0005-0000-0000-000065160000}"/>
    <cellStyle name="_CurrencySpace_unbundling_lighting_2 2 2" xfId="6018" xr:uid="{00000000-0005-0000-0000-000066160000}"/>
    <cellStyle name="_CurrencySpace_Update 08-27-01-3" xfId="6019" xr:uid="{00000000-0005-0000-0000-000067160000}"/>
    <cellStyle name="_CurrencySpace_Update 08-27-01-3 10" xfId="6020" xr:uid="{00000000-0005-0000-0000-000068160000}"/>
    <cellStyle name="_CurrencySpace_Update 08-27-01-3 2" xfId="6021" xr:uid="{00000000-0005-0000-0000-000069160000}"/>
    <cellStyle name="_CurrencySpace_Update 08-27-01-3 2 2" xfId="6022" xr:uid="{00000000-0005-0000-0000-00006A160000}"/>
    <cellStyle name="_CurrencySpace_Update 08-27-01-3 2_FCF" xfId="6023" xr:uid="{00000000-0005-0000-0000-00006B160000}"/>
    <cellStyle name="_CurrencySpace_Update 08-27-01-3 3" xfId="6024" xr:uid="{00000000-0005-0000-0000-00006C160000}"/>
    <cellStyle name="_CurrencySpace_Update 08-27-01-3 3 2" xfId="6025" xr:uid="{00000000-0005-0000-0000-00006D160000}"/>
    <cellStyle name="_CurrencySpace_Update 08-27-01-3 3 3" xfId="6026" xr:uid="{00000000-0005-0000-0000-00006E160000}"/>
    <cellStyle name="_CurrencySpace_Update 08-27-01-3 4" xfId="6027" xr:uid="{00000000-0005-0000-0000-00006F160000}"/>
    <cellStyle name="_CurrencySpace_Update 08-27-01-3 5" xfId="6028" xr:uid="{00000000-0005-0000-0000-000070160000}"/>
    <cellStyle name="_CurrencySpace_Update 08-27-01-3 6" xfId="6029" xr:uid="{00000000-0005-0000-0000-000071160000}"/>
    <cellStyle name="_CurrencySpace_Update 08-27-01-3 7" xfId="6030" xr:uid="{00000000-0005-0000-0000-000072160000}"/>
    <cellStyle name="_CurrencySpace_Update 08-27-01-3 8" xfId="6031" xr:uid="{00000000-0005-0000-0000-000073160000}"/>
    <cellStyle name="_CurrencySpace_Update 08-27-01-3 9" xfId="6032" xr:uid="{00000000-0005-0000-0000-000074160000}"/>
    <cellStyle name="_CurrencySpace_Vague LBO Model - 19 July 2001" xfId="6033" xr:uid="{00000000-0005-0000-0000-000075160000}"/>
    <cellStyle name="_CurrencySpace_Vague LBO Model - 19 July 2001 10" xfId="6034" xr:uid="{00000000-0005-0000-0000-000076160000}"/>
    <cellStyle name="_CurrencySpace_Vague LBO Model - 19 July 2001 2" xfId="6035" xr:uid="{00000000-0005-0000-0000-000077160000}"/>
    <cellStyle name="_CurrencySpace_Vague LBO Model - 19 July 2001 2 2" xfId="6036" xr:uid="{00000000-0005-0000-0000-000078160000}"/>
    <cellStyle name="_CurrencySpace_Vague LBO Model - 19 July 2001 2_FCF" xfId="6037" xr:uid="{00000000-0005-0000-0000-000079160000}"/>
    <cellStyle name="_CurrencySpace_Vague LBO Model - 19 July 2001 3" xfId="6038" xr:uid="{00000000-0005-0000-0000-00007A160000}"/>
    <cellStyle name="_CurrencySpace_Vague LBO Model - 19 July 2001 3 2" xfId="6039" xr:uid="{00000000-0005-0000-0000-00007B160000}"/>
    <cellStyle name="_CurrencySpace_Vague LBO Model - 19 July 2001 3 3" xfId="6040" xr:uid="{00000000-0005-0000-0000-00007C160000}"/>
    <cellStyle name="_CurrencySpace_Vague LBO Model - 19 July 2001 4" xfId="6041" xr:uid="{00000000-0005-0000-0000-00007D160000}"/>
    <cellStyle name="_CurrencySpace_Vague LBO Model - 19 July 2001 5" xfId="6042" xr:uid="{00000000-0005-0000-0000-00007E160000}"/>
    <cellStyle name="_CurrencySpace_Vague LBO Model - 19 July 2001 6" xfId="6043" xr:uid="{00000000-0005-0000-0000-00007F160000}"/>
    <cellStyle name="_CurrencySpace_Vague LBO Model - 19 July 2001 7" xfId="6044" xr:uid="{00000000-0005-0000-0000-000080160000}"/>
    <cellStyle name="_CurrencySpace_Vague LBO Model - 19 July 2001 8" xfId="6045" xr:uid="{00000000-0005-0000-0000-000081160000}"/>
    <cellStyle name="_CurrencySpace_Vague LBO Model - 19 July 2001 9" xfId="6046" xr:uid="{00000000-0005-0000-0000-000082160000}"/>
    <cellStyle name="_CurrencySpace_Valuation" xfId="6047" xr:uid="{00000000-0005-0000-0000-000083160000}"/>
    <cellStyle name="_CurrencySpace_Valuation 10" xfId="6048" xr:uid="{00000000-0005-0000-0000-000084160000}"/>
    <cellStyle name="_CurrencySpace_Valuation 2" xfId="6049" xr:uid="{00000000-0005-0000-0000-000085160000}"/>
    <cellStyle name="_CurrencySpace_Valuation 2 2" xfId="6050" xr:uid="{00000000-0005-0000-0000-000086160000}"/>
    <cellStyle name="_CurrencySpace_Valuation 2_FCF" xfId="6051" xr:uid="{00000000-0005-0000-0000-000087160000}"/>
    <cellStyle name="_CurrencySpace_Valuation 3" xfId="6052" xr:uid="{00000000-0005-0000-0000-000088160000}"/>
    <cellStyle name="_CurrencySpace_Valuation 3 2" xfId="6053" xr:uid="{00000000-0005-0000-0000-000089160000}"/>
    <cellStyle name="_CurrencySpace_Valuation 3 3" xfId="6054" xr:uid="{00000000-0005-0000-0000-00008A160000}"/>
    <cellStyle name="_CurrencySpace_Valuation 4" xfId="6055" xr:uid="{00000000-0005-0000-0000-00008B160000}"/>
    <cellStyle name="_CurrencySpace_Valuation 5" xfId="6056" xr:uid="{00000000-0005-0000-0000-00008C160000}"/>
    <cellStyle name="_CurrencySpace_Valuation 6" xfId="6057" xr:uid="{00000000-0005-0000-0000-00008D160000}"/>
    <cellStyle name="_CurrencySpace_Valuation 7" xfId="6058" xr:uid="{00000000-0005-0000-0000-00008E160000}"/>
    <cellStyle name="_CurrencySpace_Valuation 8" xfId="6059" xr:uid="{00000000-0005-0000-0000-00008F160000}"/>
    <cellStyle name="_CurrencySpace_Valuation 9" xfId="6060" xr:uid="{00000000-0005-0000-0000-000090160000}"/>
    <cellStyle name="_CurrencySpace_valuation#5" xfId="6061" xr:uid="{00000000-0005-0000-0000-000091160000}"/>
    <cellStyle name="_CurrencySpace_valuation#5 10" xfId="6062" xr:uid="{00000000-0005-0000-0000-000092160000}"/>
    <cellStyle name="_CurrencySpace_valuation#5 2" xfId="6063" xr:uid="{00000000-0005-0000-0000-000093160000}"/>
    <cellStyle name="_CurrencySpace_valuation#5 2 2" xfId="6064" xr:uid="{00000000-0005-0000-0000-000094160000}"/>
    <cellStyle name="_CurrencySpace_valuation#5 2_FCF" xfId="6065" xr:uid="{00000000-0005-0000-0000-000095160000}"/>
    <cellStyle name="_CurrencySpace_valuation#5 3" xfId="6066" xr:uid="{00000000-0005-0000-0000-000096160000}"/>
    <cellStyle name="_CurrencySpace_valuation#5 3 2" xfId="6067" xr:uid="{00000000-0005-0000-0000-000097160000}"/>
    <cellStyle name="_CurrencySpace_valuation#5 3 3" xfId="6068" xr:uid="{00000000-0005-0000-0000-000098160000}"/>
    <cellStyle name="_CurrencySpace_valuation#5 4" xfId="6069" xr:uid="{00000000-0005-0000-0000-000099160000}"/>
    <cellStyle name="_CurrencySpace_valuation#5 5" xfId="6070" xr:uid="{00000000-0005-0000-0000-00009A160000}"/>
    <cellStyle name="_CurrencySpace_valuation#5 6" xfId="6071" xr:uid="{00000000-0005-0000-0000-00009B160000}"/>
    <cellStyle name="_CurrencySpace_valuation#5 7" xfId="6072" xr:uid="{00000000-0005-0000-0000-00009C160000}"/>
    <cellStyle name="_CurrencySpace_valuation#5 8" xfId="6073" xr:uid="{00000000-0005-0000-0000-00009D160000}"/>
    <cellStyle name="_CurrencySpace_valuation#5 9" xfId="6074" xr:uid="{00000000-0005-0000-0000-00009E160000}"/>
    <cellStyle name="_CurrencySpace_Valuation_Summary1" xfId="6075" xr:uid="{00000000-0005-0000-0000-00009F160000}"/>
    <cellStyle name="_CurrencySpace_Valuation_Summary1 2" xfId="6076" xr:uid="{00000000-0005-0000-0000-0000A0160000}"/>
    <cellStyle name="_CurrencySpace_Valuation_Summary1 2 2" xfId="6077" xr:uid="{00000000-0005-0000-0000-0000A1160000}"/>
    <cellStyle name="_CurrencySpace_Veritas Business Cases2" xfId="6078" xr:uid="{00000000-0005-0000-0000-0000A2160000}"/>
    <cellStyle name="_CurrencySpace_Veritas Business Cases2 2" xfId="6079" xr:uid="{00000000-0005-0000-0000-0000A3160000}"/>
    <cellStyle name="_CurrencySpace_Veritas Business Cases2 2 2" xfId="6080" xr:uid="{00000000-0005-0000-0000-0000A4160000}"/>
    <cellStyle name="_CurrencySpace_WPP_YNR_merger_plans" xfId="6081" xr:uid="{00000000-0005-0000-0000-0000A5160000}"/>
    <cellStyle name="_CurrencySpace_WPP_YNR_merger_plans 10" xfId="6082" xr:uid="{00000000-0005-0000-0000-0000A6160000}"/>
    <cellStyle name="_CurrencySpace_WPP_YNR_merger_plans 2" xfId="6083" xr:uid="{00000000-0005-0000-0000-0000A7160000}"/>
    <cellStyle name="_CurrencySpace_WPP_YNR_merger_plans 2 2" xfId="6084" xr:uid="{00000000-0005-0000-0000-0000A8160000}"/>
    <cellStyle name="_CurrencySpace_WPP_YNR_merger_plans 2_FCF" xfId="6085" xr:uid="{00000000-0005-0000-0000-0000A9160000}"/>
    <cellStyle name="_CurrencySpace_WPP_YNR_merger_plans 3" xfId="6086" xr:uid="{00000000-0005-0000-0000-0000AA160000}"/>
    <cellStyle name="_CurrencySpace_WPP_YNR_merger_plans 3 2" xfId="6087" xr:uid="{00000000-0005-0000-0000-0000AB160000}"/>
    <cellStyle name="_CurrencySpace_WPP_YNR_merger_plans 3 3" xfId="6088" xr:uid="{00000000-0005-0000-0000-0000AC160000}"/>
    <cellStyle name="_CurrencySpace_WPP_YNR_merger_plans 4" xfId="6089" xr:uid="{00000000-0005-0000-0000-0000AD160000}"/>
    <cellStyle name="_CurrencySpace_WPP_YNR_merger_plans 5" xfId="6090" xr:uid="{00000000-0005-0000-0000-0000AE160000}"/>
    <cellStyle name="_CurrencySpace_WPP_YNR_merger_plans 6" xfId="6091" xr:uid="{00000000-0005-0000-0000-0000AF160000}"/>
    <cellStyle name="_CurrencySpace_WPP_YNR_merger_plans 7" xfId="6092" xr:uid="{00000000-0005-0000-0000-0000B0160000}"/>
    <cellStyle name="_CurrencySpace_WPP_YNR_merger_plans 8" xfId="6093" xr:uid="{00000000-0005-0000-0000-0000B1160000}"/>
    <cellStyle name="_CurrencySpace_WPP_YNR_merger_plans 9" xfId="6094" xr:uid="{00000000-0005-0000-0000-0000B2160000}"/>
    <cellStyle name="_Dollar" xfId="6095" xr:uid="{00000000-0005-0000-0000-0000B3160000}"/>
    <cellStyle name="_Dollar 2" xfId="6096" xr:uid="{00000000-0005-0000-0000-0000B4160000}"/>
    <cellStyle name="_Dollar 2 2" xfId="6097" xr:uid="{00000000-0005-0000-0000-0000B5160000}"/>
    <cellStyle name="_Dollar 3" xfId="6098" xr:uid="{00000000-0005-0000-0000-0000B6160000}"/>
    <cellStyle name="_Dollar 4" xfId="6099" xr:uid="{00000000-0005-0000-0000-0000B7160000}"/>
    <cellStyle name="_Dollar_02 PICARD_BUSINESS PLAN 05042002" xfId="6100" xr:uid="{00000000-0005-0000-0000-0000B8160000}"/>
    <cellStyle name="_Dollar_02 PICARD_BUSINESS PLAN 05042002 2" xfId="6101" xr:uid="{00000000-0005-0000-0000-0000B9160000}"/>
    <cellStyle name="_Dollar_02 PICARD_BUSINESS PLAN 05042002 2 2" xfId="6102" xr:uid="{00000000-0005-0000-0000-0000BA160000}"/>
    <cellStyle name="_Dollar_05 CSC_Picabia_02042002" xfId="6103" xr:uid="{00000000-0005-0000-0000-0000BB160000}"/>
    <cellStyle name="_Dollar_05 CSC_Picabia_02042002 2" xfId="6104" xr:uid="{00000000-0005-0000-0000-0000BC160000}"/>
    <cellStyle name="_Dollar_05 CSC_Picabia_02042002 2 2" xfId="6105" xr:uid="{00000000-0005-0000-0000-0000BD160000}"/>
    <cellStyle name="_Dollar_2009-07-22_PEC-CAPEX 2009-2010_V7" xfId="6106" xr:uid="{00000000-0005-0000-0000-0000BE160000}"/>
    <cellStyle name="_Dollar_2009-08_PEC-CAPEX 2009-2010_V8" xfId="6107" xr:uid="{00000000-0005-0000-0000-0000BF160000}"/>
    <cellStyle name="_Dollar_Jazztel - Benchmark" xfId="6108" xr:uid="{00000000-0005-0000-0000-0000C0160000}"/>
    <cellStyle name="_Dollar_Jazztel - Benchmark 2" xfId="6109" xr:uid="{00000000-0005-0000-0000-0000C1160000}"/>
    <cellStyle name="_Dollar_Jazztel - Benchmark 2 2" xfId="6110" xr:uid="{00000000-0005-0000-0000-0000C2160000}"/>
    <cellStyle name="_Dollar_Jazztel - Benchmark_Merger model_10 Aug Credit" xfId="6111" xr:uid="{00000000-0005-0000-0000-0000C3160000}"/>
    <cellStyle name="_Dollar_Jazztel - Benchmark_Merger model_10 Aug Credit 2" xfId="6112" xr:uid="{00000000-0005-0000-0000-0000C4160000}"/>
    <cellStyle name="_Dollar_Jazztel - Benchmark_Merger model_10 Aug Credit 2 2" xfId="6113" xr:uid="{00000000-0005-0000-0000-0000C5160000}"/>
    <cellStyle name="_Dollar_Jazztel - Benchmark_Merger model_10 Aug Credit 3" xfId="6114" xr:uid="{00000000-0005-0000-0000-0000C6160000}"/>
    <cellStyle name="_Dollar_Jazztel model 16DP3-Exhibits" xfId="6115" xr:uid="{00000000-0005-0000-0000-0000C7160000}"/>
    <cellStyle name="_Dollar_Jazztel model 16DP3-Exhibits 2" xfId="6116" xr:uid="{00000000-0005-0000-0000-0000C8160000}"/>
    <cellStyle name="_Dollar_Jazztel model 16DP3-Exhibits 2 2" xfId="6117" xr:uid="{00000000-0005-0000-0000-0000C9160000}"/>
    <cellStyle name="_Dollar_Jazztel model 16DP3-Exhibits_Merger model_10 Aug Credit" xfId="6118" xr:uid="{00000000-0005-0000-0000-0000CA160000}"/>
    <cellStyle name="_Dollar_Jazztel model 16DP3-Exhibits_Merger model_10 Aug Credit 2" xfId="6119" xr:uid="{00000000-0005-0000-0000-0000CB160000}"/>
    <cellStyle name="_Dollar_Jazztel model 16DP3-Exhibits_Merger model_10 Aug Credit 2 2" xfId="6120" xr:uid="{00000000-0005-0000-0000-0000CC160000}"/>
    <cellStyle name="_Dollar_Jazztel model 16DP3-Exhibits_Mobile CSC - CMT" xfId="6121" xr:uid="{00000000-0005-0000-0000-0000CD160000}"/>
    <cellStyle name="_Dollar_Jazztel model 16DP3-Exhibits_Mobile CSC - CMT 2" xfId="6122" xr:uid="{00000000-0005-0000-0000-0000CE160000}"/>
    <cellStyle name="_Dollar_Jazztel model 16DP3-Exhibits_Mobile CSC - CMT 2 2" xfId="6123" xr:uid="{00000000-0005-0000-0000-0000CF160000}"/>
    <cellStyle name="_Dollar_Jazztel model 18DP-exhibits" xfId="6124" xr:uid="{00000000-0005-0000-0000-0000D0160000}"/>
    <cellStyle name="_Dollar_Jazztel model 18DP-exhibits 2" xfId="6125" xr:uid="{00000000-0005-0000-0000-0000D1160000}"/>
    <cellStyle name="_Dollar_Jazztel model 18DP-exhibits 2 2" xfId="6126" xr:uid="{00000000-0005-0000-0000-0000D2160000}"/>
    <cellStyle name="_Dollar_Jazztel model 18DP-exhibits_T_MOBIL2" xfId="6127" xr:uid="{00000000-0005-0000-0000-0000D3160000}"/>
    <cellStyle name="_Dollar_Jazztel model 18DP-exhibits_T_MOBIL2 2" xfId="6128" xr:uid="{00000000-0005-0000-0000-0000D4160000}"/>
    <cellStyle name="_Dollar_Jazztel model 18DP-exhibits_T_MOBIL2 2 2" xfId="6129" xr:uid="{00000000-0005-0000-0000-0000D5160000}"/>
    <cellStyle name="_Dollar_Jazztel model 18DP-exhibits_T_MOBIL2_2009-07-22_PEC-CAPEX 2009-2010_V7" xfId="6130" xr:uid="{00000000-0005-0000-0000-0000D6160000}"/>
    <cellStyle name="_Dollar_Jazztel model 18DP-exhibits_T_MOBIL2_2009-08_PEC-CAPEX 2009-2010_V8" xfId="6131" xr:uid="{00000000-0005-0000-0000-0000D7160000}"/>
    <cellStyle name="_Dollar_Jazztel model 18DP-exhibits_T_MOBIL2_Bridge FC Act 2007 vs 2008 (Fct June) par entreprise" xfId="6132" xr:uid="{00000000-0005-0000-0000-0000D8160000}"/>
    <cellStyle name="_Dollar_Jazztel model 18DP-exhibits_T_MOBIL2_Bridge FC Act 2007 vs 2008 (Fct June) par entreprise 2" xfId="6133" xr:uid="{00000000-0005-0000-0000-0000D9160000}"/>
    <cellStyle name="_Dollar_Jazztel model 18DP-exhibits_T_MOBIL2_Bridge FC Act 2007 vs 2008 (Fct June) par entreprise 2 2" xfId="6134" xr:uid="{00000000-0005-0000-0000-0000DA160000}"/>
    <cellStyle name="_Dollar_Jazztel model 18DP-exhibits_T_MOBIL2_Cash Unit Review 2012 03 Acetow" xfId="6135" xr:uid="{00000000-0005-0000-0000-0000DB160000}"/>
    <cellStyle name="_Dollar_Jazztel model 18DP-exhibits_T_MOBIL2_Chiffres Pres board 2007" xfId="6136" xr:uid="{00000000-0005-0000-0000-0000DC160000}"/>
    <cellStyle name="_Dollar_Jazztel model 18DP-exhibits_T_MOBIL2_Chiffres Pres board 2007 2" xfId="6137" xr:uid="{00000000-0005-0000-0000-0000DD160000}"/>
    <cellStyle name="_Dollar_Jazztel model 18DP-exhibits_T_MOBIL2_Chiffres Pres board 2007 2 2" xfId="6138" xr:uid="{00000000-0005-0000-0000-0000DE160000}"/>
    <cellStyle name="_Dollar_Jazztel model 18DP-exhibits_T_MOBIL2_Chiffres Pres Juillet 2007" xfId="6139" xr:uid="{00000000-0005-0000-0000-0000DF160000}"/>
    <cellStyle name="_Dollar_Jazztel model 18DP-exhibits_T_MOBIL2_Chiffres Pres Juillet 2007 2" xfId="6140" xr:uid="{00000000-0005-0000-0000-0000E0160000}"/>
    <cellStyle name="_Dollar_Jazztel model 18DP-exhibits_T_MOBIL2_Chiffres Pres Juillet 2007 2 2" xfId="6141" xr:uid="{00000000-0005-0000-0000-0000E1160000}"/>
    <cellStyle name="_Dollar_Jazztel model 18DP-exhibits_T_MOBIL2_Conso Bridge EBITDA 2008x2007" xfId="6142" xr:uid="{00000000-0005-0000-0000-0000E2160000}"/>
    <cellStyle name="_Dollar_Jazztel model 18DP-exhibits_T_MOBIL2_Conso Bridge EBITDA 2008x2007 2" xfId="6143" xr:uid="{00000000-0005-0000-0000-0000E3160000}"/>
    <cellStyle name="_Dollar_Jazztel model 18DP-exhibits_T_MOBIL2_Conso Bridge EBITDA 2008x2007 2 2" xfId="6144" xr:uid="{00000000-0005-0000-0000-0000E4160000}"/>
    <cellStyle name="_Dollar_Jazztel model 18DP-exhibits_T_MOBIL2_Conso Bridge EBITDA 2008x2007 SPRING06" xfId="6145" xr:uid="{00000000-0005-0000-0000-0000E5160000}"/>
    <cellStyle name="_Dollar_Jazztel model 18DP-exhibits_T_MOBIL2_Conso Bridge EBITDA 2008x2007 SPRING06 2" xfId="6146" xr:uid="{00000000-0005-0000-0000-0000E6160000}"/>
    <cellStyle name="_Dollar_Jazztel model 18DP-exhibits_T_MOBIL2_Conso Bridge EBITDA 2008x2007 SPRING06 2 2" xfId="6147" xr:uid="{00000000-0005-0000-0000-0000E7160000}"/>
    <cellStyle name="_Dollar_Jazztel model 18DP-exhibits_T_MOBIL2_P&amp;L Spring 200806" xfId="6148" xr:uid="{00000000-0005-0000-0000-0000E8160000}"/>
    <cellStyle name="_Dollar_Jazztel model 18DP-exhibits_T_MOBIL2_P&amp;L Spring 200806 2" xfId="6149" xr:uid="{00000000-0005-0000-0000-0000E9160000}"/>
    <cellStyle name="_Dollar_Jazztel model 18DP-exhibits_T_MOBIL2_P&amp;L Spring 200806 2 2" xfId="6150" xr:uid="{00000000-0005-0000-0000-0000EA160000}"/>
    <cellStyle name="_Dollar_Jazztel model 18DP-exhibits_T_MOBIL2_Présentation au Board" xfId="6151" xr:uid="{00000000-0005-0000-0000-0000EB160000}"/>
    <cellStyle name="_Dollar_Jazztel model 18DP-exhibits_T_MOBIL2_Présentation au Board 2" xfId="6152" xr:uid="{00000000-0005-0000-0000-0000EC160000}"/>
    <cellStyle name="_Dollar_Jazztel model 18DP-exhibits_T_MOBIL2_Présentation au Board 2 2" xfId="6153" xr:uid="{00000000-0005-0000-0000-0000ED160000}"/>
    <cellStyle name="_Dollar_Jazztel model 18DP-exhibits_T_MOBIL2_Présentation au Board July 29" xfId="6154" xr:uid="{00000000-0005-0000-0000-0000EE160000}"/>
    <cellStyle name="_Dollar_Jazztel model 18DP-exhibits_T_MOBIL2_Présentation au Board July 29 2" xfId="6155" xr:uid="{00000000-0005-0000-0000-0000EF160000}"/>
    <cellStyle name="_Dollar_Jazztel model 18DP-exhibits_T_MOBIL2_Présentation au Board July 29 2 2" xfId="6156" xr:uid="{00000000-0005-0000-0000-0000F0160000}"/>
    <cellStyle name="_Dollar_Jazztel model 18DP-exhibits_T_MOBIL2_Présentation au CDG July 21 v080708" xfId="6157" xr:uid="{00000000-0005-0000-0000-0000F1160000}"/>
    <cellStyle name="_Dollar_Jazztel model 18DP-exhibits_T_MOBIL2_Présentation au CDG July 21 v080708 2" xfId="6158" xr:uid="{00000000-0005-0000-0000-0000F2160000}"/>
    <cellStyle name="_Dollar_Jazztel model 18DP-exhibits_T_MOBIL2_Présentation au CDG July 21 v080708 2 2" xfId="6159" xr:uid="{00000000-0005-0000-0000-0000F3160000}"/>
    <cellStyle name="_Dollar_Jazztel model 18DP-exhibits_T_MOBIL2_Présention au Board July 29" xfId="6160" xr:uid="{00000000-0005-0000-0000-0000F4160000}"/>
    <cellStyle name="_Dollar_Jazztel model 18DP-exhibits_T_MOBIL2_Présention au Board July 29 2" xfId="6161" xr:uid="{00000000-0005-0000-0000-0000F5160000}"/>
    <cellStyle name="_Dollar_Jazztel model 18DP-exhibits_T_MOBIL2_Présention au Board July 29 2 2" xfId="6162" xr:uid="{00000000-0005-0000-0000-0000F6160000}"/>
    <cellStyle name="_Dollar_Jazztel model 18DP-exhibits_T_MOBIL2_SPRING 2010" xfId="6163" xr:uid="{00000000-0005-0000-0000-0000F7160000}"/>
    <cellStyle name="_Dollar_Jazztel model 18DP-exhibits_T_MOBIL2_SPRING 2010 2" xfId="6164" xr:uid="{00000000-0005-0000-0000-0000F8160000}"/>
    <cellStyle name="_Dollar_Jazztel model 18DP-exhibits_T_MOBIL2_SPRING 2010 2 2" xfId="6165" xr:uid="{00000000-0005-0000-0000-0000F9160000}"/>
    <cellStyle name="_Dollar_Jazztel model 18DP-exhibits_T_MOBIL2_Synthèse Rhodia Spring Dec 2007 P&amp;L" xfId="6166" xr:uid="{00000000-0005-0000-0000-0000FA160000}"/>
    <cellStyle name="_Dollar_Jazztel model 18DP-exhibits_T_MOBIL2_Synthèse Rhodia Spring Dec 2007 P&amp;L 2" xfId="6167" xr:uid="{00000000-0005-0000-0000-0000FB160000}"/>
    <cellStyle name="_Dollar_Jazztel model 18DP-exhibits_T_MOBIL2_Synthèse Rhodia Spring Dec 2007 P&amp;L 2 2" xfId="6168" xr:uid="{00000000-0005-0000-0000-0000FC160000}"/>
    <cellStyle name="_Dollar_Jazztel model 18DP-exhibits_T_MOBIL2_WC &amp; Free Cash Flow 2011-10" xfId="6169" xr:uid="{00000000-0005-0000-0000-0000FD160000}"/>
    <cellStyle name="_Dollar_Jazztel model 18DP-exhibits_T_MOBIL2_WC &amp; Free Cash Flow 2011-10 2" xfId="6170" xr:uid="{00000000-0005-0000-0000-0000FE160000}"/>
    <cellStyle name="_Dollar_Jazztel model 18DP-exhibits_T_MOBIL2_WC &amp; Free Cash Flow 2011-10 2 2" xfId="6171" xr:uid="{00000000-0005-0000-0000-0000FF160000}"/>
    <cellStyle name="_Dollar_Jazztel model 18DP-exhibits_T_MOBIL2_WC &amp; Free Cash Flow Spring 200806" xfId="6172" xr:uid="{00000000-0005-0000-0000-000000170000}"/>
    <cellStyle name="_Dollar_Jazztel model 18DP-exhibits_T_MOBIL2_WC &amp; Free Cash Flow Spring 200806 2" xfId="6173" xr:uid="{00000000-0005-0000-0000-000001170000}"/>
    <cellStyle name="_Dollar_Jazztel model 18DP-exhibits_T_MOBIL2_WC &amp; Free Cash Flow Spring 200806 2 2" xfId="6174" xr:uid="{00000000-0005-0000-0000-000002170000}"/>
    <cellStyle name="_Dollar_Mobile CSC - CMT" xfId="6175" xr:uid="{00000000-0005-0000-0000-000003170000}"/>
    <cellStyle name="_Dollar_Mobile CSC - CMT 2" xfId="6176" xr:uid="{00000000-0005-0000-0000-000004170000}"/>
    <cellStyle name="_Dollar_Mobile CSC - CMT 2 2" xfId="6177" xr:uid="{00000000-0005-0000-0000-000005170000}"/>
    <cellStyle name="_Dollar_October 12 - BIG CSC Auto update" xfId="6178" xr:uid="{00000000-0005-0000-0000-000006170000}"/>
    <cellStyle name="_Dollar_October 12 - BIG CSC Auto update 2" xfId="6179" xr:uid="{00000000-0005-0000-0000-000007170000}"/>
    <cellStyle name="_Dollar_October 12 - BIG CSC Auto update 2 2" xfId="6180" xr:uid="{00000000-0005-0000-0000-000008170000}"/>
    <cellStyle name="_Dollar_Versatel1" xfId="6181" xr:uid="{00000000-0005-0000-0000-000009170000}"/>
    <cellStyle name="_Dollar_Versatel1 2" xfId="6182" xr:uid="{00000000-0005-0000-0000-00000A170000}"/>
    <cellStyle name="_Dollar_Versatel1 2 2" xfId="6183" xr:uid="{00000000-0005-0000-0000-00000B170000}"/>
    <cellStyle name="_Dollar_Versatel1_Merger model_10 Aug Credit" xfId="6184" xr:uid="{00000000-0005-0000-0000-00000C170000}"/>
    <cellStyle name="_Dollar_Versatel1_Merger model_10 Aug Credit 2" xfId="6185" xr:uid="{00000000-0005-0000-0000-00000D170000}"/>
    <cellStyle name="_Dollar_Versatel1_Merger model_10 Aug Credit 2 2" xfId="6186" xr:uid="{00000000-0005-0000-0000-00000E170000}"/>
    <cellStyle name="_Dollar_Versatel1_Merger model_10 Aug Credit 3" xfId="6187" xr:uid="{00000000-0005-0000-0000-00000F170000}"/>
    <cellStyle name="_Ecriture - Evaluation Amort Corporels PPA" xfId="6188" xr:uid="{00000000-0005-0000-0000-000010170000}"/>
    <cellStyle name="_EMS 2011.10" xfId="6189" xr:uid="{00000000-0005-0000-0000-000011170000}"/>
    <cellStyle name="_Euro" xfId="6190" xr:uid="{00000000-0005-0000-0000-000012170000}"/>
    <cellStyle name="_Euro 2" xfId="6191" xr:uid="{00000000-0005-0000-0000-000013170000}"/>
    <cellStyle name="_Euro 2 2" xfId="6192" xr:uid="{00000000-0005-0000-0000-000014170000}"/>
    <cellStyle name="_Euro_Analysis" xfId="6193" xr:uid="{00000000-0005-0000-0000-000015170000}"/>
    <cellStyle name="_Euro_Analysis 2" xfId="6194" xr:uid="{00000000-0005-0000-0000-000016170000}"/>
    <cellStyle name="_Euro_Analysis 2 2" xfId="6195" xr:uid="{00000000-0005-0000-0000-000017170000}"/>
    <cellStyle name="_Euro_Analysise" xfId="6196" xr:uid="{00000000-0005-0000-0000-000018170000}"/>
    <cellStyle name="_Euro_Analysise 2" xfId="6197" xr:uid="{00000000-0005-0000-0000-000019170000}"/>
    <cellStyle name="_Euro_Analysise 2 2" xfId="6198" xr:uid="{00000000-0005-0000-0000-00001A170000}"/>
    <cellStyle name="_Euro_BLS2q_salesforce" xfId="6199" xr:uid="{00000000-0005-0000-0000-00001B170000}"/>
    <cellStyle name="_Euro_lbo_short_form" xfId="6200" xr:uid="{00000000-0005-0000-0000-00001C170000}"/>
    <cellStyle name="_Euro_lbo_short_form 2" xfId="6201" xr:uid="{00000000-0005-0000-0000-00001D170000}"/>
    <cellStyle name="_Euro_lbo_short_form 2 2" xfId="6202" xr:uid="{00000000-0005-0000-0000-00001E170000}"/>
    <cellStyle name="_Euro_Merger model_19 Oct incl. LBO" xfId="6203" xr:uid="{00000000-0005-0000-0000-00001F170000}"/>
    <cellStyle name="_Euro_Merger model_19 Oct incl. LBO 2" xfId="6204" xr:uid="{00000000-0005-0000-0000-000020170000}"/>
    <cellStyle name="_Euro_Sanitec Model v.2.7" xfId="6205" xr:uid="{00000000-0005-0000-0000-000021170000}"/>
    <cellStyle name="_Feuil2" xfId="6206" xr:uid="{00000000-0005-0000-0000-000022170000}"/>
    <cellStyle name="_Global Solvay Budget 2013 v2 (2)" xfId="6207" xr:uid="{00000000-0005-0000-0000-000023170000}"/>
    <cellStyle name="_Global Solvay Budget 2013 v2 (2)_FCF" xfId="6208" xr:uid="{00000000-0005-0000-0000-000024170000}"/>
    <cellStyle name="_GZW2011planCurrInvest-rev3bis" xfId="6209" xr:uid="{00000000-0005-0000-0000-000025170000}"/>
    <cellStyle name="_Heading" xfId="6210" xr:uid="{00000000-0005-0000-0000-000026170000}"/>
    <cellStyle name="_Heading 2" xfId="6211" xr:uid="{00000000-0005-0000-0000-000027170000}"/>
    <cellStyle name="_Heading 3" xfId="6212" xr:uid="{00000000-0005-0000-0000-000028170000}"/>
    <cellStyle name="_Heading 4" xfId="6213" xr:uid="{00000000-0005-0000-0000-000029170000}"/>
    <cellStyle name="_Heading_02 BPdivision061003" xfId="6214" xr:uid="{00000000-0005-0000-0000-00002A170000}"/>
    <cellStyle name="_Heading_02 BPdivision061003 2" xfId="6215" xr:uid="{00000000-0005-0000-0000-00002B170000}"/>
    <cellStyle name="_Heading_02 BPdivision061003 3" xfId="6216" xr:uid="{00000000-0005-0000-0000-00002C170000}"/>
    <cellStyle name="_Heading_02 BPdivision061003 4" xfId="6217" xr:uid="{00000000-0005-0000-0000-00002D170000}"/>
    <cellStyle name="_Heading_02 BPdivision061003_BFR format Solvay 2012.09 Rhodia (sans liaison)" xfId="6218" xr:uid="{00000000-0005-0000-0000-00002E170000}"/>
    <cellStyle name="_Heading_02 BPdivision061003_BFR format Solvay 2012.09 Rhodia (sasn liaison)" xfId="6219" xr:uid="{00000000-0005-0000-0000-00002F170000}"/>
    <cellStyle name="_Heading_02 BPdivision061003_Bridge de dette 2013-05_SOLVAY_V6" xfId="6220" xr:uid="{00000000-0005-0000-0000-000030170000}"/>
    <cellStyle name="_Heading_02 BPdivision061003_Bridge de dette V7" xfId="6221" xr:uid="{00000000-0005-0000-0000-000031170000}"/>
    <cellStyle name="_Heading_02 BPdivision061003_Business Fct Review 2012 09 Rare Earth RQ sept12" xfId="6222" xr:uid="{00000000-0005-0000-0000-000032170000}"/>
    <cellStyle name="_Heading_02 BPdivision061003_Business Fct Review 2012 09 Rare Earth V8 7 V3" xfId="6223" xr:uid="{00000000-0005-0000-0000-000033170000}"/>
    <cellStyle name="_Heading_02 BPdivision061003_Business Fct Review 2012.09 Rare Earth V8.6" xfId="6224" xr:uid="{00000000-0005-0000-0000-000034170000}"/>
    <cellStyle name="_Heading_02 BPdivision061003_Cash Unit Review 2012.06 Acetow" xfId="6225" xr:uid="{00000000-0005-0000-0000-000035170000}"/>
    <cellStyle name="_Heading_02 BPdivision061003_DEF%20Tax%20reporting%20-%20Synthèse%20Solvay+Rhodia%20-%20Février%202013%2020032013(2)" xfId="6226" xr:uid="{00000000-0005-0000-0000-000036170000}"/>
    <cellStyle name="_Heading_02 BPdivision061003_FCF" xfId="6227" xr:uid="{00000000-0005-0000-0000-000037170000}"/>
    <cellStyle name="_Heading_02 BPdivision061003_graphique" xfId="6228" xr:uid="{00000000-0005-0000-0000-000038170000}"/>
    <cellStyle name="_Heading_02 BPdivision061003_HY 2018" xfId="6229" xr:uid="{00000000-0005-0000-0000-000039170000}"/>
    <cellStyle name="_Heading_02 BPdivision061003_SC" xfId="6230" xr:uid="{00000000-0005-0000-0000-00003A170000}"/>
    <cellStyle name="_Heading_02 BPdivision061003_Synthese" xfId="6231" xr:uid="{00000000-0005-0000-0000-00003B170000}"/>
    <cellStyle name="_Heading_02 BPdivision061003_Synthèse%20IS%20Palier%20Rhodia_Mars%202013v2(1)" xfId="6232" xr:uid="{00000000-0005-0000-0000-00003C170000}"/>
    <cellStyle name="_Heading_prestemp" xfId="6233" xr:uid="{00000000-0005-0000-0000-00003D170000}"/>
    <cellStyle name="_Heading_prestemp 2" xfId="6234" xr:uid="{00000000-0005-0000-0000-00003E170000}"/>
    <cellStyle name="_Heading_prestemp 3" xfId="6235" xr:uid="{00000000-0005-0000-0000-00003F170000}"/>
    <cellStyle name="_Heading_prestemp 4" xfId="6236" xr:uid="{00000000-0005-0000-0000-000040170000}"/>
    <cellStyle name="_Heading_prestemp_BFR format Solvay 2012.09 Rhodia (sans liaison)" xfId="6237" xr:uid="{00000000-0005-0000-0000-000041170000}"/>
    <cellStyle name="_Heading_prestemp_BFR format Solvay 2012.09 Rhodia (sasn liaison)" xfId="6238" xr:uid="{00000000-0005-0000-0000-000042170000}"/>
    <cellStyle name="_Heading_prestemp_Bridge de dette 2013-05_SOLVAY_V6" xfId="6239" xr:uid="{00000000-0005-0000-0000-000043170000}"/>
    <cellStyle name="_Heading_prestemp_Bridge de dette V7" xfId="6240" xr:uid="{00000000-0005-0000-0000-000044170000}"/>
    <cellStyle name="_Heading_prestemp_Business Fct Review 2012 09 Rare Earth RQ sept12" xfId="6241" xr:uid="{00000000-0005-0000-0000-000045170000}"/>
    <cellStyle name="_Heading_prestemp_Business Fct Review 2012 09 Rare Earth V8 7 V3" xfId="6242" xr:uid="{00000000-0005-0000-0000-000046170000}"/>
    <cellStyle name="_Heading_prestemp_Business Fct Review 2012.09 Rare Earth V8.6" xfId="6243" xr:uid="{00000000-0005-0000-0000-000047170000}"/>
    <cellStyle name="_Heading_prestemp_Cash Unit Review 2012.06 Acetow" xfId="6244" xr:uid="{00000000-0005-0000-0000-000048170000}"/>
    <cellStyle name="_Heading_prestemp_DEF%20Tax%20reporting%20-%20Synthèse%20Solvay+Rhodia%20-%20Février%202013%2020032013(2)" xfId="6245" xr:uid="{00000000-0005-0000-0000-000049170000}"/>
    <cellStyle name="_Heading_prestemp_FCF" xfId="6246" xr:uid="{00000000-0005-0000-0000-00004A170000}"/>
    <cellStyle name="_Heading_prestemp_graphique" xfId="6247" xr:uid="{00000000-0005-0000-0000-00004B170000}"/>
    <cellStyle name="_Heading_prestemp_HY 2018" xfId="6248" xr:uid="{00000000-0005-0000-0000-00004C170000}"/>
    <cellStyle name="_Heading_prestemp_SC" xfId="6249" xr:uid="{00000000-0005-0000-0000-00004D170000}"/>
    <cellStyle name="_Heading_prestemp_Synthese" xfId="6250" xr:uid="{00000000-0005-0000-0000-00004E170000}"/>
    <cellStyle name="_Heading_prestemp_Synthèse%20IS%20Palier%20Rhodia_Mars%202013v2(1)" xfId="6251" xr:uid="{00000000-0005-0000-0000-00004F170000}"/>
    <cellStyle name="_Headline" xfId="6252" xr:uid="{00000000-0005-0000-0000-000050170000}"/>
    <cellStyle name="_Headline 2" xfId="6253" xr:uid="{00000000-0005-0000-0000-000051170000}"/>
    <cellStyle name="_Headline 3" xfId="6254" xr:uid="{00000000-0005-0000-0000-000052170000}"/>
    <cellStyle name="_Highlight" xfId="6255" xr:uid="{00000000-0005-0000-0000-000053170000}"/>
    <cellStyle name="_Highlight 2" xfId="6256" xr:uid="{00000000-0005-0000-0000-000054170000}"/>
    <cellStyle name="_Highlight 2 2" xfId="6257" xr:uid="{00000000-0005-0000-0000-000055170000}"/>
    <cellStyle name="_Highlight 3" xfId="6258" xr:uid="{00000000-0005-0000-0000-000056170000}"/>
    <cellStyle name="_Highlight 4" xfId="6259" xr:uid="{00000000-0005-0000-0000-000057170000}"/>
    <cellStyle name="_Instru fi de change" xfId="6260" xr:uid="{00000000-0005-0000-0000-000058170000}"/>
    <cellStyle name="_Instru fi de change 2" xfId="6261" xr:uid="{00000000-0005-0000-0000-000059170000}"/>
    <cellStyle name="_IS 2011 en proforma" xfId="6262" xr:uid="{00000000-0005-0000-0000-00005A170000}"/>
    <cellStyle name="_IS 2011 en proforma 2" xfId="6263" xr:uid="{00000000-0005-0000-0000-00005B170000}"/>
    <cellStyle name="_Liasse Rhodia - Solvay_2011.11_V2" xfId="6264" xr:uid="{00000000-0005-0000-0000-00005C170000}"/>
    <cellStyle name="_Liasse Rhodia - Solvay_2011.11_V2 2" xfId="6265" xr:uid="{00000000-0005-0000-0000-00005D170000}"/>
    <cellStyle name="_Liasse Rhodia - Solvay_2011.11_V2_Synthèse%20IS%20Palier%20Rhodia_Mars%202013v2(1)" xfId="6266" xr:uid="{00000000-0005-0000-0000-00005E170000}"/>
    <cellStyle name="_Liasse Rhodia - Solvay_2012.02" xfId="6267" xr:uid="{00000000-0005-0000-0000-00005F170000}"/>
    <cellStyle name="_Liasse Rhodia - Solvay_2012.02 2" xfId="6268" xr:uid="{00000000-0005-0000-0000-000060170000}"/>
    <cellStyle name="_Liasse Rhodia - Solvay_2012.03" xfId="6269" xr:uid="{00000000-0005-0000-0000-000061170000}"/>
    <cellStyle name="_Liasse Rhodia - Solvay_2012.03 2" xfId="6270" xr:uid="{00000000-0005-0000-0000-000062170000}"/>
    <cellStyle name="_Liasse Rhodia - Solvay_2012.10" xfId="6271" xr:uid="{00000000-0005-0000-0000-000063170000}"/>
    <cellStyle name="_Liasse Rhodia - Solvay_2013.04" xfId="6272" xr:uid="{00000000-0005-0000-0000-000064170000}"/>
    <cellStyle name="_Multiple" xfId="6273" xr:uid="{00000000-0005-0000-0000-000065170000}"/>
    <cellStyle name="_Multiple 2" xfId="6274" xr:uid="{00000000-0005-0000-0000-000066170000}"/>
    <cellStyle name="_Multiple 2 2" xfId="6275" xr:uid="{00000000-0005-0000-0000-000067170000}"/>
    <cellStyle name="_Multiple_01 Rhino SoP" xfId="6276" xr:uid="{00000000-0005-0000-0000-000068170000}"/>
    <cellStyle name="_Multiple_02 Pfd Valuation" xfId="6277" xr:uid="{00000000-0005-0000-0000-000069170000}"/>
    <cellStyle name="_Multiple_02 Pfd Valuation 2" xfId="6278" xr:uid="{00000000-0005-0000-0000-00006A170000}"/>
    <cellStyle name="_Multiple_02 Pfd Valuation 2 2" xfId="6279" xr:uid="{00000000-0005-0000-0000-00006B170000}"/>
    <cellStyle name="_Multiple_02 PICARD_BUSINESS PLAN 05042002" xfId="6280" xr:uid="{00000000-0005-0000-0000-00006C170000}"/>
    <cellStyle name="_Multiple_02 PICARD_BUSINESS PLAN 05042002 2" xfId="6281" xr:uid="{00000000-0005-0000-0000-00006D170000}"/>
    <cellStyle name="_Multiple_03 Rhino Model 04062002" xfId="6282" xr:uid="{00000000-0005-0000-0000-00006E170000}"/>
    <cellStyle name="_Multiple_05 CSC_Picabia_02042002" xfId="6283" xr:uid="{00000000-0005-0000-0000-00006F170000}"/>
    <cellStyle name="_Multiple_05 CSC_Picabia_02042002 2" xfId="6284" xr:uid="{00000000-0005-0000-0000-000070170000}"/>
    <cellStyle name="_Multiple_05 CSC_Picabia_02042002 2 2" xfId="6285" xr:uid="{00000000-0005-0000-0000-000071170000}"/>
    <cellStyle name="_Multiple_16 Rhino Model 11012003" xfId="6286" xr:uid="{00000000-0005-0000-0000-000072170000}"/>
    <cellStyle name="_Multiple_2001 YTD Performance" xfId="6287" xr:uid="{00000000-0005-0000-0000-000073170000}"/>
    <cellStyle name="_Multiple_2001 YTD Performance 2" xfId="6288" xr:uid="{00000000-0005-0000-0000-000074170000}"/>
    <cellStyle name="_Multiple_2001 YTD Performance 2 2" xfId="6289" xr:uid="{00000000-0005-0000-0000-000075170000}"/>
    <cellStyle name="_Multiple_24-Mar-2002 NEW Rhodia EBITDA development" xfId="6290" xr:uid="{00000000-0005-0000-0000-000076170000}"/>
    <cellStyle name="_Multiple_24-Mar-2002 NEW Rhodia EBITDA development 2" xfId="6291" xr:uid="{00000000-0005-0000-0000-000077170000}"/>
    <cellStyle name="_Multiple_AD-Modèle GSI-14.03.00.final" xfId="6292" xr:uid="{00000000-0005-0000-0000-000078170000}"/>
    <cellStyle name="_Multiple_Analysis" xfId="6293" xr:uid="{00000000-0005-0000-0000-000079170000}"/>
    <cellStyle name="_Multiple_Analysis 2" xfId="6294" xr:uid="{00000000-0005-0000-0000-00007A170000}"/>
    <cellStyle name="_Multiple_Analysis 2 2" xfId="6295" xr:uid="{00000000-0005-0000-0000-00007B170000}"/>
    <cellStyle name="_Multiple_Analysis at Various Prices, Clariant" xfId="6296" xr:uid="{00000000-0005-0000-0000-00007C170000}"/>
    <cellStyle name="_Multiple_Analysis at Various Prices, Clariant 2" xfId="6297" xr:uid="{00000000-0005-0000-0000-00007D170000}"/>
    <cellStyle name="_Multiple_Analysis at Various Prices, Clariant 2 2" xfId="6298" xr:uid="{00000000-0005-0000-0000-00007E170000}"/>
    <cellStyle name="_Multiple_Analysise" xfId="6299" xr:uid="{00000000-0005-0000-0000-00007F170000}"/>
    <cellStyle name="_Multiple_Analysise 2" xfId="6300" xr:uid="{00000000-0005-0000-0000-000080170000}"/>
    <cellStyle name="_Multiple_Analysise 2 2" xfId="6301" xr:uid="{00000000-0005-0000-0000-000081170000}"/>
    <cellStyle name="_Multiple_AVP" xfId="6302" xr:uid="{00000000-0005-0000-0000-000082170000}"/>
    <cellStyle name="_Multiple_AVP 2" xfId="6303" xr:uid="{00000000-0005-0000-0000-000083170000}"/>
    <cellStyle name="_Multiple_AVP 2 2" xfId="6304" xr:uid="{00000000-0005-0000-0000-000084170000}"/>
    <cellStyle name="_Multiple_Book1" xfId="6305" xr:uid="{00000000-0005-0000-0000-000085170000}"/>
    <cellStyle name="_Multiple_Book1 2" xfId="6306" xr:uid="{00000000-0005-0000-0000-000086170000}"/>
    <cellStyle name="_Multiple_Book1 2 2" xfId="6307" xr:uid="{00000000-0005-0000-0000-000087170000}"/>
    <cellStyle name="_Multiple_Book1 3" xfId="6308" xr:uid="{00000000-0005-0000-0000-000088170000}"/>
    <cellStyle name="_Multiple_Book1 4" xfId="6309" xr:uid="{00000000-0005-0000-0000-000089170000}"/>
    <cellStyle name="_Multiple_Book1_02 AAA NEW Rhodia EBITDA development" xfId="6310" xr:uid="{00000000-0005-0000-0000-00008A170000}"/>
    <cellStyle name="_Multiple_Book1_02 AAA NEW Rhodia EBITDA development 2" xfId="6311" xr:uid="{00000000-0005-0000-0000-00008B170000}"/>
    <cellStyle name="_Multiple_Book1_02 AAA NEW Rhodia EBITDA development 2 2" xfId="6312" xr:uid="{00000000-0005-0000-0000-00008C170000}"/>
    <cellStyle name="_Multiple_Book1_02 AAA NEW Rhodia EBITDA development 3" xfId="6313" xr:uid="{00000000-0005-0000-0000-00008D170000}"/>
    <cellStyle name="_Multiple_Book1_02 AAA NEW Rhodia EBITDA development 4" xfId="6314" xr:uid="{00000000-0005-0000-0000-00008E170000}"/>
    <cellStyle name="_Multiple_Book1_02 AAA NEW Rhodia EBITDA development_2009-07-22_PEC-CAPEX 2009-2010_V7" xfId="6315" xr:uid="{00000000-0005-0000-0000-00008F170000}"/>
    <cellStyle name="_Multiple_Book1_02 AAA NEW Rhodia EBITDA development_2009-08_PEC-CAPEX 2009-2010_V8" xfId="6316" xr:uid="{00000000-0005-0000-0000-000090170000}"/>
    <cellStyle name="_Multiple_Book1_02 PICARD_BUSINESS PLAN 05042002" xfId="6317" xr:uid="{00000000-0005-0000-0000-000091170000}"/>
    <cellStyle name="_Multiple_Book1_02 PICARD_BUSINESS PLAN 05042002 2" xfId="6318" xr:uid="{00000000-0005-0000-0000-000092170000}"/>
    <cellStyle name="_Multiple_Book1_02 PICARD_BUSINESS PLAN 05042002 2 2" xfId="6319" xr:uid="{00000000-0005-0000-0000-000093170000}"/>
    <cellStyle name="_Multiple_Book1_05 CSC_Picabia_02042002" xfId="6320" xr:uid="{00000000-0005-0000-0000-000094170000}"/>
    <cellStyle name="_Multiple_Book1_05 CSC_Picabia_02042002 2" xfId="6321" xr:uid="{00000000-0005-0000-0000-000095170000}"/>
    <cellStyle name="_Multiple_Book1_05 CSC_Picabia_02042002 2 2" xfId="6322" xr:uid="{00000000-0005-0000-0000-000096170000}"/>
    <cellStyle name="_Multiple_Book1_1" xfId="6323" xr:uid="{00000000-0005-0000-0000-000097170000}"/>
    <cellStyle name="_Multiple_Book1_1 2" xfId="6324" xr:uid="{00000000-0005-0000-0000-000098170000}"/>
    <cellStyle name="_Multiple_Book1_1 2 2" xfId="6325" xr:uid="{00000000-0005-0000-0000-000099170000}"/>
    <cellStyle name="_Multiple_Book1_2" xfId="6326" xr:uid="{00000000-0005-0000-0000-00009A170000}"/>
    <cellStyle name="_Multiple_Book1_2 2" xfId="6327" xr:uid="{00000000-0005-0000-0000-00009B170000}"/>
    <cellStyle name="_Multiple_Book1_2 2 2" xfId="6328" xr:uid="{00000000-0005-0000-0000-00009C170000}"/>
    <cellStyle name="_Multiple_Book1_2009-07-22_PEC-CAPEX 2009-2010_V7" xfId="6329" xr:uid="{00000000-0005-0000-0000-00009D170000}"/>
    <cellStyle name="_Multiple_Book1_2009-08_PEC-CAPEX 2009-2010_V8" xfId="6330" xr:uid="{00000000-0005-0000-0000-00009E170000}"/>
    <cellStyle name="_Multiple_Book1_22 Rhodia Valuation Master 10-Jan-2003" xfId="6331" xr:uid="{00000000-0005-0000-0000-00009F170000}"/>
    <cellStyle name="_Multiple_Book1_22 Rhodia Valuation Master 10-Jan-2003 2" xfId="6332" xr:uid="{00000000-0005-0000-0000-0000A0170000}"/>
    <cellStyle name="_Multiple_Book1_22 Rhodia Valuation Master 10-Jan-2003 2 2" xfId="6333" xr:uid="{00000000-0005-0000-0000-0000A1170000}"/>
    <cellStyle name="_Multiple_Book1_Jazztel model 16DP3-Exhibits" xfId="6334" xr:uid="{00000000-0005-0000-0000-0000A2170000}"/>
    <cellStyle name="_Multiple_Book1_Jazztel model 16DP3-Exhibits 2" xfId="6335" xr:uid="{00000000-0005-0000-0000-0000A3170000}"/>
    <cellStyle name="_Multiple_Book1_Jazztel model 16DP3-Exhibits 2 2" xfId="6336" xr:uid="{00000000-0005-0000-0000-0000A4170000}"/>
    <cellStyle name="_Multiple_Book1_Jazztel model 16DP3-Exhibits_Mobile CSC - CMT" xfId="6337" xr:uid="{00000000-0005-0000-0000-0000A5170000}"/>
    <cellStyle name="_Multiple_Book1_Jazztel model 16DP3-Exhibits_Mobile CSC - CMT 2" xfId="6338" xr:uid="{00000000-0005-0000-0000-0000A6170000}"/>
    <cellStyle name="_Multiple_Book1_Jazztel model 16DP3-Exhibits_Mobile CSC - CMT 2 2" xfId="6339" xr:uid="{00000000-0005-0000-0000-0000A7170000}"/>
    <cellStyle name="_Multiple_Book1_Jazztel model 18DP-exhibits" xfId="6340" xr:uid="{00000000-0005-0000-0000-0000A8170000}"/>
    <cellStyle name="_Multiple_Book1_Jazztel model 18DP-exhibits 2" xfId="6341" xr:uid="{00000000-0005-0000-0000-0000A9170000}"/>
    <cellStyle name="_Multiple_Book1_Jazztel model 18DP-exhibits 2 2" xfId="6342" xr:uid="{00000000-0005-0000-0000-0000AA170000}"/>
    <cellStyle name="_Multiple_Book1_Jazztel model 18DP-exhibits_Chiffres Pres board 2007" xfId="6343" xr:uid="{00000000-0005-0000-0000-0000AB170000}"/>
    <cellStyle name="_Multiple_Book1_Jazztel model 18DP-exhibits_Chiffres Pres board 2007 2" xfId="6344" xr:uid="{00000000-0005-0000-0000-0000AC170000}"/>
    <cellStyle name="_Multiple_Book1_Jazztel model 18DP-exhibits_Chiffres Pres board 2007 2 2" xfId="6345" xr:uid="{00000000-0005-0000-0000-0000AD170000}"/>
    <cellStyle name="_Multiple_Book1_Jazztel model 18DP-exhibits_Chiffres Pres Juillet 2007" xfId="6346" xr:uid="{00000000-0005-0000-0000-0000AE170000}"/>
    <cellStyle name="_Multiple_Book1_Jazztel model 18DP-exhibits_Chiffres Pres Juillet 2007 2" xfId="6347" xr:uid="{00000000-0005-0000-0000-0000AF170000}"/>
    <cellStyle name="_Multiple_Book1_Jazztel model 18DP-exhibits_Chiffres Pres Juillet 2007 2 2" xfId="6348" xr:uid="{00000000-0005-0000-0000-0000B0170000}"/>
    <cellStyle name="_Multiple_Book1_Jazztel model 18DP-exhibits_Net result" xfId="6349" xr:uid="{00000000-0005-0000-0000-0000B1170000}"/>
    <cellStyle name="_Multiple_Book1_Jazztel model 18DP-exhibits_Net result 2" xfId="6350" xr:uid="{00000000-0005-0000-0000-0000B2170000}"/>
    <cellStyle name="_Multiple_Book1_Jazztel model 18DP-exhibits_Net result 2 2" xfId="6351" xr:uid="{00000000-0005-0000-0000-0000B3170000}"/>
    <cellStyle name="_Multiple_Book1_Jazztel model 18DP-exhibits_Net result_Bridge FC Act 2007 vs 2008 (Fct June) par entreprise" xfId="6352" xr:uid="{00000000-0005-0000-0000-0000B4170000}"/>
    <cellStyle name="_Multiple_Book1_Jazztel model 18DP-exhibits_Net result_Bridge FC Act 2007 vs 2008 (Fct June) par entreprise 2" xfId="6353" xr:uid="{00000000-0005-0000-0000-0000B5170000}"/>
    <cellStyle name="_Multiple_Book1_Jazztel model 18DP-exhibits_Net result_Bridge FC Act 2007 vs 2008 (Fct June) par entreprise 2 2" xfId="6354" xr:uid="{00000000-0005-0000-0000-0000B6170000}"/>
    <cellStyle name="_Multiple_Book1_Jazztel model 18DP-exhibits_Net result_Cash Unit Review 2012 03 Acetow" xfId="6355" xr:uid="{00000000-0005-0000-0000-0000B7170000}"/>
    <cellStyle name="_Multiple_Book1_Jazztel model 18DP-exhibits_Net result_Conso Bridge EBITDA 2008x2007" xfId="6356" xr:uid="{00000000-0005-0000-0000-0000B8170000}"/>
    <cellStyle name="_Multiple_Book1_Jazztel model 18DP-exhibits_Net result_Conso Bridge EBITDA 2008x2007 2" xfId="6357" xr:uid="{00000000-0005-0000-0000-0000B9170000}"/>
    <cellStyle name="_Multiple_Book1_Jazztel model 18DP-exhibits_Net result_Conso Bridge EBITDA 2008x2007 2 2" xfId="6358" xr:uid="{00000000-0005-0000-0000-0000BA170000}"/>
    <cellStyle name="_Multiple_Book1_Jazztel model 18DP-exhibits_Net result_Conso Bridge EBITDA 2008x2007 SPRING06" xfId="6359" xr:uid="{00000000-0005-0000-0000-0000BB170000}"/>
    <cellStyle name="_Multiple_Book1_Jazztel model 18DP-exhibits_Net result_Conso Bridge EBITDA 2008x2007 SPRING06 2" xfId="6360" xr:uid="{00000000-0005-0000-0000-0000BC170000}"/>
    <cellStyle name="_Multiple_Book1_Jazztel model 18DP-exhibits_Net result_Conso Bridge EBITDA 2008x2007 SPRING06 2 2" xfId="6361" xr:uid="{00000000-0005-0000-0000-0000BD170000}"/>
    <cellStyle name="_Multiple_Book1_Jazztel model 18DP-exhibits_Net result_P&amp;L Spring 200806" xfId="6362" xr:uid="{00000000-0005-0000-0000-0000BE170000}"/>
    <cellStyle name="_Multiple_Book1_Jazztel model 18DP-exhibits_Net result_P&amp;L Spring 200806 2" xfId="6363" xr:uid="{00000000-0005-0000-0000-0000BF170000}"/>
    <cellStyle name="_Multiple_Book1_Jazztel model 18DP-exhibits_Net result_P&amp;L Spring 200806 2 2" xfId="6364" xr:uid="{00000000-0005-0000-0000-0000C0170000}"/>
    <cellStyle name="_Multiple_Book1_Jazztel model 18DP-exhibits_Net result_Présentation au Board" xfId="6365" xr:uid="{00000000-0005-0000-0000-0000C1170000}"/>
    <cellStyle name="_Multiple_Book1_Jazztel model 18DP-exhibits_Net result_Présentation au Board 2" xfId="6366" xr:uid="{00000000-0005-0000-0000-0000C2170000}"/>
    <cellStyle name="_Multiple_Book1_Jazztel model 18DP-exhibits_Net result_Présentation au Board 2 2" xfId="6367" xr:uid="{00000000-0005-0000-0000-0000C3170000}"/>
    <cellStyle name="_Multiple_Book1_Jazztel model 18DP-exhibits_Net result_Présentation au Board July 29" xfId="6368" xr:uid="{00000000-0005-0000-0000-0000C4170000}"/>
    <cellStyle name="_Multiple_Book1_Jazztel model 18DP-exhibits_Net result_Présentation au Board July 29 2" xfId="6369" xr:uid="{00000000-0005-0000-0000-0000C5170000}"/>
    <cellStyle name="_Multiple_Book1_Jazztel model 18DP-exhibits_Net result_Présentation au Board July 29 2 2" xfId="6370" xr:uid="{00000000-0005-0000-0000-0000C6170000}"/>
    <cellStyle name="_Multiple_Book1_Jazztel model 18DP-exhibits_Net result_Présentation au CDG July 21 v080708" xfId="6371" xr:uid="{00000000-0005-0000-0000-0000C7170000}"/>
    <cellStyle name="_Multiple_Book1_Jazztel model 18DP-exhibits_Net result_Présentation au CDG July 21 v080708 2" xfId="6372" xr:uid="{00000000-0005-0000-0000-0000C8170000}"/>
    <cellStyle name="_Multiple_Book1_Jazztel model 18DP-exhibits_Net result_Présentation au CDG July 21 v080708 2 2" xfId="6373" xr:uid="{00000000-0005-0000-0000-0000C9170000}"/>
    <cellStyle name="_Multiple_Book1_Jazztel model 18DP-exhibits_Net result_SPRING 2010" xfId="6374" xr:uid="{00000000-0005-0000-0000-0000CA170000}"/>
    <cellStyle name="_Multiple_Book1_Jazztel model 18DP-exhibits_Net result_SPRING 2010 2" xfId="6375" xr:uid="{00000000-0005-0000-0000-0000CB170000}"/>
    <cellStyle name="_Multiple_Book1_Jazztel model 18DP-exhibits_Net result_SPRING 2010 2 2" xfId="6376" xr:uid="{00000000-0005-0000-0000-0000CC170000}"/>
    <cellStyle name="_Multiple_Book1_Jazztel model 18DP-exhibits_Net result_WC &amp; Free Cash Flow 2011-10" xfId="6377" xr:uid="{00000000-0005-0000-0000-0000CD170000}"/>
    <cellStyle name="_Multiple_Book1_Jazztel model 18DP-exhibits_Net result_WC &amp; Free Cash Flow 2011-10 2" xfId="6378" xr:uid="{00000000-0005-0000-0000-0000CE170000}"/>
    <cellStyle name="_Multiple_Book1_Jazztel model 18DP-exhibits_Net result_WC &amp; Free Cash Flow 2011-10 2 2" xfId="6379" xr:uid="{00000000-0005-0000-0000-0000CF170000}"/>
    <cellStyle name="_Multiple_Book1_Jazztel model 18DP-exhibits_Net result_WC &amp; Free Cash Flow Spring 200806" xfId="6380" xr:uid="{00000000-0005-0000-0000-0000D0170000}"/>
    <cellStyle name="_Multiple_Book1_Jazztel model 18DP-exhibits_Net result_WC &amp; Free Cash Flow Spring 200806 2" xfId="6381" xr:uid="{00000000-0005-0000-0000-0000D1170000}"/>
    <cellStyle name="_Multiple_Book1_Jazztel model 18DP-exhibits_Net result_WC &amp; Free Cash Flow Spring 200806 2 2" xfId="6382" xr:uid="{00000000-0005-0000-0000-0000D2170000}"/>
    <cellStyle name="_Multiple_Book1_Jazztel model 18DP-exhibits_Présention au Board July 29" xfId="6383" xr:uid="{00000000-0005-0000-0000-0000D3170000}"/>
    <cellStyle name="_Multiple_Book1_Jazztel model 18DP-exhibits_Présention au Board July 29 2" xfId="6384" xr:uid="{00000000-0005-0000-0000-0000D4170000}"/>
    <cellStyle name="_Multiple_Book1_Jazztel model 18DP-exhibits_Présention au Board July 29 2 2" xfId="6385" xr:uid="{00000000-0005-0000-0000-0000D5170000}"/>
    <cellStyle name="_Multiple_Book1_Jazztel model 18DP-exhibits_suivi dette et FCF" xfId="6386" xr:uid="{00000000-0005-0000-0000-0000D6170000}"/>
    <cellStyle name="_Multiple_Book1_Jazztel model 18DP-exhibits_suivi dette et FCF 2" xfId="6387" xr:uid="{00000000-0005-0000-0000-0000D7170000}"/>
    <cellStyle name="_Multiple_Book1_Jazztel model 18DP-exhibits_suivi dette et FCF 2 2" xfId="6388" xr:uid="{00000000-0005-0000-0000-0000D8170000}"/>
    <cellStyle name="_Multiple_Book1_Jazztel model 18DP-exhibits_Synthèse prev 2006 - 2007 par entreprise" xfId="6389" xr:uid="{00000000-0005-0000-0000-0000D9170000}"/>
    <cellStyle name="_Multiple_Book1_Jazztel model 18DP-exhibits_Synthèse prev 2006 - 2007 par entreprise 2" xfId="6390" xr:uid="{00000000-0005-0000-0000-0000DA170000}"/>
    <cellStyle name="_Multiple_Book1_Jazztel model 18DP-exhibits_Synthèse prev 2006 - 2007 par entreprise 2 2" xfId="6391" xr:uid="{00000000-0005-0000-0000-0000DB170000}"/>
    <cellStyle name="_Multiple_Book1_Jazztel model 18DP-exhibits_Synthèse prev 2006 - 2007 par entreprise_Bridge FC Act 2007 vs 2008 (Fct June) par entreprise" xfId="6392" xr:uid="{00000000-0005-0000-0000-0000DC170000}"/>
    <cellStyle name="_Multiple_Book1_Jazztel model 18DP-exhibits_Synthèse prev 2006 - 2007 par entreprise_Bridge FC Act 2007 vs 2008 (Fct June) par entreprise 2" xfId="6393" xr:uid="{00000000-0005-0000-0000-0000DD170000}"/>
    <cellStyle name="_Multiple_Book1_Jazztel model 18DP-exhibits_Synthèse prev 2006 - 2007 par entreprise_Bridge FC Act 2007 vs 2008 (Fct June) par entreprise 2 2" xfId="6394" xr:uid="{00000000-0005-0000-0000-0000DE170000}"/>
    <cellStyle name="_Multiple_Book1_Jazztel model 18DP-exhibits_Synthèse prev 2006 - 2007 par entreprise_Cash Unit Review 2012 03 Acetow" xfId="6395" xr:uid="{00000000-0005-0000-0000-0000DF170000}"/>
    <cellStyle name="_Multiple_Book1_Jazztel model 18DP-exhibits_Synthèse prev 2006 - 2007 par entreprise_Conso Bridge EBITDA 2008x2007" xfId="6396" xr:uid="{00000000-0005-0000-0000-0000E0170000}"/>
    <cellStyle name="_Multiple_Book1_Jazztel model 18DP-exhibits_Synthèse prev 2006 - 2007 par entreprise_Conso Bridge EBITDA 2008x2007 2" xfId="6397" xr:uid="{00000000-0005-0000-0000-0000E1170000}"/>
    <cellStyle name="_Multiple_Book1_Jazztel model 18DP-exhibits_Synthèse prev 2006 - 2007 par entreprise_Conso Bridge EBITDA 2008x2007 2 2" xfId="6398" xr:uid="{00000000-0005-0000-0000-0000E2170000}"/>
    <cellStyle name="_Multiple_Book1_Jazztel model 18DP-exhibits_Synthèse prev 2006 - 2007 par entreprise_Conso Bridge EBITDA 2008x2007 SPRING06" xfId="6399" xr:uid="{00000000-0005-0000-0000-0000E3170000}"/>
    <cellStyle name="_Multiple_Book1_Jazztel model 18DP-exhibits_Synthèse prev 2006 - 2007 par entreprise_Conso Bridge EBITDA 2008x2007 SPRING06 2" xfId="6400" xr:uid="{00000000-0005-0000-0000-0000E4170000}"/>
    <cellStyle name="_Multiple_Book1_Jazztel model 18DP-exhibits_Synthèse prev 2006 - 2007 par entreprise_Conso Bridge EBITDA 2008x2007 SPRING06 2 2" xfId="6401" xr:uid="{00000000-0005-0000-0000-0000E5170000}"/>
    <cellStyle name="_Multiple_Book1_Jazztel model 18DP-exhibits_Synthèse prev 2006 - 2007 par entreprise_Formats RDG Dec 2007 vMAG Energy Services" xfId="6402" xr:uid="{00000000-0005-0000-0000-0000E6170000}"/>
    <cellStyle name="_Multiple_Book1_Jazztel model 18DP-exhibits_Synthèse prev 2006 - 2007 par entreprise_Formats RDG Dec 2007 vMAG Energy Services 2" xfId="6403" xr:uid="{00000000-0005-0000-0000-0000E7170000}"/>
    <cellStyle name="_Multiple_Book1_Jazztel model 18DP-exhibits_Synthèse prev 2006 - 2007 par entreprise_Formats RDG Dec 2007 vMAG Energy Services 2 2" xfId="6404" xr:uid="{00000000-0005-0000-0000-0000E8170000}"/>
    <cellStyle name="_Multiple_Book1_Jazztel model 18DP-exhibits_Synthèse prev 2006 - 2007 par entreprise_P&amp;L Spring 200806" xfId="6405" xr:uid="{00000000-0005-0000-0000-0000E9170000}"/>
    <cellStyle name="_Multiple_Book1_Jazztel model 18DP-exhibits_Synthèse prev 2006 - 2007 par entreprise_P&amp;L Spring 200806 2" xfId="6406" xr:uid="{00000000-0005-0000-0000-0000EA170000}"/>
    <cellStyle name="_Multiple_Book1_Jazztel model 18DP-exhibits_Synthèse prev 2006 - 2007 par entreprise_P&amp;L Spring 200806 2 2" xfId="6407" xr:uid="{00000000-0005-0000-0000-0000EB170000}"/>
    <cellStyle name="_Multiple_Book1_Jazztel model 18DP-exhibits_Synthèse prev 2006 - 2007 par entreprise_Présentation au Board" xfId="6408" xr:uid="{00000000-0005-0000-0000-0000EC170000}"/>
    <cellStyle name="_Multiple_Book1_Jazztel model 18DP-exhibits_Synthèse prev 2006 - 2007 par entreprise_Présentation au Board 2" xfId="6409" xr:uid="{00000000-0005-0000-0000-0000ED170000}"/>
    <cellStyle name="_Multiple_Book1_Jazztel model 18DP-exhibits_Synthèse prev 2006 - 2007 par entreprise_Présentation au Board 2 2" xfId="6410" xr:uid="{00000000-0005-0000-0000-0000EE170000}"/>
    <cellStyle name="_Multiple_Book1_Jazztel model 18DP-exhibits_Synthèse prev 2006 - 2007 par entreprise_Présentation au Board July 29" xfId="6411" xr:uid="{00000000-0005-0000-0000-0000EF170000}"/>
    <cellStyle name="_Multiple_Book1_Jazztel model 18DP-exhibits_Synthèse prev 2006 - 2007 par entreprise_Présentation au Board July 29 2" xfId="6412" xr:uid="{00000000-0005-0000-0000-0000F0170000}"/>
    <cellStyle name="_Multiple_Book1_Jazztel model 18DP-exhibits_Synthèse prev 2006 - 2007 par entreprise_Présentation au Board July 29 2 2" xfId="6413" xr:uid="{00000000-0005-0000-0000-0000F1170000}"/>
    <cellStyle name="_Multiple_Book1_Jazztel model 18DP-exhibits_Synthèse prev 2006 - 2007 par entreprise_Présentation au CDG July 21 v080708" xfId="6414" xr:uid="{00000000-0005-0000-0000-0000F2170000}"/>
    <cellStyle name="_Multiple_Book1_Jazztel model 18DP-exhibits_Synthèse prev 2006 - 2007 par entreprise_Présentation au CDG July 21 v080708 2" xfId="6415" xr:uid="{00000000-0005-0000-0000-0000F3170000}"/>
    <cellStyle name="_Multiple_Book1_Jazztel model 18DP-exhibits_Synthèse prev 2006 - 2007 par entreprise_Présentation au CDG July 21 v080708 2 2" xfId="6416" xr:uid="{00000000-0005-0000-0000-0000F4170000}"/>
    <cellStyle name="_Multiple_Book1_Jazztel model 18DP-exhibits_Synthèse prev 2006 - 2007 par entreprise_SPRING 2010" xfId="6417" xr:uid="{00000000-0005-0000-0000-0000F5170000}"/>
    <cellStyle name="_Multiple_Book1_Jazztel model 18DP-exhibits_Synthèse prev 2006 - 2007 par entreprise_SPRING 2010 2" xfId="6418" xr:uid="{00000000-0005-0000-0000-0000F6170000}"/>
    <cellStyle name="_Multiple_Book1_Jazztel model 18DP-exhibits_Synthèse prev 2006 - 2007 par entreprise_SPRING 2010 2 2" xfId="6419" xr:uid="{00000000-0005-0000-0000-0000F7170000}"/>
    <cellStyle name="_Multiple_Book1_Jazztel model 18DP-exhibits_Synthèse prev 2006 - 2007 par entreprise_Synthèse Rhodia Spring Dec 2007 P&amp;L" xfId="6420" xr:uid="{00000000-0005-0000-0000-0000F8170000}"/>
    <cellStyle name="_Multiple_Book1_Jazztel model 18DP-exhibits_Synthèse prev 2006 - 2007 par entreprise_Synthèse Rhodia Spring Dec 2007 P&amp;L 2" xfId="6421" xr:uid="{00000000-0005-0000-0000-0000F9170000}"/>
    <cellStyle name="_Multiple_Book1_Jazztel model 18DP-exhibits_Synthèse prev 2006 - 2007 par entreprise_Synthèse Rhodia Spring Dec 2007 P&amp;L 2 2" xfId="6422" xr:uid="{00000000-0005-0000-0000-0000FA170000}"/>
    <cellStyle name="_Multiple_Book1_Jazztel model 18DP-exhibits_Synthèse prev 2006 - 2007 par entreprise_WC &amp; Free Cash Flow 2011-10" xfId="6423" xr:uid="{00000000-0005-0000-0000-0000FB170000}"/>
    <cellStyle name="_Multiple_Book1_Jazztel model 18DP-exhibits_Synthèse prev 2006 - 2007 par entreprise_WC &amp; Free Cash Flow 2011-10 2" xfId="6424" xr:uid="{00000000-0005-0000-0000-0000FC170000}"/>
    <cellStyle name="_Multiple_Book1_Jazztel model 18DP-exhibits_Synthèse prev 2006 - 2007 par entreprise_WC &amp; Free Cash Flow 2011-10 2 2" xfId="6425" xr:uid="{00000000-0005-0000-0000-0000FD170000}"/>
    <cellStyle name="_Multiple_Book1_Jazztel model 18DP-exhibits_Synthèse prev 2006 - 2007 par entreprise_WC &amp; Free Cash Flow Spring 200806" xfId="6426" xr:uid="{00000000-0005-0000-0000-0000FE170000}"/>
    <cellStyle name="_Multiple_Book1_Jazztel model 18DP-exhibits_Synthèse prev 2006 - 2007 par entreprise_WC &amp; Free Cash Flow Spring 200806 2" xfId="6427" xr:uid="{00000000-0005-0000-0000-0000FF170000}"/>
    <cellStyle name="_Multiple_Book1_Jazztel model 18DP-exhibits_Synthèse prev 2006 - 2007 par entreprise_WC &amp; Free Cash Flow Spring 200806 2 2" xfId="6428" xr:uid="{00000000-0005-0000-0000-000000180000}"/>
    <cellStyle name="_Multiple_Book1_Jazztel model 18DP-exhibits_T_MOBIL2" xfId="6429" xr:uid="{00000000-0005-0000-0000-000001180000}"/>
    <cellStyle name="_Multiple_Book1_Jazztel model 18DP-exhibits_T_MOBIL2 2" xfId="6430" xr:uid="{00000000-0005-0000-0000-000002180000}"/>
    <cellStyle name="_Multiple_Book1_Jazztel1" xfId="6431" xr:uid="{00000000-0005-0000-0000-000003180000}"/>
    <cellStyle name="_Multiple_Book1_Jazztel1 2" xfId="6432" xr:uid="{00000000-0005-0000-0000-000004180000}"/>
    <cellStyle name="_Multiple_Book1_Rhodia SoP AVP 19 Mar 2002" xfId="6433" xr:uid="{00000000-0005-0000-0000-000005180000}"/>
    <cellStyle name="_Multiple_Book1_Rhodia SoP AVP 19 Mar 2002 2" xfId="6434" xr:uid="{00000000-0005-0000-0000-000006180000}"/>
    <cellStyle name="_Multiple_Book1_Rhodia SoP AVP 19 Mar 2002 2 2" xfId="6435" xr:uid="{00000000-0005-0000-0000-000007180000}"/>
    <cellStyle name="_Multiple_Book1_T_MOBIL2" xfId="6436" xr:uid="{00000000-0005-0000-0000-000008180000}"/>
    <cellStyle name="_Multiple_Book1_T_MOBIL2 2" xfId="6437" xr:uid="{00000000-0005-0000-0000-000009180000}"/>
    <cellStyle name="_Multiple_Book1_T_MOBIL2 2_FCF" xfId="6438" xr:uid="{00000000-0005-0000-0000-00000A180000}"/>
    <cellStyle name="_Multiple_Book1_T_MOBIL2 3" xfId="6439" xr:uid="{00000000-0005-0000-0000-00000B180000}"/>
    <cellStyle name="_Multiple_Book1_T_MOBIL2 4" xfId="6440" xr:uid="{00000000-0005-0000-0000-00000C180000}"/>
    <cellStyle name="_Multiple_Book1_T_MOBIL2_FCF" xfId="6441" xr:uid="{00000000-0005-0000-0000-00000D180000}"/>
    <cellStyle name="_Multiple_Book1_Versatel1" xfId="6442" xr:uid="{00000000-0005-0000-0000-00000E180000}"/>
    <cellStyle name="_Multiple_Book1_Versatel1 2" xfId="6443" xr:uid="{00000000-0005-0000-0000-00000F180000}"/>
    <cellStyle name="_Multiple_Book1_WACC" xfId="6444" xr:uid="{00000000-0005-0000-0000-000010180000}"/>
    <cellStyle name="_Multiple_Book1_WACC 2" xfId="6445" xr:uid="{00000000-0005-0000-0000-000011180000}"/>
    <cellStyle name="_Multiple_Book1_WACC 2 2" xfId="6446" xr:uid="{00000000-0005-0000-0000-000012180000}"/>
    <cellStyle name="_Multiple_Book11" xfId="6447" xr:uid="{00000000-0005-0000-0000-000013180000}"/>
    <cellStyle name="_Multiple_Book11 2" xfId="6448" xr:uid="{00000000-0005-0000-0000-000014180000}"/>
    <cellStyle name="_Multiple_Book11 2 2" xfId="6449" xr:uid="{00000000-0005-0000-0000-000015180000}"/>
    <cellStyle name="_Multiple_Book11 3" xfId="6450" xr:uid="{00000000-0005-0000-0000-000016180000}"/>
    <cellStyle name="_Multiple_Book11 4" xfId="6451" xr:uid="{00000000-0005-0000-0000-000017180000}"/>
    <cellStyle name="_Multiple_Book11_2009-07-22_PEC-CAPEX 2009-2010_V7" xfId="6452" xr:uid="{00000000-0005-0000-0000-000018180000}"/>
    <cellStyle name="_Multiple_Book11_2009-08_PEC-CAPEX 2009-2010_V8" xfId="6453" xr:uid="{00000000-0005-0000-0000-000019180000}"/>
    <cellStyle name="_Multiple_Book11_Jazztel model 16DP3-Exhibits" xfId="6454" xr:uid="{00000000-0005-0000-0000-00001A180000}"/>
    <cellStyle name="_Multiple_Book11_Jazztel model 16DP3-Exhibits 2" xfId="6455" xr:uid="{00000000-0005-0000-0000-00001B180000}"/>
    <cellStyle name="_Multiple_Book11_Jazztel model 16DP3-Exhibits 2 2" xfId="6456" xr:uid="{00000000-0005-0000-0000-00001C180000}"/>
    <cellStyle name="_Multiple_Book11_Jazztel model 16DP3-Exhibits_Mobile CSC - CMT" xfId="6457" xr:uid="{00000000-0005-0000-0000-00001D180000}"/>
    <cellStyle name="_Multiple_Book11_Jazztel model 16DP3-Exhibits_Mobile CSC - CMT 2" xfId="6458" xr:uid="{00000000-0005-0000-0000-00001E180000}"/>
    <cellStyle name="_Multiple_Book11_Jazztel model 16DP3-Exhibits_Mobile CSC - CMT 2 2" xfId="6459" xr:uid="{00000000-0005-0000-0000-00001F180000}"/>
    <cellStyle name="_Multiple_Book11_Jazztel model 18DP-exhibits" xfId="6460" xr:uid="{00000000-0005-0000-0000-000020180000}"/>
    <cellStyle name="_Multiple_Book11_Jazztel model 18DP-exhibits 2" xfId="6461" xr:uid="{00000000-0005-0000-0000-000021180000}"/>
    <cellStyle name="_Multiple_Book11_Jazztel model 18DP-exhibits 2 2" xfId="6462" xr:uid="{00000000-0005-0000-0000-000022180000}"/>
    <cellStyle name="_Multiple_Book11_Jazztel model 18DP-exhibits_Chiffres Pres board 2007" xfId="6463" xr:uid="{00000000-0005-0000-0000-000023180000}"/>
    <cellStyle name="_Multiple_Book11_Jazztel model 18DP-exhibits_Chiffres Pres board 2007 2" xfId="6464" xr:uid="{00000000-0005-0000-0000-000024180000}"/>
    <cellStyle name="_Multiple_Book11_Jazztel model 18DP-exhibits_Chiffres Pres board 2007 2 2" xfId="6465" xr:uid="{00000000-0005-0000-0000-000025180000}"/>
    <cellStyle name="_Multiple_Book11_Jazztel model 18DP-exhibits_Chiffres Pres Juillet 2007" xfId="6466" xr:uid="{00000000-0005-0000-0000-000026180000}"/>
    <cellStyle name="_Multiple_Book11_Jazztel model 18DP-exhibits_Chiffres Pres Juillet 2007 2" xfId="6467" xr:uid="{00000000-0005-0000-0000-000027180000}"/>
    <cellStyle name="_Multiple_Book11_Jazztel model 18DP-exhibits_Chiffres Pres Juillet 2007 2 2" xfId="6468" xr:uid="{00000000-0005-0000-0000-000028180000}"/>
    <cellStyle name="_Multiple_Book11_Jazztel model 18DP-exhibits_Net result" xfId="6469" xr:uid="{00000000-0005-0000-0000-000029180000}"/>
    <cellStyle name="_Multiple_Book11_Jazztel model 18DP-exhibits_Net result 2" xfId="6470" xr:uid="{00000000-0005-0000-0000-00002A180000}"/>
    <cellStyle name="_Multiple_Book11_Jazztel model 18DP-exhibits_Net result 2 2" xfId="6471" xr:uid="{00000000-0005-0000-0000-00002B180000}"/>
    <cellStyle name="_Multiple_Book11_Jazztel model 18DP-exhibits_Net result_Bridge FC Act 2007 vs 2008 (Fct June) par entreprise" xfId="6472" xr:uid="{00000000-0005-0000-0000-00002C180000}"/>
    <cellStyle name="_Multiple_Book11_Jazztel model 18DP-exhibits_Net result_Bridge FC Act 2007 vs 2008 (Fct June) par entreprise 2" xfId="6473" xr:uid="{00000000-0005-0000-0000-00002D180000}"/>
    <cellStyle name="_Multiple_Book11_Jazztel model 18DP-exhibits_Net result_Bridge FC Act 2007 vs 2008 (Fct June) par entreprise 2 2" xfId="6474" xr:uid="{00000000-0005-0000-0000-00002E180000}"/>
    <cellStyle name="_Multiple_Book11_Jazztel model 18DP-exhibits_Net result_Cash Unit Review 2012 03 Acetow" xfId="6475" xr:uid="{00000000-0005-0000-0000-00002F180000}"/>
    <cellStyle name="_Multiple_Book11_Jazztel model 18DP-exhibits_Net result_Conso Bridge EBITDA 2008x2007" xfId="6476" xr:uid="{00000000-0005-0000-0000-000030180000}"/>
    <cellStyle name="_Multiple_Book11_Jazztel model 18DP-exhibits_Net result_Conso Bridge EBITDA 2008x2007 2" xfId="6477" xr:uid="{00000000-0005-0000-0000-000031180000}"/>
    <cellStyle name="_Multiple_Book11_Jazztel model 18DP-exhibits_Net result_Conso Bridge EBITDA 2008x2007 2 2" xfId="6478" xr:uid="{00000000-0005-0000-0000-000032180000}"/>
    <cellStyle name="_Multiple_Book11_Jazztel model 18DP-exhibits_Net result_Conso Bridge EBITDA 2008x2007 SPRING06" xfId="6479" xr:uid="{00000000-0005-0000-0000-000033180000}"/>
    <cellStyle name="_Multiple_Book11_Jazztel model 18DP-exhibits_Net result_Conso Bridge EBITDA 2008x2007 SPRING06 2" xfId="6480" xr:uid="{00000000-0005-0000-0000-000034180000}"/>
    <cellStyle name="_Multiple_Book11_Jazztel model 18DP-exhibits_Net result_Conso Bridge EBITDA 2008x2007 SPRING06 2 2" xfId="6481" xr:uid="{00000000-0005-0000-0000-000035180000}"/>
    <cellStyle name="_Multiple_Book11_Jazztel model 18DP-exhibits_Net result_P&amp;L Spring 200806" xfId="6482" xr:uid="{00000000-0005-0000-0000-000036180000}"/>
    <cellStyle name="_Multiple_Book11_Jazztel model 18DP-exhibits_Net result_P&amp;L Spring 200806 2" xfId="6483" xr:uid="{00000000-0005-0000-0000-000037180000}"/>
    <cellStyle name="_Multiple_Book11_Jazztel model 18DP-exhibits_Net result_P&amp;L Spring 200806 2 2" xfId="6484" xr:uid="{00000000-0005-0000-0000-000038180000}"/>
    <cellStyle name="_Multiple_Book11_Jazztel model 18DP-exhibits_Net result_Présentation au Board" xfId="6485" xr:uid="{00000000-0005-0000-0000-000039180000}"/>
    <cellStyle name="_Multiple_Book11_Jazztel model 18DP-exhibits_Net result_Présentation au Board 2" xfId="6486" xr:uid="{00000000-0005-0000-0000-00003A180000}"/>
    <cellStyle name="_Multiple_Book11_Jazztel model 18DP-exhibits_Net result_Présentation au Board 2 2" xfId="6487" xr:uid="{00000000-0005-0000-0000-00003B180000}"/>
    <cellStyle name="_Multiple_Book11_Jazztel model 18DP-exhibits_Net result_Présentation au Board July 29" xfId="6488" xr:uid="{00000000-0005-0000-0000-00003C180000}"/>
    <cellStyle name="_Multiple_Book11_Jazztel model 18DP-exhibits_Net result_Présentation au Board July 29 2" xfId="6489" xr:uid="{00000000-0005-0000-0000-00003D180000}"/>
    <cellStyle name="_Multiple_Book11_Jazztel model 18DP-exhibits_Net result_Présentation au Board July 29 2 2" xfId="6490" xr:uid="{00000000-0005-0000-0000-00003E180000}"/>
    <cellStyle name="_Multiple_Book11_Jazztel model 18DP-exhibits_Net result_Présentation au CDG July 21 v080708" xfId="6491" xr:uid="{00000000-0005-0000-0000-00003F180000}"/>
    <cellStyle name="_Multiple_Book11_Jazztel model 18DP-exhibits_Net result_Présentation au CDG July 21 v080708 2" xfId="6492" xr:uid="{00000000-0005-0000-0000-000040180000}"/>
    <cellStyle name="_Multiple_Book11_Jazztel model 18DP-exhibits_Net result_Présentation au CDG July 21 v080708 2 2" xfId="6493" xr:uid="{00000000-0005-0000-0000-000041180000}"/>
    <cellStyle name="_Multiple_Book11_Jazztel model 18DP-exhibits_Net result_SPRING 2010" xfId="6494" xr:uid="{00000000-0005-0000-0000-000042180000}"/>
    <cellStyle name="_Multiple_Book11_Jazztel model 18DP-exhibits_Net result_SPRING 2010 2" xfId="6495" xr:uid="{00000000-0005-0000-0000-000043180000}"/>
    <cellStyle name="_Multiple_Book11_Jazztel model 18DP-exhibits_Net result_SPRING 2010 2 2" xfId="6496" xr:uid="{00000000-0005-0000-0000-000044180000}"/>
    <cellStyle name="_Multiple_Book11_Jazztel model 18DP-exhibits_Net result_WC &amp; Free Cash Flow 2011-10" xfId="6497" xr:uid="{00000000-0005-0000-0000-000045180000}"/>
    <cellStyle name="_Multiple_Book11_Jazztel model 18DP-exhibits_Net result_WC &amp; Free Cash Flow 2011-10 2" xfId="6498" xr:uid="{00000000-0005-0000-0000-000046180000}"/>
    <cellStyle name="_Multiple_Book11_Jazztel model 18DP-exhibits_Net result_WC &amp; Free Cash Flow 2011-10 2 2" xfId="6499" xr:uid="{00000000-0005-0000-0000-000047180000}"/>
    <cellStyle name="_Multiple_Book11_Jazztel model 18DP-exhibits_Net result_WC &amp; Free Cash Flow Spring 200806" xfId="6500" xr:uid="{00000000-0005-0000-0000-000048180000}"/>
    <cellStyle name="_Multiple_Book11_Jazztel model 18DP-exhibits_Net result_WC &amp; Free Cash Flow Spring 200806 2" xfId="6501" xr:uid="{00000000-0005-0000-0000-000049180000}"/>
    <cellStyle name="_Multiple_Book11_Jazztel model 18DP-exhibits_Net result_WC &amp; Free Cash Flow Spring 200806 2 2" xfId="6502" xr:uid="{00000000-0005-0000-0000-00004A180000}"/>
    <cellStyle name="_Multiple_Book11_Jazztel model 18DP-exhibits_Présention au Board July 29" xfId="6503" xr:uid="{00000000-0005-0000-0000-00004B180000}"/>
    <cellStyle name="_Multiple_Book11_Jazztel model 18DP-exhibits_Présention au Board July 29 2" xfId="6504" xr:uid="{00000000-0005-0000-0000-00004C180000}"/>
    <cellStyle name="_Multiple_Book11_Jazztel model 18DP-exhibits_Présention au Board July 29 2 2" xfId="6505" xr:uid="{00000000-0005-0000-0000-00004D180000}"/>
    <cellStyle name="_Multiple_Book11_Jazztel model 18DP-exhibits_suivi dette et FCF" xfId="6506" xr:uid="{00000000-0005-0000-0000-00004E180000}"/>
    <cellStyle name="_Multiple_Book11_Jazztel model 18DP-exhibits_suivi dette et FCF 2" xfId="6507" xr:uid="{00000000-0005-0000-0000-00004F180000}"/>
    <cellStyle name="_Multiple_Book11_Jazztel model 18DP-exhibits_suivi dette et FCF 2 2" xfId="6508" xr:uid="{00000000-0005-0000-0000-000050180000}"/>
    <cellStyle name="_Multiple_Book11_Jazztel model 18DP-exhibits_Synthèse prev 2006 - 2007 par entreprise" xfId="6509" xr:uid="{00000000-0005-0000-0000-000051180000}"/>
    <cellStyle name="_Multiple_Book11_Jazztel model 18DP-exhibits_Synthèse prev 2006 - 2007 par entreprise 2" xfId="6510" xr:uid="{00000000-0005-0000-0000-000052180000}"/>
    <cellStyle name="_Multiple_Book11_Jazztel model 18DP-exhibits_Synthèse prev 2006 - 2007 par entreprise 2 2" xfId="6511" xr:uid="{00000000-0005-0000-0000-000053180000}"/>
    <cellStyle name="_Multiple_Book11_Jazztel model 18DP-exhibits_Synthèse prev 2006 - 2007 par entreprise_Bridge FC Act 2007 vs 2008 (Fct June) par entreprise" xfId="6512" xr:uid="{00000000-0005-0000-0000-000054180000}"/>
    <cellStyle name="_Multiple_Book11_Jazztel model 18DP-exhibits_Synthèse prev 2006 - 2007 par entreprise_Bridge FC Act 2007 vs 2008 (Fct June) par entreprise 2" xfId="6513" xr:uid="{00000000-0005-0000-0000-000055180000}"/>
    <cellStyle name="_Multiple_Book11_Jazztel model 18DP-exhibits_Synthèse prev 2006 - 2007 par entreprise_Bridge FC Act 2007 vs 2008 (Fct June) par entreprise 2 2" xfId="6514" xr:uid="{00000000-0005-0000-0000-000056180000}"/>
    <cellStyle name="_Multiple_Book11_Jazztel model 18DP-exhibits_Synthèse prev 2006 - 2007 par entreprise_Cash Unit Review 2012 03 Acetow" xfId="6515" xr:uid="{00000000-0005-0000-0000-000057180000}"/>
    <cellStyle name="_Multiple_Book11_Jazztel model 18DP-exhibits_Synthèse prev 2006 - 2007 par entreprise_Conso Bridge EBITDA 2008x2007" xfId="6516" xr:uid="{00000000-0005-0000-0000-000058180000}"/>
    <cellStyle name="_Multiple_Book11_Jazztel model 18DP-exhibits_Synthèse prev 2006 - 2007 par entreprise_Conso Bridge EBITDA 2008x2007 2" xfId="6517" xr:uid="{00000000-0005-0000-0000-000059180000}"/>
    <cellStyle name="_Multiple_Book11_Jazztel model 18DP-exhibits_Synthèse prev 2006 - 2007 par entreprise_Conso Bridge EBITDA 2008x2007 2 2" xfId="6518" xr:uid="{00000000-0005-0000-0000-00005A180000}"/>
    <cellStyle name="_Multiple_Book11_Jazztel model 18DP-exhibits_Synthèse prev 2006 - 2007 par entreprise_Conso Bridge EBITDA 2008x2007 SPRING06" xfId="6519" xr:uid="{00000000-0005-0000-0000-00005B180000}"/>
    <cellStyle name="_Multiple_Book11_Jazztel model 18DP-exhibits_Synthèse prev 2006 - 2007 par entreprise_Conso Bridge EBITDA 2008x2007 SPRING06 2" xfId="6520" xr:uid="{00000000-0005-0000-0000-00005C180000}"/>
    <cellStyle name="_Multiple_Book11_Jazztel model 18DP-exhibits_Synthèse prev 2006 - 2007 par entreprise_Conso Bridge EBITDA 2008x2007 SPRING06 2 2" xfId="6521" xr:uid="{00000000-0005-0000-0000-00005D180000}"/>
    <cellStyle name="_Multiple_Book11_Jazztel model 18DP-exhibits_Synthèse prev 2006 - 2007 par entreprise_Formats RDG Dec 2007 vMAG Energy Services" xfId="6522" xr:uid="{00000000-0005-0000-0000-00005E180000}"/>
    <cellStyle name="_Multiple_Book11_Jazztel model 18DP-exhibits_Synthèse prev 2006 - 2007 par entreprise_Formats RDG Dec 2007 vMAG Energy Services 2" xfId="6523" xr:uid="{00000000-0005-0000-0000-00005F180000}"/>
    <cellStyle name="_Multiple_Book11_Jazztel model 18DP-exhibits_Synthèse prev 2006 - 2007 par entreprise_Formats RDG Dec 2007 vMAG Energy Services 2 2" xfId="6524" xr:uid="{00000000-0005-0000-0000-000060180000}"/>
    <cellStyle name="_Multiple_Book11_Jazztel model 18DP-exhibits_Synthèse prev 2006 - 2007 par entreprise_P&amp;L Spring 200806" xfId="6525" xr:uid="{00000000-0005-0000-0000-000061180000}"/>
    <cellStyle name="_Multiple_Book11_Jazztel model 18DP-exhibits_Synthèse prev 2006 - 2007 par entreprise_P&amp;L Spring 200806 2" xfId="6526" xr:uid="{00000000-0005-0000-0000-000062180000}"/>
    <cellStyle name="_Multiple_Book11_Jazztel model 18DP-exhibits_Synthèse prev 2006 - 2007 par entreprise_P&amp;L Spring 200806 2 2" xfId="6527" xr:uid="{00000000-0005-0000-0000-000063180000}"/>
    <cellStyle name="_Multiple_Book11_Jazztel model 18DP-exhibits_Synthèse prev 2006 - 2007 par entreprise_Présentation au Board" xfId="6528" xr:uid="{00000000-0005-0000-0000-000064180000}"/>
    <cellStyle name="_Multiple_Book11_Jazztel model 18DP-exhibits_Synthèse prev 2006 - 2007 par entreprise_Présentation au Board 2" xfId="6529" xr:uid="{00000000-0005-0000-0000-000065180000}"/>
    <cellStyle name="_Multiple_Book11_Jazztel model 18DP-exhibits_Synthèse prev 2006 - 2007 par entreprise_Présentation au Board 2 2" xfId="6530" xr:uid="{00000000-0005-0000-0000-000066180000}"/>
    <cellStyle name="_Multiple_Book11_Jazztel model 18DP-exhibits_Synthèse prev 2006 - 2007 par entreprise_Présentation au Board July 29" xfId="6531" xr:uid="{00000000-0005-0000-0000-000067180000}"/>
    <cellStyle name="_Multiple_Book11_Jazztel model 18DP-exhibits_Synthèse prev 2006 - 2007 par entreprise_Présentation au Board July 29 2" xfId="6532" xr:uid="{00000000-0005-0000-0000-000068180000}"/>
    <cellStyle name="_Multiple_Book11_Jazztel model 18DP-exhibits_Synthèse prev 2006 - 2007 par entreprise_Présentation au Board July 29 2 2" xfId="6533" xr:uid="{00000000-0005-0000-0000-000069180000}"/>
    <cellStyle name="_Multiple_Book11_Jazztel model 18DP-exhibits_Synthèse prev 2006 - 2007 par entreprise_Présentation au CDG July 21 v080708" xfId="6534" xr:uid="{00000000-0005-0000-0000-00006A180000}"/>
    <cellStyle name="_Multiple_Book11_Jazztel model 18DP-exhibits_Synthèse prev 2006 - 2007 par entreprise_Présentation au CDG July 21 v080708 2" xfId="6535" xr:uid="{00000000-0005-0000-0000-00006B180000}"/>
    <cellStyle name="_Multiple_Book11_Jazztel model 18DP-exhibits_Synthèse prev 2006 - 2007 par entreprise_Présentation au CDG July 21 v080708 2 2" xfId="6536" xr:uid="{00000000-0005-0000-0000-00006C180000}"/>
    <cellStyle name="_Multiple_Book11_Jazztel model 18DP-exhibits_Synthèse prev 2006 - 2007 par entreprise_SPRING 2010" xfId="6537" xr:uid="{00000000-0005-0000-0000-00006D180000}"/>
    <cellStyle name="_Multiple_Book11_Jazztel model 18DP-exhibits_Synthèse prev 2006 - 2007 par entreprise_SPRING 2010 2" xfId="6538" xr:uid="{00000000-0005-0000-0000-00006E180000}"/>
    <cellStyle name="_Multiple_Book11_Jazztel model 18DP-exhibits_Synthèse prev 2006 - 2007 par entreprise_SPRING 2010 2 2" xfId="6539" xr:uid="{00000000-0005-0000-0000-00006F180000}"/>
    <cellStyle name="_Multiple_Book11_Jazztel model 18DP-exhibits_Synthèse prev 2006 - 2007 par entreprise_Synthèse Rhodia Spring Dec 2007 P&amp;L" xfId="6540" xr:uid="{00000000-0005-0000-0000-000070180000}"/>
    <cellStyle name="_Multiple_Book11_Jazztel model 18DP-exhibits_Synthèse prev 2006 - 2007 par entreprise_Synthèse Rhodia Spring Dec 2007 P&amp;L 2" xfId="6541" xr:uid="{00000000-0005-0000-0000-000071180000}"/>
    <cellStyle name="_Multiple_Book11_Jazztel model 18DP-exhibits_Synthèse prev 2006 - 2007 par entreprise_Synthèse Rhodia Spring Dec 2007 P&amp;L 2 2" xfId="6542" xr:uid="{00000000-0005-0000-0000-000072180000}"/>
    <cellStyle name="_Multiple_Book11_Jazztel model 18DP-exhibits_Synthèse prev 2006 - 2007 par entreprise_WC &amp; Free Cash Flow 2011-10" xfId="6543" xr:uid="{00000000-0005-0000-0000-000073180000}"/>
    <cellStyle name="_Multiple_Book11_Jazztel model 18DP-exhibits_Synthèse prev 2006 - 2007 par entreprise_WC &amp; Free Cash Flow 2011-10 2" xfId="6544" xr:uid="{00000000-0005-0000-0000-000074180000}"/>
    <cellStyle name="_Multiple_Book11_Jazztel model 18DP-exhibits_Synthèse prev 2006 - 2007 par entreprise_WC &amp; Free Cash Flow 2011-10 2 2" xfId="6545" xr:uid="{00000000-0005-0000-0000-000075180000}"/>
    <cellStyle name="_Multiple_Book11_Jazztel model 18DP-exhibits_Synthèse prev 2006 - 2007 par entreprise_WC &amp; Free Cash Flow Spring 200806" xfId="6546" xr:uid="{00000000-0005-0000-0000-000076180000}"/>
    <cellStyle name="_Multiple_Book11_Jazztel model 18DP-exhibits_Synthèse prev 2006 - 2007 par entreprise_WC &amp; Free Cash Flow Spring 200806 2" xfId="6547" xr:uid="{00000000-0005-0000-0000-000077180000}"/>
    <cellStyle name="_Multiple_Book11_Jazztel model 18DP-exhibits_Synthèse prev 2006 - 2007 par entreprise_WC &amp; Free Cash Flow Spring 200806 2 2" xfId="6548" xr:uid="{00000000-0005-0000-0000-000078180000}"/>
    <cellStyle name="_Multiple_Book11_Jazztel model 18DP-exhibits_T_MOBIL2" xfId="6549" xr:uid="{00000000-0005-0000-0000-000079180000}"/>
    <cellStyle name="_Multiple_Book11_Jazztel model 18DP-exhibits_T_MOBIL2 2" xfId="6550" xr:uid="{00000000-0005-0000-0000-00007A180000}"/>
    <cellStyle name="_Multiple_Book11_Jazztel1" xfId="6551" xr:uid="{00000000-0005-0000-0000-00007B180000}"/>
    <cellStyle name="_Multiple_Book11_Jazztel1 2" xfId="6552" xr:uid="{00000000-0005-0000-0000-00007C180000}"/>
    <cellStyle name="_Multiple_Book11_T_MOBIL2" xfId="6553" xr:uid="{00000000-0005-0000-0000-00007D180000}"/>
    <cellStyle name="_Multiple_Book11_T_MOBIL2 2" xfId="6554" xr:uid="{00000000-0005-0000-0000-00007E180000}"/>
    <cellStyle name="_Multiple_Book11_T_MOBIL2 2_FCF" xfId="6555" xr:uid="{00000000-0005-0000-0000-00007F180000}"/>
    <cellStyle name="_Multiple_Book11_T_MOBIL2 3" xfId="6556" xr:uid="{00000000-0005-0000-0000-000080180000}"/>
    <cellStyle name="_Multiple_Book11_T_MOBIL2 4" xfId="6557" xr:uid="{00000000-0005-0000-0000-000081180000}"/>
    <cellStyle name="_Multiple_Book11_T_MOBIL2_FCF" xfId="6558" xr:uid="{00000000-0005-0000-0000-000082180000}"/>
    <cellStyle name="_Multiple_Book11_Versatel1" xfId="6559" xr:uid="{00000000-0005-0000-0000-000083180000}"/>
    <cellStyle name="_Multiple_Book11_Versatel1 2" xfId="6560" xr:uid="{00000000-0005-0000-0000-000084180000}"/>
    <cellStyle name="_Multiple_Book12" xfId="6561" xr:uid="{00000000-0005-0000-0000-000085180000}"/>
    <cellStyle name="_Multiple_Book12 2" xfId="6562" xr:uid="{00000000-0005-0000-0000-000086180000}"/>
    <cellStyle name="_Multiple_Book12 2 2" xfId="6563" xr:uid="{00000000-0005-0000-0000-000087180000}"/>
    <cellStyle name="_Multiple_Book12 3" xfId="6564" xr:uid="{00000000-0005-0000-0000-000088180000}"/>
    <cellStyle name="_Multiple_Book12 4" xfId="6565" xr:uid="{00000000-0005-0000-0000-000089180000}"/>
    <cellStyle name="_Multiple_Book12_2009-07-22_PEC-CAPEX 2009-2010_V7" xfId="6566" xr:uid="{00000000-0005-0000-0000-00008A180000}"/>
    <cellStyle name="_Multiple_Book12_2009-08_PEC-CAPEX 2009-2010_V8" xfId="6567" xr:uid="{00000000-0005-0000-0000-00008B180000}"/>
    <cellStyle name="_Multiple_Book12_Jazztel model 16DP3-Exhibits" xfId="6568" xr:uid="{00000000-0005-0000-0000-00008C180000}"/>
    <cellStyle name="_Multiple_Book12_Jazztel model 16DP3-Exhibits 2" xfId="6569" xr:uid="{00000000-0005-0000-0000-00008D180000}"/>
    <cellStyle name="_Multiple_Book12_Jazztel model 16DP3-Exhibits 2 2" xfId="6570" xr:uid="{00000000-0005-0000-0000-00008E180000}"/>
    <cellStyle name="_Multiple_Book12_Jazztel model 16DP3-Exhibits_Mobile CSC - CMT" xfId="6571" xr:uid="{00000000-0005-0000-0000-00008F180000}"/>
    <cellStyle name="_Multiple_Book12_Jazztel model 16DP3-Exhibits_Mobile CSC - CMT 2" xfId="6572" xr:uid="{00000000-0005-0000-0000-000090180000}"/>
    <cellStyle name="_Multiple_Book12_Jazztel model 16DP3-Exhibits_Mobile CSC - CMT 2 2" xfId="6573" xr:uid="{00000000-0005-0000-0000-000091180000}"/>
    <cellStyle name="_Multiple_Book12_Jazztel model 18DP-exhibits" xfId="6574" xr:uid="{00000000-0005-0000-0000-000092180000}"/>
    <cellStyle name="_Multiple_Book12_Jazztel model 18DP-exhibits 2" xfId="6575" xr:uid="{00000000-0005-0000-0000-000093180000}"/>
    <cellStyle name="_Multiple_Book12_Jazztel model 18DP-exhibits 2 2" xfId="6576" xr:uid="{00000000-0005-0000-0000-000094180000}"/>
    <cellStyle name="_Multiple_Book12_Jazztel model 18DP-exhibits_Chiffres Pres board 2007" xfId="6577" xr:uid="{00000000-0005-0000-0000-000095180000}"/>
    <cellStyle name="_Multiple_Book12_Jazztel model 18DP-exhibits_Chiffres Pres board 2007 2" xfId="6578" xr:uid="{00000000-0005-0000-0000-000096180000}"/>
    <cellStyle name="_Multiple_Book12_Jazztel model 18DP-exhibits_Chiffres Pres board 2007 2 2" xfId="6579" xr:uid="{00000000-0005-0000-0000-000097180000}"/>
    <cellStyle name="_Multiple_Book12_Jazztel model 18DP-exhibits_Chiffres Pres Juillet 2007" xfId="6580" xr:uid="{00000000-0005-0000-0000-000098180000}"/>
    <cellStyle name="_Multiple_Book12_Jazztel model 18DP-exhibits_Chiffres Pres Juillet 2007 2" xfId="6581" xr:uid="{00000000-0005-0000-0000-000099180000}"/>
    <cellStyle name="_Multiple_Book12_Jazztel model 18DP-exhibits_Chiffres Pres Juillet 2007 2 2" xfId="6582" xr:uid="{00000000-0005-0000-0000-00009A180000}"/>
    <cellStyle name="_Multiple_Book12_Jazztel model 18DP-exhibits_Net result" xfId="6583" xr:uid="{00000000-0005-0000-0000-00009B180000}"/>
    <cellStyle name="_Multiple_Book12_Jazztel model 18DP-exhibits_Net result 2" xfId="6584" xr:uid="{00000000-0005-0000-0000-00009C180000}"/>
    <cellStyle name="_Multiple_Book12_Jazztel model 18DP-exhibits_Net result 2 2" xfId="6585" xr:uid="{00000000-0005-0000-0000-00009D180000}"/>
    <cellStyle name="_Multiple_Book12_Jazztel model 18DP-exhibits_Net result_Bridge FC Act 2007 vs 2008 (Fct June) par entreprise" xfId="6586" xr:uid="{00000000-0005-0000-0000-00009E180000}"/>
    <cellStyle name="_Multiple_Book12_Jazztel model 18DP-exhibits_Net result_Bridge FC Act 2007 vs 2008 (Fct June) par entreprise 2" xfId="6587" xr:uid="{00000000-0005-0000-0000-00009F180000}"/>
    <cellStyle name="_Multiple_Book12_Jazztel model 18DP-exhibits_Net result_Bridge FC Act 2007 vs 2008 (Fct June) par entreprise 2 2" xfId="6588" xr:uid="{00000000-0005-0000-0000-0000A0180000}"/>
    <cellStyle name="_Multiple_Book12_Jazztel model 18DP-exhibits_Net result_Cash Unit Review 2012 03 Acetow" xfId="6589" xr:uid="{00000000-0005-0000-0000-0000A1180000}"/>
    <cellStyle name="_Multiple_Book12_Jazztel model 18DP-exhibits_Net result_Conso Bridge EBITDA 2008x2007" xfId="6590" xr:uid="{00000000-0005-0000-0000-0000A2180000}"/>
    <cellStyle name="_Multiple_Book12_Jazztel model 18DP-exhibits_Net result_Conso Bridge EBITDA 2008x2007 2" xfId="6591" xr:uid="{00000000-0005-0000-0000-0000A3180000}"/>
    <cellStyle name="_Multiple_Book12_Jazztel model 18DP-exhibits_Net result_Conso Bridge EBITDA 2008x2007 2 2" xfId="6592" xr:uid="{00000000-0005-0000-0000-0000A4180000}"/>
    <cellStyle name="_Multiple_Book12_Jazztel model 18DP-exhibits_Net result_Conso Bridge EBITDA 2008x2007 SPRING06" xfId="6593" xr:uid="{00000000-0005-0000-0000-0000A5180000}"/>
    <cellStyle name="_Multiple_Book12_Jazztel model 18DP-exhibits_Net result_Conso Bridge EBITDA 2008x2007 SPRING06 2" xfId="6594" xr:uid="{00000000-0005-0000-0000-0000A6180000}"/>
    <cellStyle name="_Multiple_Book12_Jazztel model 18DP-exhibits_Net result_Conso Bridge EBITDA 2008x2007 SPRING06 2 2" xfId="6595" xr:uid="{00000000-0005-0000-0000-0000A7180000}"/>
    <cellStyle name="_Multiple_Book12_Jazztel model 18DP-exhibits_Net result_P&amp;L Spring 200806" xfId="6596" xr:uid="{00000000-0005-0000-0000-0000A8180000}"/>
    <cellStyle name="_Multiple_Book12_Jazztel model 18DP-exhibits_Net result_P&amp;L Spring 200806 2" xfId="6597" xr:uid="{00000000-0005-0000-0000-0000A9180000}"/>
    <cellStyle name="_Multiple_Book12_Jazztel model 18DP-exhibits_Net result_P&amp;L Spring 200806 2 2" xfId="6598" xr:uid="{00000000-0005-0000-0000-0000AA180000}"/>
    <cellStyle name="_Multiple_Book12_Jazztel model 18DP-exhibits_Net result_Présentation au Board" xfId="6599" xr:uid="{00000000-0005-0000-0000-0000AB180000}"/>
    <cellStyle name="_Multiple_Book12_Jazztel model 18DP-exhibits_Net result_Présentation au Board 2" xfId="6600" xr:uid="{00000000-0005-0000-0000-0000AC180000}"/>
    <cellStyle name="_Multiple_Book12_Jazztel model 18DP-exhibits_Net result_Présentation au Board 2 2" xfId="6601" xr:uid="{00000000-0005-0000-0000-0000AD180000}"/>
    <cellStyle name="_Multiple_Book12_Jazztel model 18DP-exhibits_Net result_Présentation au Board July 29" xfId="6602" xr:uid="{00000000-0005-0000-0000-0000AE180000}"/>
    <cellStyle name="_Multiple_Book12_Jazztel model 18DP-exhibits_Net result_Présentation au Board July 29 2" xfId="6603" xr:uid="{00000000-0005-0000-0000-0000AF180000}"/>
    <cellStyle name="_Multiple_Book12_Jazztel model 18DP-exhibits_Net result_Présentation au Board July 29 2 2" xfId="6604" xr:uid="{00000000-0005-0000-0000-0000B0180000}"/>
    <cellStyle name="_Multiple_Book12_Jazztel model 18DP-exhibits_Net result_Présentation au CDG July 21 v080708" xfId="6605" xr:uid="{00000000-0005-0000-0000-0000B1180000}"/>
    <cellStyle name="_Multiple_Book12_Jazztel model 18DP-exhibits_Net result_Présentation au CDG July 21 v080708 2" xfId="6606" xr:uid="{00000000-0005-0000-0000-0000B2180000}"/>
    <cellStyle name="_Multiple_Book12_Jazztel model 18DP-exhibits_Net result_Présentation au CDG July 21 v080708 2 2" xfId="6607" xr:uid="{00000000-0005-0000-0000-0000B3180000}"/>
    <cellStyle name="_Multiple_Book12_Jazztel model 18DP-exhibits_Net result_SPRING 2010" xfId="6608" xr:uid="{00000000-0005-0000-0000-0000B4180000}"/>
    <cellStyle name="_Multiple_Book12_Jazztel model 18DP-exhibits_Net result_SPRING 2010 2" xfId="6609" xr:uid="{00000000-0005-0000-0000-0000B5180000}"/>
    <cellStyle name="_Multiple_Book12_Jazztel model 18DP-exhibits_Net result_SPRING 2010 2 2" xfId="6610" xr:uid="{00000000-0005-0000-0000-0000B6180000}"/>
    <cellStyle name="_Multiple_Book12_Jazztel model 18DP-exhibits_Net result_WC &amp; Free Cash Flow 2011-10" xfId="6611" xr:uid="{00000000-0005-0000-0000-0000B7180000}"/>
    <cellStyle name="_Multiple_Book12_Jazztel model 18DP-exhibits_Net result_WC &amp; Free Cash Flow 2011-10 2" xfId="6612" xr:uid="{00000000-0005-0000-0000-0000B8180000}"/>
    <cellStyle name="_Multiple_Book12_Jazztel model 18DP-exhibits_Net result_WC &amp; Free Cash Flow 2011-10 2 2" xfId="6613" xr:uid="{00000000-0005-0000-0000-0000B9180000}"/>
    <cellStyle name="_Multiple_Book12_Jazztel model 18DP-exhibits_Net result_WC &amp; Free Cash Flow Spring 200806" xfId="6614" xr:uid="{00000000-0005-0000-0000-0000BA180000}"/>
    <cellStyle name="_Multiple_Book12_Jazztel model 18DP-exhibits_Net result_WC &amp; Free Cash Flow Spring 200806 2" xfId="6615" xr:uid="{00000000-0005-0000-0000-0000BB180000}"/>
    <cellStyle name="_Multiple_Book12_Jazztel model 18DP-exhibits_Net result_WC &amp; Free Cash Flow Spring 200806 2 2" xfId="6616" xr:uid="{00000000-0005-0000-0000-0000BC180000}"/>
    <cellStyle name="_Multiple_Book12_Jazztel model 18DP-exhibits_Présention au Board July 29" xfId="6617" xr:uid="{00000000-0005-0000-0000-0000BD180000}"/>
    <cellStyle name="_Multiple_Book12_Jazztel model 18DP-exhibits_Présention au Board July 29 2" xfId="6618" xr:uid="{00000000-0005-0000-0000-0000BE180000}"/>
    <cellStyle name="_Multiple_Book12_Jazztel model 18DP-exhibits_Présention au Board July 29 2 2" xfId="6619" xr:uid="{00000000-0005-0000-0000-0000BF180000}"/>
    <cellStyle name="_Multiple_Book12_Jazztel model 18DP-exhibits_suivi dette et FCF" xfId="6620" xr:uid="{00000000-0005-0000-0000-0000C0180000}"/>
    <cellStyle name="_Multiple_Book12_Jazztel model 18DP-exhibits_suivi dette et FCF 2" xfId="6621" xr:uid="{00000000-0005-0000-0000-0000C1180000}"/>
    <cellStyle name="_Multiple_Book12_Jazztel model 18DP-exhibits_suivi dette et FCF 2 2" xfId="6622" xr:uid="{00000000-0005-0000-0000-0000C2180000}"/>
    <cellStyle name="_Multiple_Book12_Jazztel model 18DP-exhibits_Synthèse prev 2006 - 2007 par entreprise" xfId="6623" xr:uid="{00000000-0005-0000-0000-0000C3180000}"/>
    <cellStyle name="_Multiple_Book12_Jazztel model 18DP-exhibits_Synthèse prev 2006 - 2007 par entreprise 2" xfId="6624" xr:uid="{00000000-0005-0000-0000-0000C4180000}"/>
    <cellStyle name="_Multiple_Book12_Jazztel model 18DP-exhibits_Synthèse prev 2006 - 2007 par entreprise 2 2" xfId="6625" xr:uid="{00000000-0005-0000-0000-0000C5180000}"/>
    <cellStyle name="_Multiple_Book12_Jazztel model 18DP-exhibits_Synthèse prev 2006 - 2007 par entreprise_Bridge FC Act 2007 vs 2008 (Fct June) par entreprise" xfId="6626" xr:uid="{00000000-0005-0000-0000-0000C6180000}"/>
    <cellStyle name="_Multiple_Book12_Jazztel model 18DP-exhibits_Synthèse prev 2006 - 2007 par entreprise_Bridge FC Act 2007 vs 2008 (Fct June) par entreprise 2" xfId="6627" xr:uid="{00000000-0005-0000-0000-0000C7180000}"/>
    <cellStyle name="_Multiple_Book12_Jazztel model 18DP-exhibits_Synthèse prev 2006 - 2007 par entreprise_Bridge FC Act 2007 vs 2008 (Fct June) par entreprise 2 2" xfId="6628" xr:uid="{00000000-0005-0000-0000-0000C8180000}"/>
    <cellStyle name="_Multiple_Book12_Jazztel model 18DP-exhibits_Synthèse prev 2006 - 2007 par entreprise_Cash Unit Review 2012 03 Acetow" xfId="6629" xr:uid="{00000000-0005-0000-0000-0000C9180000}"/>
    <cellStyle name="_Multiple_Book12_Jazztel model 18DP-exhibits_Synthèse prev 2006 - 2007 par entreprise_Conso Bridge EBITDA 2008x2007" xfId="6630" xr:uid="{00000000-0005-0000-0000-0000CA180000}"/>
    <cellStyle name="_Multiple_Book12_Jazztel model 18DP-exhibits_Synthèse prev 2006 - 2007 par entreprise_Conso Bridge EBITDA 2008x2007 2" xfId="6631" xr:uid="{00000000-0005-0000-0000-0000CB180000}"/>
    <cellStyle name="_Multiple_Book12_Jazztel model 18DP-exhibits_Synthèse prev 2006 - 2007 par entreprise_Conso Bridge EBITDA 2008x2007 2 2" xfId="6632" xr:uid="{00000000-0005-0000-0000-0000CC180000}"/>
    <cellStyle name="_Multiple_Book12_Jazztel model 18DP-exhibits_Synthèse prev 2006 - 2007 par entreprise_Conso Bridge EBITDA 2008x2007 SPRING06" xfId="6633" xr:uid="{00000000-0005-0000-0000-0000CD180000}"/>
    <cellStyle name="_Multiple_Book12_Jazztel model 18DP-exhibits_Synthèse prev 2006 - 2007 par entreprise_Conso Bridge EBITDA 2008x2007 SPRING06 2" xfId="6634" xr:uid="{00000000-0005-0000-0000-0000CE180000}"/>
    <cellStyle name="_Multiple_Book12_Jazztel model 18DP-exhibits_Synthèse prev 2006 - 2007 par entreprise_Conso Bridge EBITDA 2008x2007 SPRING06 2 2" xfId="6635" xr:uid="{00000000-0005-0000-0000-0000CF180000}"/>
    <cellStyle name="_Multiple_Book12_Jazztel model 18DP-exhibits_Synthèse prev 2006 - 2007 par entreprise_Formats RDG Dec 2007 vMAG Energy Services" xfId="6636" xr:uid="{00000000-0005-0000-0000-0000D0180000}"/>
    <cellStyle name="_Multiple_Book12_Jazztel model 18DP-exhibits_Synthèse prev 2006 - 2007 par entreprise_Formats RDG Dec 2007 vMAG Energy Services 2" xfId="6637" xr:uid="{00000000-0005-0000-0000-0000D1180000}"/>
    <cellStyle name="_Multiple_Book12_Jazztel model 18DP-exhibits_Synthèse prev 2006 - 2007 par entreprise_Formats RDG Dec 2007 vMAG Energy Services 2 2" xfId="6638" xr:uid="{00000000-0005-0000-0000-0000D2180000}"/>
    <cellStyle name="_Multiple_Book12_Jazztel model 18DP-exhibits_Synthèse prev 2006 - 2007 par entreprise_P&amp;L Spring 200806" xfId="6639" xr:uid="{00000000-0005-0000-0000-0000D3180000}"/>
    <cellStyle name="_Multiple_Book12_Jazztel model 18DP-exhibits_Synthèse prev 2006 - 2007 par entreprise_P&amp;L Spring 200806 2" xfId="6640" xr:uid="{00000000-0005-0000-0000-0000D4180000}"/>
    <cellStyle name="_Multiple_Book12_Jazztel model 18DP-exhibits_Synthèse prev 2006 - 2007 par entreprise_P&amp;L Spring 200806 2 2" xfId="6641" xr:uid="{00000000-0005-0000-0000-0000D5180000}"/>
    <cellStyle name="_Multiple_Book12_Jazztel model 18DP-exhibits_Synthèse prev 2006 - 2007 par entreprise_Présentation au Board" xfId="6642" xr:uid="{00000000-0005-0000-0000-0000D6180000}"/>
    <cellStyle name="_Multiple_Book12_Jazztel model 18DP-exhibits_Synthèse prev 2006 - 2007 par entreprise_Présentation au Board 2" xfId="6643" xr:uid="{00000000-0005-0000-0000-0000D7180000}"/>
    <cellStyle name="_Multiple_Book12_Jazztel model 18DP-exhibits_Synthèse prev 2006 - 2007 par entreprise_Présentation au Board 2 2" xfId="6644" xr:uid="{00000000-0005-0000-0000-0000D8180000}"/>
    <cellStyle name="_Multiple_Book12_Jazztel model 18DP-exhibits_Synthèse prev 2006 - 2007 par entreprise_Présentation au Board July 29" xfId="6645" xr:uid="{00000000-0005-0000-0000-0000D9180000}"/>
    <cellStyle name="_Multiple_Book12_Jazztel model 18DP-exhibits_Synthèse prev 2006 - 2007 par entreprise_Présentation au Board July 29 2" xfId="6646" xr:uid="{00000000-0005-0000-0000-0000DA180000}"/>
    <cellStyle name="_Multiple_Book12_Jazztel model 18DP-exhibits_Synthèse prev 2006 - 2007 par entreprise_Présentation au Board July 29 2 2" xfId="6647" xr:uid="{00000000-0005-0000-0000-0000DB180000}"/>
    <cellStyle name="_Multiple_Book12_Jazztel model 18DP-exhibits_Synthèse prev 2006 - 2007 par entreprise_Présentation au CDG July 21 v080708" xfId="6648" xr:uid="{00000000-0005-0000-0000-0000DC180000}"/>
    <cellStyle name="_Multiple_Book12_Jazztel model 18DP-exhibits_Synthèse prev 2006 - 2007 par entreprise_Présentation au CDG July 21 v080708 2" xfId="6649" xr:uid="{00000000-0005-0000-0000-0000DD180000}"/>
    <cellStyle name="_Multiple_Book12_Jazztel model 18DP-exhibits_Synthèse prev 2006 - 2007 par entreprise_Présentation au CDG July 21 v080708 2 2" xfId="6650" xr:uid="{00000000-0005-0000-0000-0000DE180000}"/>
    <cellStyle name="_Multiple_Book12_Jazztel model 18DP-exhibits_Synthèse prev 2006 - 2007 par entreprise_SPRING 2010" xfId="6651" xr:uid="{00000000-0005-0000-0000-0000DF180000}"/>
    <cellStyle name="_Multiple_Book12_Jazztel model 18DP-exhibits_Synthèse prev 2006 - 2007 par entreprise_SPRING 2010 2" xfId="6652" xr:uid="{00000000-0005-0000-0000-0000E0180000}"/>
    <cellStyle name="_Multiple_Book12_Jazztel model 18DP-exhibits_Synthèse prev 2006 - 2007 par entreprise_SPRING 2010 2 2" xfId="6653" xr:uid="{00000000-0005-0000-0000-0000E1180000}"/>
    <cellStyle name="_Multiple_Book12_Jazztel model 18DP-exhibits_Synthèse prev 2006 - 2007 par entreprise_Synthèse Rhodia Spring Dec 2007 P&amp;L" xfId="6654" xr:uid="{00000000-0005-0000-0000-0000E2180000}"/>
    <cellStyle name="_Multiple_Book12_Jazztel model 18DP-exhibits_Synthèse prev 2006 - 2007 par entreprise_Synthèse Rhodia Spring Dec 2007 P&amp;L 2" xfId="6655" xr:uid="{00000000-0005-0000-0000-0000E3180000}"/>
    <cellStyle name="_Multiple_Book12_Jazztel model 18DP-exhibits_Synthèse prev 2006 - 2007 par entreprise_Synthèse Rhodia Spring Dec 2007 P&amp;L 2 2" xfId="6656" xr:uid="{00000000-0005-0000-0000-0000E4180000}"/>
    <cellStyle name="_Multiple_Book12_Jazztel model 18DP-exhibits_Synthèse prev 2006 - 2007 par entreprise_WC &amp; Free Cash Flow 2011-10" xfId="6657" xr:uid="{00000000-0005-0000-0000-0000E5180000}"/>
    <cellStyle name="_Multiple_Book12_Jazztel model 18DP-exhibits_Synthèse prev 2006 - 2007 par entreprise_WC &amp; Free Cash Flow 2011-10 2" xfId="6658" xr:uid="{00000000-0005-0000-0000-0000E6180000}"/>
    <cellStyle name="_Multiple_Book12_Jazztel model 18DP-exhibits_Synthèse prev 2006 - 2007 par entreprise_WC &amp; Free Cash Flow 2011-10 2 2" xfId="6659" xr:uid="{00000000-0005-0000-0000-0000E7180000}"/>
    <cellStyle name="_Multiple_Book12_Jazztel model 18DP-exhibits_Synthèse prev 2006 - 2007 par entreprise_WC &amp; Free Cash Flow Spring 200806" xfId="6660" xr:uid="{00000000-0005-0000-0000-0000E8180000}"/>
    <cellStyle name="_Multiple_Book12_Jazztel model 18DP-exhibits_Synthèse prev 2006 - 2007 par entreprise_WC &amp; Free Cash Flow Spring 200806 2" xfId="6661" xr:uid="{00000000-0005-0000-0000-0000E9180000}"/>
    <cellStyle name="_Multiple_Book12_Jazztel model 18DP-exhibits_Synthèse prev 2006 - 2007 par entreprise_WC &amp; Free Cash Flow Spring 200806 2 2" xfId="6662" xr:uid="{00000000-0005-0000-0000-0000EA180000}"/>
    <cellStyle name="_Multiple_Book12_Jazztel model 18DP-exhibits_T_MOBIL2" xfId="6663" xr:uid="{00000000-0005-0000-0000-0000EB180000}"/>
    <cellStyle name="_Multiple_Book12_Jazztel model 18DP-exhibits_T_MOBIL2 2" xfId="6664" xr:uid="{00000000-0005-0000-0000-0000EC180000}"/>
    <cellStyle name="_Multiple_Book12_Jazztel1" xfId="6665" xr:uid="{00000000-0005-0000-0000-0000ED180000}"/>
    <cellStyle name="_Multiple_Book12_Jazztel1 2" xfId="6666" xr:uid="{00000000-0005-0000-0000-0000EE180000}"/>
    <cellStyle name="_Multiple_Book12_T_MOBIL2" xfId="6667" xr:uid="{00000000-0005-0000-0000-0000EF180000}"/>
    <cellStyle name="_Multiple_Book12_T_MOBIL2 2" xfId="6668" xr:uid="{00000000-0005-0000-0000-0000F0180000}"/>
    <cellStyle name="_Multiple_Book12_T_MOBIL2 2_FCF" xfId="6669" xr:uid="{00000000-0005-0000-0000-0000F1180000}"/>
    <cellStyle name="_Multiple_Book12_T_MOBIL2 3" xfId="6670" xr:uid="{00000000-0005-0000-0000-0000F2180000}"/>
    <cellStyle name="_Multiple_Book12_T_MOBIL2 4" xfId="6671" xr:uid="{00000000-0005-0000-0000-0000F3180000}"/>
    <cellStyle name="_Multiple_Book12_T_MOBIL2_FCF" xfId="6672" xr:uid="{00000000-0005-0000-0000-0000F4180000}"/>
    <cellStyle name="_Multiple_Book12_Versatel1" xfId="6673" xr:uid="{00000000-0005-0000-0000-0000F5180000}"/>
    <cellStyle name="_Multiple_Book12_Versatel1 2" xfId="6674" xr:uid="{00000000-0005-0000-0000-0000F6180000}"/>
    <cellStyle name="_Multiple_Book2" xfId="6675" xr:uid="{00000000-0005-0000-0000-0000F7180000}"/>
    <cellStyle name="_Multiple_BOTE model 05062002-23PM" xfId="6676" xr:uid="{00000000-0005-0000-0000-0000F8180000}"/>
    <cellStyle name="_Multiple_BOTE model 05062002-23PM 2" xfId="6677" xr:uid="{00000000-0005-0000-0000-0000F9180000}"/>
    <cellStyle name="_Multiple_BOTE model 05062002-23PM 2 2" xfId="6678" xr:uid="{00000000-0005-0000-0000-0000FA180000}"/>
    <cellStyle name="_Multiple_Cleopatra Preliminary Valuation Summary" xfId="6679" xr:uid="{00000000-0005-0000-0000-0000FB180000}"/>
    <cellStyle name="_Multiple_Cleopatra Preliminary Valuation Summary 2" xfId="6680" xr:uid="{00000000-0005-0000-0000-0000FC180000}"/>
    <cellStyle name="_Multiple_Cleopatra Preliminary Valuation Summary 2 2" xfId="6681" xr:uid="{00000000-0005-0000-0000-0000FD180000}"/>
    <cellStyle name="_Multiple_Comdot - gStyle Excel Slides" xfId="6682" xr:uid="{00000000-0005-0000-0000-0000FE180000}"/>
    <cellStyle name="_Multiple_Comdot - gStyle Excel Slides 2" xfId="6683" xr:uid="{00000000-0005-0000-0000-0000FF180000}"/>
    <cellStyle name="_Multiple_Comdot - gStyle Excel Slides 2 2" xfId="6684" xr:uid="{00000000-0005-0000-0000-000000190000}"/>
    <cellStyle name="_Multiple_Comdot LBO Short Form - v3" xfId="6685" xr:uid="{00000000-0005-0000-0000-000001190000}"/>
    <cellStyle name="_Multiple_Comdot LBO Short Form - v3 2" xfId="6686" xr:uid="{00000000-0005-0000-0000-000002190000}"/>
    <cellStyle name="_Multiple_Comdot LBO Short Form - v3 2 2" xfId="6687" xr:uid="{00000000-0005-0000-0000-000003190000}"/>
    <cellStyle name="_Multiple_Comps" xfId="6688" xr:uid="{00000000-0005-0000-0000-000004190000}"/>
    <cellStyle name="_Multiple_Comps 2" xfId="6689" xr:uid="{00000000-0005-0000-0000-000005190000}"/>
    <cellStyle name="_Multiple_Comps 2 2" xfId="6690" xr:uid="{00000000-0005-0000-0000-000006190000}"/>
    <cellStyle name="_Multiple_Contribution of assets into USAi_02" xfId="6691" xr:uid="{00000000-0005-0000-0000-000007190000}"/>
    <cellStyle name="_Multiple_Contribution of assets into USAi_02 2" xfId="6692" xr:uid="{00000000-0005-0000-0000-000008190000}"/>
    <cellStyle name="_Multiple_Contribution of assets into USAi_02 2 2" xfId="6693" xr:uid="{00000000-0005-0000-0000-000009190000}"/>
    <cellStyle name="_Multiple_contribution_analysis" xfId="6694" xr:uid="{00000000-0005-0000-0000-00000A190000}"/>
    <cellStyle name="_Multiple_contribution_analysis 2" xfId="6695" xr:uid="{00000000-0005-0000-0000-00000B190000}"/>
    <cellStyle name="_Multiple_contribution_analysis 3" xfId="6696" xr:uid="{00000000-0005-0000-0000-00000C190000}"/>
    <cellStyle name="_Multiple_contribution_analysis_FCF" xfId="6697" xr:uid="{00000000-0005-0000-0000-00000D190000}"/>
    <cellStyle name="_Multiple_contribution_analysis_JazzClear" xfId="6698" xr:uid="{00000000-0005-0000-0000-00000E190000}"/>
    <cellStyle name="_Multiple_contribution_analysis_JazzClear 2" xfId="6699" xr:uid="{00000000-0005-0000-0000-00000F190000}"/>
    <cellStyle name="_Multiple_contribution_analysis_JazzClear 3" xfId="6700" xr:uid="{00000000-0005-0000-0000-000010190000}"/>
    <cellStyle name="_Multiple_contribution_analysis_JazzClear_FCF" xfId="6701" xr:uid="{00000000-0005-0000-0000-000011190000}"/>
    <cellStyle name="_Multiple_credit - newco_6_18" xfId="6702" xr:uid="{00000000-0005-0000-0000-000012190000}"/>
    <cellStyle name="_Multiple_credit - newco_6_18 2" xfId="6703" xr:uid="{00000000-0005-0000-0000-000013190000}"/>
    <cellStyle name="_Multiple_credit - newco_6_18 2 2" xfId="6704" xr:uid="{00000000-0005-0000-0000-000014190000}"/>
    <cellStyle name="_Multiple_credit - newco_6_18_BLS2q_salesforce" xfId="6705" xr:uid="{00000000-0005-0000-0000-000015190000}"/>
    <cellStyle name="_Multiple_credit - newco_6_18_BLS2q_salesforce_07 Rhodia Liquidity Model Standstill 03Nov03" xfId="6706" xr:uid="{00000000-0005-0000-0000-000016190000}"/>
    <cellStyle name="_Multiple_credit - newco_6_18_BLS2q_salesforce_07 Rhodia Liquidity Model Standstill 03Nov03 2" xfId="6707" xr:uid="{00000000-0005-0000-0000-000017190000}"/>
    <cellStyle name="_Multiple_credit - newco_6_18_BLS2q_salesforce_07 Rhodia Liquidity Model Standstill 03Nov03 2 2" xfId="6708" xr:uid="{00000000-0005-0000-0000-000018190000}"/>
    <cellStyle name="_Multiple_credit - newco_6_18_BLS2q_salesforce_07 Rhodia Liquidity Model Standstill 03Nov03 3" xfId="6709" xr:uid="{00000000-0005-0000-0000-000019190000}"/>
    <cellStyle name="_Multiple_credit - newco_6_18_BLS2q_salesforce_Panorama banques2410" xfId="6710" xr:uid="{00000000-0005-0000-0000-00001A190000}"/>
    <cellStyle name="_Multiple_credit - newco_6_18_BLS2q_salesforce_Panorama banques2410 2" xfId="6711" xr:uid="{00000000-0005-0000-0000-00001B190000}"/>
    <cellStyle name="_Multiple_credit - newco_6_18_BLS2q_salesforce_Panorama banques2410 2 2" xfId="6712" xr:uid="{00000000-0005-0000-0000-00001C190000}"/>
    <cellStyle name="_Multiple_CSC Blank" xfId="6713" xr:uid="{00000000-0005-0000-0000-00001D190000}"/>
    <cellStyle name="_Multiple_CSC Blank 2" xfId="6714" xr:uid="{00000000-0005-0000-0000-00001E190000}"/>
    <cellStyle name="_Multiple_CSC Blank 3" xfId="6715" xr:uid="{00000000-0005-0000-0000-00001F190000}"/>
    <cellStyle name="_Multiple_CSC Blank_FCF" xfId="6716" xr:uid="{00000000-0005-0000-0000-000020190000}"/>
    <cellStyle name="_Multiple_CSC Cable makers 060502" xfId="6717" xr:uid="{00000000-0005-0000-0000-000021190000}"/>
    <cellStyle name="_Multiple_CSC Cable makers 060502 2" xfId="6718" xr:uid="{00000000-0005-0000-0000-000022190000}"/>
    <cellStyle name="_Multiple_CSC Cable makers 060502 2 2" xfId="6719" xr:uid="{00000000-0005-0000-0000-000023190000}"/>
    <cellStyle name="_Multiple_CSC_Picabia_29062001" xfId="6720" xr:uid="{00000000-0005-0000-0000-000024190000}"/>
    <cellStyle name="_Multiple_CSC_Picabia_29062001 2" xfId="6721" xr:uid="{00000000-0005-0000-0000-000025190000}"/>
    <cellStyle name="_Multiple_CSC_Picabia_29062001 2 2" xfId="6722" xr:uid="{00000000-0005-0000-0000-000026190000}"/>
    <cellStyle name="_Multiple_dcf" xfId="6723" xr:uid="{00000000-0005-0000-0000-000027190000}"/>
    <cellStyle name="_Multiple_DCF - July 2, 2001" xfId="6724" xr:uid="{00000000-0005-0000-0000-000028190000}"/>
    <cellStyle name="_Multiple_DCF - July 2, 2001 2" xfId="6725" xr:uid="{00000000-0005-0000-0000-000029190000}"/>
    <cellStyle name="_Multiple_DCF - July 2, 2001 2 2" xfId="6726" xr:uid="{00000000-0005-0000-0000-00002A190000}"/>
    <cellStyle name="_Multiple_dcf 2" xfId="6727" xr:uid="{00000000-0005-0000-0000-00002B190000}"/>
    <cellStyle name="_Multiple_dcf 2 2" xfId="6728" xr:uid="{00000000-0005-0000-0000-00002C190000}"/>
    <cellStyle name="_Multiple_dcf 3" xfId="6729" xr:uid="{00000000-0005-0000-0000-00002D190000}"/>
    <cellStyle name="_Multiple_dcf 3 2" xfId="6730" xr:uid="{00000000-0005-0000-0000-00002E190000}"/>
    <cellStyle name="_Multiple_DCF divisions latest version 03 Oct" xfId="6731" xr:uid="{00000000-0005-0000-0000-00002F190000}"/>
    <cellStyle name="_Multiple_DCF divisions latest version 03 Oct 2" xfId="6732" xr:uid="{00000000-0005-0000-0000-000030190000}"/>
    <cellStyle name="_Multiple_DCF divisions latest version 03 Oct 2 2" xfId="6733" xr:uid="{00000000-0005-0000-0000-000031190000}"/>
    <cellStyle name="_Multiple_DCF Model + WACC" xfId="6734" xr:uid="{00000000-0005-0000-0000-000032190000}"/>
    <cellStyle name="_Multiple_DCF Model + WACC 2" xfId="6735" xr:uid="{00000000-0005-0000-0000-000033190000}"/>
    <cellStyle name="_Multiple_DCF Model + WACC 2 2" xfId="6736" xr:uid="{00000000-0005-0000-0000-000034190000}"/>
    <cellStyle name="_Multiple_DCF Summary pages" xfId="6737" xr:uid="{00000000-0005-0000-0000-000035190000}"/>
    <cellStyle name="_Multiple_DCF Summary pages 2" xfId="6738" xr:uid="{00000000-0005-0000-0000-000036190000}"/>
    <cellStyle name="_Multiple_DCF Summary pages 2 2" xfId="6739" xr:uid="{00000000-0005-0000-0000-000037190000}"/>
    <cellStyle name="_Multiple_DCF Summary pages 3" xfId="6740" xr:uid="{00000000-0005-0000-0000-000038190000}"/>
    <cellStyle name="_Multiple_DCF Summary pages 4" xfId="6741" xr:uid="{00000000-0005-0000-0000-000039190000}"/>
    <cellStyle name="_Multiple_DCF Summary pages_2009-07-22_PEC-CAPEX 2009-2010_V7" xfId="6742" xr:uid="{00000000-0005-0000-0000-00003A190000}"/>
    <cellStyle name="_Multiple_DCF Summary pages_2009-08_PEC-CAPEX 2009-2010_V8" xfId="6743" xr:uid="{00000000-0005-0000-0000-00003B190000}"/>
    <cellStyle name="_Multiple_DCF Summary pages_Jazztel model 16DP3-Exhibits" xfId="6744" xr:uid="{00000000-0005-0000-0000-00003C190000}"/>
    <cellStyle name="_Multiple_DCF Summary pages_Jazztel model 16DP3-Exhibits 2" xfId="6745" xr:uid="{00000000-0005-0000-0000-00003D190000}"/>
    <cellStyle name="_Multiple_DCF Summary pages_Jazztel model 16DP3-Exhibits 2 2" xfId="6746" xr:uid="{00000000-0005-0000-0000-00003E190000}"/>
    <cellStyle name="_Multiple_DCF Summary pages_Jazztel model 16DP3-Exhibits_Mobile CSC - CMT" xfId="6747" xr:uid="{00000000-0005-0000-0000-00003F190000}"/>
    <cellStyle name="_Multiple_DCF Summary pages_Jazztel model 16DP3-Exhibits_Mobile CSC - CMT 2" xfId="6748" xr:uid="{00000000-0005-0000-0000-000040190000}"/>
    <cellStyle name="_Multiple_DCF Summary pages_Jazztel model 16DP3-Exhibits_Mobile CSC - CMT 2 2" xfId="6749" xr:uid="{00000000-0005-0000-0000-000041190000}"/>
    <cellStyle name="_Multiple_DCF Summary pages_Jazztel model 18DP-exhibits" xfId="6750" xr:uid="{00000000-0005-0000-0000-000042190000}"/>
    <cellStyle name="_Multiple_DCF Summary pages_Jazztel model 18DP-exhibits 2" xfId="6751" xr:uid="{00000000-0005-0000-0000-000043190000}"/>
    <cellStyle name="_Multiple_DCF Summary pages_Jazztel model 18DP-exhibits 2 2" xfId="6752" xr:uid="{00000000-0005-0000-0000-000044190000}"/>
    <cellStyle name="_Multiple_DCF Summary pages_Jazztel model 18DP-exhibits_Chiffres Pres board 2007" xfId="6753" xr:uid="{00000000-0005-0000-0000-000045190000}"/>
    <cellStyle name="_Multiple_DCF Summary pages_Jazztel model 18DP-exhibits_Chiffres Pres board 2007 2" xfId="6754" xr:uid="{00000000-0005-0000-0000-000046190000}"/>
    <cellStyle name="_Multiple_DCF Summary pages_Jazztel model 18DP-exhibits_Chiffres Pres board 2007 2 2" xfId="6755" xr:uid="{00000000-0005-0000-0000-000047190000}"/>
    <cellStyle name="_Multiple_DCF Summary pages_Jazztel model 18DP-exhibits_Chiffres Pres Juillet 2007" xfId="6756" xr:uid="{00000000-0005-0000-0000-000048190000}"/>
    <cellStyle name="_Multiple_DCF Summary pages_Jazztel model 18DP-exhibits_Chiffres Pres Juillet 2007 2" xfId="6757" xr:uid="{00000000-0005-0000-0000-000049190000}"/>
    <cellStyle name="_Multiple_DCF Summary pages_Jazztel model 18DP-exhibits_Chiffres Pres Juillet 2007 2 2" xfId="6758" xr:uid="{00000000-0005-0000-0000-00004A190000}"/>
    <cellStyle name="_Multiple_DCF Summary pages_Jazztel model 18DP-exhibits_Net result" xfId="6759" xr:uid="{00000000-0005-0000-0000-00004B190000}"/>
    <cellStyle name="_Multiple_DCF Summary pages_Jazztel model 18DP-exhibits_Net result 2" xfId="6760" xr:uid="{00000000-0005-0000-0000-00004C190000}"/>
    <cellStyle name="_Multiple_DCF Summary pages_Jazztel model 18DP-exhibits_Net result 2 2" xfId="6761" xr:uid="{00000000-0005-0000-0000-00004D190000}"/>
    <cellStyle name="_Multiple_DCF Summary pages_Jazztel model 18DP-exhibits_Net result_Bridge FC Act 2007 vs 2008 (Fct June) par entreprise" xfId="6762" xr:uid="{00000000-0005-0000-0000-00004E190000}"/>
    <cellStyle name="_Multiple_DCF Summary pages_Jazztel model 18DP-exhibits_Net result_Bridge FC Act 2007 vs 2008 (Fct June) par entreprise 2" xfId="6763" xr:uid="{00000000-0005-0000-0000-00004F190000}"/>
    <cellStyle name="_Multiple_DCF Summary pages_Jazztel model 18DP-exhibits_Net result_Bridge FC Act 2007 vs 2008 (Fct June) par entreprise 2 2" xfId="6764" xr:uid="{00000000-0005-0000-0000-000050190000}"/>
    <cellStyle name="_Multiple_DCF Summary pages_Jazztel model 18DP-exhibits_Net result_Cash Unit Review 2012 03 Acetow" xfId="6765" xr:uid="{00000000-0005-0000-0000-000051190000}"/>
    <cellStyle name="_Multiple_DCF Summary pages_Jazztel model 18DP-exhibits_Net result_Conso Bridge EBITDA 2008x2007" xfId="6766" xr:uid="{00000000-0005-0000-0000-000052190000}"/>
    <cellStyle name="_Multiple_DCF Summary pages_Jazztel model 18DP-exhibits_Net result_Conso Bridge EBITDA 2008x2007 2" xfId="6767" xr:uid="{00000000-0005-0000-0000-000053190000}"/>
    <cellStyle name="_Multiple_DCF Summary pages_Jazztel model 18DP-exhibits_Net result_Conso Bridge EBITDA 2008x2007 2 2" xfId="6768" xr:uid="{00000000-0005-0000-0000-000054190000}"/>
    <cellStyle name="_Multiple_DCF Summary pages_Jazztel model 18DP-exhibits_Net result_Conso Bridge EBITDA 2008x2007 SPRING06" xfId="6769" xr:uid="{00000000-0005-0000-0000-000055190000}"/>
    <cellStyle name="_Multiple_DCF Summary pages_Jazztel model 18DP-exhibits_Net result_Conso Bridge EBITDA 2008x2007 SPRING06 2" xfId="6770" xr:uid="{00000000-0005-0000-0000-000056190000}"/>
    <cellStyle name="_Multiple_DCF Summary pages_Jazztel model 18DP-exhibits_Net result_Conso Bridge EBITDA 2008x2007 SPRING06 2 2" xfId="6771" xr:uid="{00000000-0005-0000-0000-000057190000}"/>
    <cellStyle name="_Multiple_DCF Summary pages_Jazztel model 18DP-exhibits_Net result_P&amp;L Spring 200806" xfId="6772" xr:uid="{00000000-0005-0000-0000-000058190000}"/>
    <cellStyle name="_Multiple_DCF Summary pages_Jazztel model 18DP-exhibits_Net result_P&amp;L Spring 200806 2" xfId="6773" xr:uid="{00000000-0005-0000-0000-000059190000}"/>
    <cellStyle name="_Multiple_DCF Summary pages_Jazztel model 18DP-exhibits_Net result_P&amp;L Spring 200806 2 2" xfId="6774" xr:uid="{00000000-0005-0000-0000-00005A190000}"/>
    <cellStyle name="_Multiple_DCF Summary pages_Jazztel model 18DP-exhibits_Net result_Présentation au Board" xfId="6775" xr:uid="{00000000-0005-0000-0000-00005B190000}"/>
    <cellStyle name="_Multiple_DCF Summary pages_Jazztel model 18DP-exhibits_Net result_Présentation au Board 2" xfId="6776" xr:uid="{00000000-0005-0000-0000-00005C190000}"/>
    <cellStyle name="_Multiple_DCF Summary pages_Jazztel model 18DP-exhibits_Net result_Présentation au Board 2 2" xfId="6777" xr:uid="{00000000-0005-0000-0000-00005D190000}"/>
    <cellStyle name="_Multiple_DCF Summary pages_Jazztel model 18DP-exhibits_Net result_Présentation au Board July 29" xfId="6778" xr:uid="{00000000-0005-0000-0000-00005E190000}"/>
    <cellStyle name="_Multiple_DCF Summary pages_Jazztel model 18DP-exhibits_Net result_Présentation au Board July 29 2" xfId="6779" xr:uid="{00000000-0005-0000-0000-00005F190000}"/>
    <cellStyle name="_Multiple_DCF Summary pages_Jazztel model 18DP-exhibits_Net result_Présentation au Board July 29 2 2" xfId="6780" xr:uid="{00000000-0005-0000-0000-000060190000}"/>
    <cellStyle name="_Multiple_DCF Summary pages_Jazztel model 18DP-exhibits_Net result_Présentation au CDG July 21 v080708" xfId="6781" xr:uid="{00000000-0005-0000-0000-000061190000}"/>
    <cellStyle name="_Multiple_DCF Summary pages_Jazztel model 18DP-exhibits_Net result_Présentation au CDG July 21 v080708 2" xfId="6782" xr:uid="{00000000-0005-0000-0000-000062190000}"/>
    <cellStyle name="_Multiple_DCF Summary pages_Jazztel model 18DP-exhibits_Net result_Présentation au CDG July 21 v080708 2 2" xfId="6783" xr:uid="{00000000-0005-0000-0000-000063190000}"/>
    <cellStyle name="_Multiple_DCF Summary pages_Jazztel model 18DP-exhibits_Net result_SPRING 2010" xfId="6784" xr:uid="{00000000-0005-0000-0000-000064190000}"/>
    <cellStyle name="_Multiple_DCF Summary pages_Jazztel model 18DP-exhibits_Net result_SPRING 2010 2" xfId="6785" xr:uid="{00000000-0005-0000-0000-000065190000}"/>
    <cellStyle name="_Multiple_DCF Summary pages_Jazztel model 18DP-exhibits_Net result_SPRING 2010 2 2" xfId="6786" xr:uid="{00000000-0005-0000-0000-000066190000}"/>
    <cellStyle name="_Multiple_DCF Summary pages_Jazztel model 18DP-exhibits_Net result_WC &amp; Free Cash Flow 2011-10" xfId="6787" xr:uid="{00000000-0005-0000-0000-000067190000}"/>
    <cellStyle name="_Multiple_DCF Summary pages_Jazztel model 18DP-exhibits_Net result_WC &amp; Free Cash Flow 2011-10 2" xfId="6788" xr:uid="{00000000-0005-0000-0000-000068190000}"/>
    <cellStyle name="_Multiple_DCF Summary pages_Jazztel model 18DP-exhibits_Net result_WC &amp; Free Cash Flow 2011-10 2 2" xfId="6789" xr:uid="{00000000-0005-0000-0000-000069190000}"/>
    <cellStyle name="_Multiple_DCF Summary pages_Jazztel model 18DP-exhibits_Net result_WC &amp; Free Cash Flow Spring 200806" xfId="6790" xr:uid="{00000000-0005-0000-0000-00006A190000}"/>
    <cellStyle name="_Multiple_DCF Summary pages_Jazztel model 18DP-exhibits_Net result_WC &amp; Free Cash Flow Spring 200806 2" xfId="6791" xr:uid="{00000000-0005-0000-0000-00006B190000}"/>
    <cellStyle name="_Multiple_DCF Summary pages_Jazztel model 18DP-exhibits_Net result_WC &amp; Free Cash Flow Spring 200806 2 2" xfId="6792" xr:uid="{00000000-0005-0000-0000-00006C190000}"/>
    <cellStyle name="_Multiple_DCF Summary pages_Jazztel model 18DP-exhibits_Présention au Board July 29" xfId="6793" xr:uid="{00000000-0005-0000-0000-00006D190000}"/>
    <cellStyle name="_Multiple_DCF Summary pages_Jazztel model 18DP-exhibits_Présention au Board July 29 2" xfId="6794" xr:uid="{00000000-0005-0000-0000-00006E190000}"/>
    <cellStyle name="_Multiple_DCF Summary pages_Jazztel model 18DP-exhibits_Présention au Board July 29 2 2" xfId="6795" xr:uid="{00000000-0005-0000-0000-00006F190000}"/>
    <cellStyle name="_Multiple_DCF Summary pages_Jazztel model 18DP-exhibits_suivi dette et FCF" xfId="6796" xr:uid="{00000000-0005-0000-0000-000070190000}"/>
    <cellStyle name="_Multiple_DCF Summary pages_Jazztel model 18DP-exhibits_suivi dette et FCF 2" xfId="6797" xr:uid="{00000000-0005-0000-0000-000071190000}"/>
    <cellStyle name="_Multiple_DCF Summary pages_Jazztel model 18DP-exhibits_suivi dette et FCF 2 2" xfId="6798" xr:uid="{00000000-0005-0000-0000-000072190000}"/>
    <cellStyle name="_Multiple_DCF Summary pages_Jazztel model 18DP-exhibits_Synthèse prev 2006 - 2007 par entreprise" xfId="6799" xr:uid="{00000000-0005-0000-0000-000073190000}"/>
    <cellStyle name="_Multiple_DCF Summary pages_Jazztel model 18DP-exhibits_Synthèse prev 2006 - 2007 par entreprise 2" xfId="6800" xr:uid="{00000000-0005-0000-0000-000074190000}"/>
    <cellStyle name="_Multiple_DCF Summary pages_Jazztel model 18DP-exhibits_Synthèse prev 2006 - 2007 par entreprise 2 2" xfId="6801" xr:uid="{00000000-0005-0000-0000-000075190000}"/>
    <cellStyle name="_Multiple_DCF Summary pages_Jazztel model 18DP-exhibits_Synthèse prev 2006 - 2007 par entreprise_Bridge FC Act 2007 vs 2008 (Fct June) par entreprise" xfId="6802" xr:uid="{00000000-0005-0000-0000-000076190000}"/>
    <cellStyle name="_Multiple_DCF Summary pages_Jazztel model 18DP-exhibits_Synthèse prev 2006 - 2007 par entreprise_Bridge FC Act 2007 vs 2008 (Fct June) par entreprise 2" xfId="6803" xr:uid="{00000000-0005-0000-0000-000077190000}"/>
    <cellStyle name="_Multiple_DCF Summary pages_Jazztel model 18DP-exhibits_Synthèse prev 2006 - 2007 par entreprise_Bridge FC Act 2007 vs 2008 (Fct June) par entreprise 2 2" xfId="6804" xr:uid="{00000000-0005-0000-0000-000078190000}"/>
    <cellStyle name="_Multiple_DCF Summary pages_Jazztel model 18DP-exhibits_Synthèse prev 2006 - 2007 par entreprise_Cash Unit Review 2012 03 Acetow" xfId="6805" xr:uid="{00000000-0005-0000-0000-000079190000}"/>
    <cellStyle name="_Multiple_DCF Summary pages_Jazztel model 18DP-exhibits_Synthèse prev 2006 - 2007 par entreprise_Conso Bridge EBITDA 2008x2007" xfId="6806" xr:uid="{00000000-0005-0000-0000-00007A190000}"/>
    <cellStyle name="_Multiple_DCF Summary pages_Jazztel model 18DP-exhibits_Synthèse prev 2006 - 2007 par entreprise_Conso Bridge EBITDA 2008x2007 2" xfId="6807" xr:uid="{00000000-0005-0000-0000-00007B190000}"/>
    <cellStyle name="_Multiple_DCF Summary pages_Jazztel model 18DP-exhibits_Synthèse prev 2006 - 2007 par entreprise_Conso Bridge EBITDA 2008x2007 2 2" xfId="6808" xr:uid="{00000000-0005-0000-0000-00007C190000}"/>
    <cellStyle name="_Multiple_DCF Summary pages_Jazztel model 18DP-exhibits_Synthèse prev 2006 - 2007 par entreprise_Conso Bridge EBITDA 2008x2007 SPRING06" xfId="6809" xr:uid="{00000000-0005-0000-0000-00007D190000}"/>
    <cellStyle name="_Multiple_DCF Summary pages_Jazztel model 18DP-exhibits_Synthèse prev 2006 - 2007 par entreprise_Conso Bridge EBITDA 2008x2007 SPRING06 2" xfId="6810" xr:uid="{00000000-0005-0000-0000-00007E190000}"/>
    <cellStyle name="_Multiple_DCF Summary pages_Jazztel model 18DP-exhibits_Synthèse prev 2006 - 2007 par entreprise_Conso Bridge EBITDA 2008x2007 SPRING06 2 2" xfId="6811" xr:uid="{00000000-0005-0000-0000-00007F190000}"/>
    <cellStyle name="_Multiple_DCF Summary pages_Jazztel model 18DP-exhibits_Synthèse prev 2006 - 2007 par entreprise_Formats RDG Dec 2007 vMAG Energy Services" xfId="6812" xr:uid="{00000000-0005-0000-0000-000080190000}"/>
    <cellStyle name="_Multiple_DCF Summary pages_Jazztel model 18DP-exhibits_Synthèse prev 2006 - 2007 par entreprise_Formats RDG Dec 2007 vMAG Energy Services 2" xfId="6813" xr:uid="{00000000-0005-0000-0000-000081190000}"/>
    <cellStyle name="_Multiple_DCF Summary pages_Jazztel model 18DP-exhibits_Synthèse prev 2006 - 2007 par entreprise_Formats RDG Dec 2007 vMAG Energy Services 2 2" xfId="6814" xr:uid="{00000000-0005-0000-0000-000082190000}"/>
    <cellStyle name="_Multiple_DCF Summary pages_Jazztel model 18DP-exhibits_Synthèse prev 2006 - 2007 par entreprise_P&amp;L Spring 200806" xfId="6815" xr:uid="{00000000-0005-0000-0000-000083190000}"/>
    <cellStyle name="_Multiple_DCF Summary pages_Jazztel model 18DP-exhibits_Synthèse prev 2006 - 2007 par entreprise_P&amp;L Spring 200806 2" xfId="6816" xr:uid="{00000000-0005-0000-0000-000084190000}"/>
    <cellStyle name="_Multiple_DCF Summary pages_Jazztel model 18DP-exhibits_Synthèse prev 2006 - 2007 par entreprise_P&amp;L Spring 200806 2 2" xfId="6817" xr:uid="{00000000-0005-0000-0000-000085190000}"/>
    <cellStyle name="_Multiple_DCF Summary pages_Jazztel model 18DP-exhibits_Synthèse prev 2006 - 2007 par entreprise_Présentation au Board" xfId="6818" xr:uid="{00000000-0005-0000-0000-000086190000}"/>
    <cellStyle name="_Multiple_DCF Summary pages_Jazztel model 18DP-exhibits_Synthèse prev 2006 - 2007 par entreprise_Présentation au Board 2" xfId="6819" xr:uid="{00000000-0005-0000-0000-000087190000}"/>
    <cellStyle name="_Multiple_DCF Summary pages_Jazztel model 18DP-exhibits_Synthèse prev 2006 - 2007 par entreprise_Présentation au Board 2 2" xfId="6820" xr:uid="{00000000-0005-0000-0000-000088190000}"/>
    <cellStyle name="_Multiple_DCF Summary pages_Jazztel model 18DP-exhibits_Synthèse prev 2006 - 2007 par entreprise_Présentation au Board July 29" xfId="6821" xr:uid="{00000000-0005-0000-0000-000089190000}"/>
    <cellStyle name="_Multiple_DCF Summary pages_Jazztel model 18DP-exhibits_Synthèse prev 2006 - 2007 par entreprise_Présentation au Board July 29 2" xfId="6822" xr:uid="{00000000-0005-0000-0000-00008A190000}"/>
    <cellStyle name="_Multiple_DCF Summary pages_Jazztel model 18DP-exhibits_Synthèse prev 2006 - 2007 par entreprise_Présentation au Board July 29 2 2" xfId="6823" xr:uid="{00000000-0005-0000-0000-00008B190000}"/>
    <cellStyle name="_Multiple_DCF Summary pages_Jazztel model 18DP-exhibits_Synthèse prev 2006 - 2007 par entreprise_Présentation au CDG July 21 v080708" xfId="6824" xr:uid="{00000000-0005-0000-0000-00008C190000}"/>
    <cellStyle name="_Multiple_DCF Summary pages_Jazztel model 18DP-exhibits_Synthèse prev 2006 - 2007 par entreprise_Présentation au CDG July 21 v080708 2" xfId="6825" xr:uid="{00000000-0005-0000-0000-00008D190000}"/>
    <cellStyle name="_Multiple_DCF Summary pages_Jazztel model 18DP-exhibits_Synthèse prev 2006 - 2007 par entreprise_Présentation au CDG July 21 v080708 2 2" xfId="6826" xr:uid="{00000000-0005-0000-0000-00008E190000}"/>
    <cellStyle name="_Multiple_DCF Summary pages_Jazztel model 18DP-exhibits_Synthèse prev 2006 - 2007 par entreprise_SPRING 2010" xfId="6827" xr:uid="{00000000-0005-0000-0000-00008F190000}"/>
    <cellStyle name="_Multiple_DCF Summary pages_Jazztel model 18DP-exhibits_Synthèse prev 2006 - 2007 par entreprise_SPRING 2010 2" xfId="6828" xr:uid="{00000000-0005-0000-0000-000090190000}"/>
    <cellStyle name="_Multiple_DCF Summary pages_Jazztel model 18DP-exhibits_Synthèse prev 2006 - 2007 par entreprise_SPRING 2010 2 2" xfId="6829" xr:uid="{00000000-0005-0000-0000-000091190000}"/>
    <cellStyle name="_Multiple_DCF Summary pages_Jazztel model 18DP-exhibits_Synthèse prev 2006 - 2007 par entreprise_Synthèse Rhodia Spring Dec 2007 P&amp;L" xfId="6830" xr:uid="{00000000-0005-0000-0000-000092190000}"/>
    <cellStyle name="_Multiple_DCF Summary pages_Jazztel model 18DP-exhibits_Synthèse prev 2006 - 2007 par entreprise_Synthèse Rhodia Spring Dec 2007 P&amp;L 2" xfId="6831" xr:uid="{00000000-0005-0000-0000-000093190000}"/>
    <cellStyle name="_Multiple_DCF Summary pages_Jazztel model 18DP-exhibits_Synthèse prev 2006 - 2007 par entreprise_Synthèse Rhodia Spring Dec 2007 P&amp;L 2 2" xfId="6832" xr:uid="{00000000-0005-0000-0000-000094190000}"/>
    <cellStyle name="_Multiple_DCF Summary pages_Jazztel model 18DP-exhibits_Synthèse prev 2006 - 2007 par entreprise_WC &amp; Free Cash Flow 2011-10" xfId="6833" xr:uid="{00000000-0005-0000-0000-000095190000}"/>
    <cellStyle name="_Multiple_DCF Summary pages_Jazztel model 18DP-exhibits_Synthèse prev 2006 - 2007 par entreprise_WC &amp; Free Cash Flow 2011-10 2" xfId="6834" xr:uid="{00000000-0005-0000-0000-000096190000}"/>
    <cellStyle name="_Multiple_DCF Summary pages_Jazztel model 18DP-exhibits_Synthèse prev 2006 - 2007 par entreprise_WC &amp; Free Cash Flow 2011-10 2 2" xfId="6835" xr:uid="{00000000-0005-0000-0000-000097190000}"/>
    <cellStyle name="_Multiple_DCF Summary pages_Jazztel model 18DP-exhibits_Synthèse prev 2006 - 2007 par entreprise_WC &amp; Free Cash Flow Spring 200806" xfId="6836" xr:uid="{00000000-0005-0000-0000-000098190000}"/>
    <cellStyle name="_Multiple_DCF Summary pages_Jazztel model 18DP-exhibits_Synthèse prev 2006 - 2007 par entreprise_WC &amp; Free Cash Flow Spring 200806 2" xfId="6837" xr:uid="{00000000-0005-0000-0000-000099190000}"/>
    <cellStyle name="_Multiple_DCF Summary pages_Jazztel model 18DP-exhibits_Synthèse prev 2006 - 2007 par entreprise_WC &amp; Free Cash Flow Spring 200806 2 2" xfId="6838" xr:uid="{00000000-0005-0000-0000-00009A190000}"/>
    <cellStyle name="_Multiple_DCF Summary pages_Jazztel model 18DP-exhibits_T_MOBIL2" xfId="6839" xr:uid="{00000000-0005-0000-0000-00009B190000}"/>
    <cellStyle name="_Multiple_DCF Summary pages_Jazztel model 18DP-exhibits_T_MOBIL2 2" xfId="6840" xr:uid="{00000000-0005-0000-0000-00009C190000}"/>
    <cellStyle name="_Multiple_DCF Summary pages_Jazztel1" xfId="6841" xr:uid="{00000000-0005-0000-0000-00009D190000}"/>
    <cellStyle name="_Multiple_DCF Summary pages_Jazztel1 2" xfId="6842" xr:uid="{00000000-0005-0000-0000-00009E190000}"/>
    <cellStyle name="_Multiple_DCF Summary pages_T_MOBIL2" xfId="6843" xr:uid="{00000000-0005-0000-0000-00009F190000}"/>
    <cellStyle name="_Multiple_DCF Summary pages_T_MOBIL2 2" xfId="6844" xr:uid="{00000000-0005-0000-0000-0000A0190000}"/>
    <cellStyle name="_Multiple_DCF Summary pages_T_MOBIL2 2_FCF" xfId="6845" xr:uid="{00000000-0005-0000-0000-0000A1190000}"/>
    <cellStyle name="_Multiple_DCF Summary pages_T_MOBIL2 3" xfId="6846" xr:uid="{00000000-0005-0000-0000-0000A2190000}"/>
    <cellStyle name="_Multiple_DCF Summary pages_T_MOBIL2 4" xfId="6847" xr:uid="{00000000-0005-0000-0000-0000A3190000}"/>
    <cellStyle name="_Multiple_DCF Summary pages_T_MOBIL2_FCF" xfId="6848" xr:uid="{00000000-0005-0000-0000-0000A4190000}"/>
    <cellStyle name="_Multiple_DCF Summary pages_Versatel1" xfId="6849" xr:uid="{00000000-0005-0000-0000-0000A5190000}"/>
    <cellStyle name="_Multiple_DCF Summary pages_Versatel1 2" xfId="6850" xr:uid="{00000000-0005-0000-0000-0000A6190000}"/>
    <cellStyle name="_Multiple_Deal Comp Luxury_May30" xfId="6851" xr:uid="{00000000-0005-0000-0000-0000A7190000}"/>
    <cellStyle name="_Multiple_Deal Comp Luxury_May30 2" xfId="6852" xr:uid="{00000000-0005-0000-0000-0000A8190000}"/>
    <cellStyle name="_Multiple_Deal Comp Luxury_May30 2 2" xfId="6853" xr:uid="{00000000-0005-0000-0000-0000A9190000}"/>
    <cellStyle name="_Multiple_Debt_Bloomberg" xfId="6854" xr:uid="{00000000-0005-0000-0000-0000AA190000}"/>
    <cellStyle name="_Multiple_Debt_Bloomberg 2" xfId="6855" xr:uid="{00000000-0005-0000-0000-0000AB190000}"/>
    <cellStyle name="_Multiple_Debt_Bloomberg 2 2" xfId="6856" xr:uid="{00000000-0005-0000-0000-0000AC190000}"/>
    <cellStyle name="_Multiple_Divisional Statistics" xfId="6857" xr:uid="{00000000-0005-0000-0000-0000AD190000}"/>
    <cellStyle name="_Multiple_Divisional Statistics 2" xfId="6858" xr:uid="{00000000-0005-0000-0000-0000AE190000}"/>
    <cellStyle name="_Multiple_Divisional Statistics 2 2" xfId="6859" xr:uid="{00000000-0005-0000-0000-0000AF190000}"/>
    <cellStyle name="_Multiple_equity stakes" xfId="6860" xr:uid="{00000000-0005-0000-0000-0000B0190000}"/>
    <cellStyle name="_Multiple_equity stakes 2" xfId="6861" xr:uid="{00000000-0005-0000-0000-0000B1190000}"/>
    <cellStyle name="_Multiple_equity stakes 2 2" xfId="6862" xr:uid="{00000000-0005-0000-0000-0000B2190000}"/>
    <cellStyle name="_Multiple_Final Pages 8-20" xfId="6863" xr:uid="{00000000-0005-0000-0000-0000B3190000}"/>
    <cellStyle name="_Multiple_Final Pages 8-20 2" xfId="6864" xr:uid="{00000000-0005-0000-0000-0000B4190000}"/>
    <cellStyle name="_Multiple_Final Pages 8-20 2 2" xfId="6865" xr:uid="{00000000-0005-0000-0000-0000B5190000}"/>
    <cellStyle name="_Multiple_Financials" xfId="6866" xr:uid="{00000000-0005-0000-0000-0000B6190000}"/>
    <cellStyle name="_Multiple_Financials 2" xfId="6867" xr:uid="{00000000-0005-0000-0000-0000B7190000}"/>
    <cellStyle name="_Multiple_Financials 2 2" xfId="6868" xr:uid="{00000000-0005-0000-0000-0000B8190000}"/>
    <cellStyle name="_Multiple_flo_merger_plans01_06_06" xfId="6869" xr:uid="{00000000-0005-0000-0000-0000B9190000}"/>
    <cellStyle name="_Multiple_flo_merger_plans01_06_06 2" xfId="6870" xr:uid="{00000000-0005-0000-0000-0000BA190000}"/>
    <cellStyle name="_Multiple_flo_merger_plans01_06_06 2 2" xfId="6871" xr:uid="{00000000-0005-0000-0000-0000BB190000}"/>
    <cellStyle name="_Multiple_further analysis on comparables" xfId="6872" xr:uid="{00000000-0005-0000-0000-0000BC190000}"/>
    <cellStyle name="_Multiple_further analysis on comparables 2" xfId="6873" xr:uid="{00000000-0005-0000-0000-0000BD190000}"/>
    <cellStyle name="_Multiple_further analysis on comparables 2 2" xfId="6874" xr:uid="{00000000-0005-0000-0000-0000BE190000}"/>
    <cellStyle name="_Multiple_Gucci_model_13062001_v2" xfId="6875" xr:uid="{00000000-0005-0000-0000-0000BF190000}"/>
    <cellStyle name="_Multiple_Gucci_model_13062001_v2 2" xfId="6876" xr:uid="{00000000-0005-0000-0000-0000C0190000}"/>
    <cellStyle name="_Multiple_Gucci_model_13062001_v2 2 2" xfId="6877" xr:uid="{00000000-0005-0000-0000-0000C1190000}"/>
    <cellStyle name="_Multiple_Jazztel - Benchmark" xfId="6878" xr:uid="{00000000-0005-0000-0000-0000C2190000}"/>
    <cellStyle name="_Multiple_Jazztel - Benchmark 2" xfId="6879" xr:uid="{00000000-0005-0000-0000-0000C3190000}"/>
    <cellStyle name="_Multiple_Jazztel - Benchmark 2 2" xfId="6880" xr:uid="{00000000-0005-0000-0000-0000C4190000}"/>
    <cellStyle name="_Multiple_Jazztel model 15-exhibits" xfId="6881" xr:uid="{00000000-0005-0000-0000-0000C5190000}"/>
    <cellStyle name="_Multiple_Jazztel model 15-exhibits 2" xfId="6882" xr:uid="{00000000-0005-0000-0000-0000C6190000}"/>
    <cellStyle name="_Multiple_Jazztel model 15-exhibits 2 2" xfId="6883" xr:uid="{00000000-0005-0000-0000-0000C7190000}"/>
    <cellStyle name="_Multiple_Jazztel model 15-exhibits 3" xfId="6884" xr:uid="{00000000-0005-0000-0000-0000C8190000}"/>
    <cellStyle name="_Multiple_Jazztel model 15-exhibits 4" xfId="6885" xr:uid="{00000000-0005-0000-0000-0000C9190000}"/>
    <cellStyle name="_Multiple_Jazztel model 15-exhibits bis" xfId="6886" xr:uid="{00000000-0005-0000-0000-0000CA190000}"/>
    <cellStyle name="_Multiple_Jazztel model 15-exhibits bis 2" xfId="6887" xr:uid="{00000000-0005-0000-0000-0000CB190000}"/>
    <cellStyle name="_Multiple_Jazztel model 15-exhibits bis 2 2" xfId="6888" xr:uid="{00000000-0005-0000-0000-0000CC190000}"/>
    <cellStyle name="_Multiple_Jazztel model 15-exhibits bis_Mobile CSC - CMT" xfId="6889" xr:uid="{00000000-0005-0000-0000-0000CD190000}"/>
    <cellStyle name="_Multiple_Jazztel model 15-exhibits bis_Mobile CSC - CMT 2" xfId="6890" xr:uid="{00000000-0005-0000-0000-0000CE190000}"/>
    <cellStyle name="_Multiple_Jazztel model 15-exhibits bis_Mobile CSC - CMT 2 2" xfId="6891" xr:uid="{00000000-0005-0000-0000-0000CF190000}"/>
    <cellStyle name="_Multiple_Jazztel model 15-exhibits_2009-07-22_PEC-CAPEX 2009-2010_V7" xfId="6892" xr:uid="{00000000-0005-0000-0000-0000D0190000}"/>
    <cellStyle name="_Multiple_Jazztel model 15-exhibits_2009-08_PEC-CAPEX 2009-2010_V8" xfId="6893" xr:uid="{00000000-0005-0000-0000-0000D1190000}"/>
    <cellStyle name="_Multiple_Jazztel model 15-exhibits_Jazztel model 16DP3-Exhibits" xfId="6894" xr:uid="{00000000-0005-0000-0000-0000D2190000}"/>
    <cellStyle name="_Multiple_Jazztel model 15-exhibits_Jazztel model 16DP3-Exhibits 2" xfId="6895" xr:uid="{00000000-0005-0000-0000-0000D3190000}"/>
    <cellStyle name="_Multiple_Jazztel model 15-exhibits_Jazztel model 16DP3-Exhibits 2 2" xfId="6896" xr:uid="{00000000-0005-0000-0000-0000D4190000}"/>
    <cellStyle name="_Multiple_Jazztel model 15-exhibits_Jazztel model 16DP3-Exhibits_Mobile CSC - CMT" xfId="6897" xr:uid="{00000000-0005-0000-0000-0000D5190000}"/>
    <cellStyle name="_Multiple_Jazztel model 15-exhibits_Jazztel model 16DP3-Exhibits_Mobile CSC - CMT 2" xfId="6898" xr:uid="{00000000-0005-0000-0000-0000D6190000}"/>
    <cellStyle name="_Multiple_Jazztel model 15-exhibits_Jazztel model 16DP3-Exhibits_Mobile CSC - CMT 2 2" xfId="6899" xr:uid="{00000000-0005-0000-0000-0000D7190000}"/>
    <cellStyle name="_Multiple_Jazztel model 15-exhibits_Jazztel model 18DP-exhibits" xfId="6900" xr:uid="{00000000-0005-0000-0000-0000D8190000}"/>
    <cellStyle name="_Multiple_Jazztel model 15-exhibits_Jazztel model 18DP-exhibits 2" xfId="6901" xr:uid="{00000000-0005-0000-0000-0000D9190000}"/>
    <cellStyle name="_Multiple_Jazztel model 15-exhibits_Jazztel model 18DP-exhibits 2 2" xfId="6902" xr:uid="{00000000-0005-0000-0000-0000DA190000}"/>
    <cellStyle name="_Multiple_Jazztel model 15-exhibits_Jazztel model 18DP-exhibits_Chiffres Pres board 2007" xfId="6903" xr:uid="{00000000-0005-0000-0000-0000DB190000}"/>
    <cellStyle name="_Multiple_Jazztel model 15-exhibits_Jazztel model 18DP-exhibits_Chiffres Pres board 2007 2" xfId="6904" xr:uid="{00000000-0005-0000-0000-0000DC190000}"/>
    <cellStyle name="_Multiple_Jazztel model 15-exhibits_Jazztel model 18DP-exhibits_Chiffres Pres board 2007 2 2" xfId="6905" xr:uid="{00000000-0005-0000-0000-0000DD190000}"/>
    <cellStyle name="_Multiple_Jazztel model 15-exhibits_Jazztel model 18DP-exhibits_Chiffres Pres Juillet 2007" xfId="6906" xr:uid="{00000000-0005-0000-0000-0000DE190000}"/>
    <cellStyle name="_Multiple_Jazztel model 15-exhibits_Jazztel model 18DP-exhibits_Chiffres Pres Juillet 2007 2" xfId="6907" xr:uid="{00000000-0005-0000-0000-0000DF190000}"/>
    <cellStyle name="_Multiple_Jazztel model 15-exhibits_Jazztel model 18DP-exhibits_Chiffres Pres Juillet 2007 2 2" xfId="6908" xr:uid="{00000000-0005-0000-0000-0000E0190000}"/>
    <cellStyle name="_Multiple_Jazztel model 15-exhibits_Jazztel model 18DP-exhibits_Net result" xfId="6909" xr:uid="{00000000-0005-0000-0000-0000E1190000}"/>
    <cellStyle name="_Multiple_Jazztel model 15-exhibits_Jazztel model 18DP-exhibits_Net result 2" xfId="6910" xr:uid="{00000000-0005-0000-0000-0000E2190000}"/>
    <cellStyle name="_Multiple_Jazztel model 15-exhibits_Jazztel model 18DP-exhibits_Net result 2 2" xfId="6911" xr:uid="{00000000-0005-0000-0000-0000E3190000}"/>
    <cellStyle name="_Multiple_Jazztel model 15-exhibits_Jazztel model 18DP-exhibits_Net result_Bridge FC Act 2007 vs 2008 (Fct June) par entreprise" xfId="6912" xr:uid="{00000000-0005-0000-0000-0000E4190000}"/>
    <cellStyle name="_Multiple_Jazztel model 15-exhibits_Jazztel model 18DP-exhibits_Net result_Bridge FC Act 2007 vs 2008 (Fct June) par entreprise 2" xfId="6913" xr:uid="{00000000-0005-0000-0000-0000E5190000}"/>
    <cellStyle name="_Multiple_Jazztel model 15-exhibits_Jazztel model 18DP-exhibits_Net result_Bridge FC Act 2007 vs 2008 (Fct June) par entreprise 2 2" xfId="6914" xr:uid="{00000000-0005-0000-0000-0000E6190000}"/>
    <cellStyle name="_Multiple_Jazztel model 15-exhibits_Jazztel model 18DP-exhibits_Net result_Cash Unit Review 2012 03 Acetow" xfId="6915" xr:uid="{00000000-0005-0000-0000-0000E7190000}"/>
    <cellStyle name="_Multiple_Jazztel model 15-exhibits_Jazztel model 18DP-exhibits_Net result_Conso Bridge EBITDA 2008x2007" xfId="6916" xr:uid="{00000000-0005-0000-0000-0000E8190000}"/>
    <cellStyle name="_Multiple_Jazztel model 15-exhibits_Jazztel model 18DP-exhibits_Net result_Conso Bridge EBITDA 2008x2007 2" xfId="6917" xr:uid="{00000000-0005-0000-0000-0000E9190000}"/>
    <cellStyle name="_Multiple_Jazztel model 15-exhibits_Jazztel model 18DP-exhibits_Net result_Conso Bridge EBITDA 2008x2007 2 2" xfId="6918" xr:uid="{00000000-0005-0000-0000-0000EA190000}"/>
    <cellStyle name="_Multiple_Jazztel model 15-exhibits_Jazztel model 18DP-exhibits_Net result_Conso Bridge EBITDA 2008x2007 SPRING06" xfId="6919" xr:uid="{00000000-0005-0000-0000-0000EB190000}"/>
    <cellStyle name="_Multiple_Jazztel model 15-exhibits_Jazztel model 18DP-exhibits_Net result_Conso Bridge EBITDA 2008x2007 SPRING06 2" xfId="6920" xr:uid="{00000000-0005-0000-0000-0000EC190000}"/>
    <cellStyle name="_Multiple_Jazztel model 15-exhibits_Jazztel model 18DP-exhibits_Net result_Conso Bridge EBITDA 2008x2007 SPRING06 2 2" xfId="6921" xr:uid="{00000000-0005-0000-0000-0000ED190000}"/>
    <cellStyle name="_Multiple_Jazztel model 15-exhibits_Jazztel model 18DP-exhibits_Net result_P&amp;L Spring 200806" xfId="6922" xr:uid="{00000000-0005-0000-0000-0000EE190000}"/>
    <cellStyle name="_Multiple_Jazztel model 15-exhibits_Jazztel model 18DP-exhibits_Net result_P&amp;L Spring 200806 2" xfId="6923" xr:uid="{00000000-0005-0000-0000-0000EF190000}"/>
    <cellStyle name="_Multiple_Jazztel model 15-exhibits_Jazztel model 18DP-exhibits_Net result_P&amp;L Spring 200806 2 2" xfId="6924" xr:uid="{00000000-0005-0000-0000-0000F0190000}"/>
    <cellStyle name="_Multiple_Jazztel model 15-exhibits_Jazztel model 18DP-exhibits_Net result_Présentation au Board" xfId="6925" xr:uid="{00000000-0005-0000-0000-0000F1190000}"/>
    <cellStyle name="_Multiple_Jazztel model 15-exhibits_Jazztel model 18DP-exhibits_Net result_Présentation au Board 2" xfId="6926" xr:uid="{00000000-0005-0000-0000-0000F2190000}"/>
    <cellStyle name="_Multiple_Jazztel model 15-exhibits_Jazztel model 18DP-exhibits_Net result_Présentation au Board 2 2" xfId="6927" xr:uid="{00000000-0005-0000-0000-0000F3190000}"/>
    <cellStyle name="_Multiple_Jazztel model 15-exhibits_Jazztel model 18DP-exhibits_Net result_Présentation au Board July 29" xfId="6928" xr:uid="{00000000-0005-0000-0000-0000F4190000}"/>
    <cellStyle name="_Multiple_Jazztel model 15-exhibits_Jazztel model 18DP-exhibits_Net result_Présentation au Board July 29 2" xfId="6929" xr:uid="{00000000-0005-0000-0000-0000F5190000}"/>
    <cellStyle name="_Multiple_Jazztel model 15-exhibits_Jazztel model 18DP-exhibits_Net result_Présentation au Board July 29 2 2" xfId="6930" xr:uid="{00000000-0005-0000-0000-0000F6190000}"/>
    <cellStyle name="_Multiple_Jazztel model 15-exhibits_Jazztel model 18DP-exhibits_Net result_Présentation au CDG July 21 v080708" xfId="6931" xr:uid="{00000000-0005-0000-0000-0000F7190000}"/>
    <cellStyle name="_Multiple_Jazztel model 15-exhibits_Jazztel model 18DP-exhibits_Net result_Présentation au CDG July 21 v080708 2" xfId="6932" xr:uid="{00000000-0005-0000-0000-0000F8190000}"/>
    <cellStyle name="_Multiple_Jazztel model 15-exhibits_Jazztel model 18DP-exhibits_Net result_Présentation au CDG July 21 v080708 2 2" xfId="6933" xr:uid="{00000000-0005-0000-0000-0000F9190000}"/>
    <cellStyle name="_Multiple_Jazztel model 15-exhibits_Jazztel model 18DP-exhibits_Net result_SPRING 2010" xfId="6934" xr:uid="{00000000-0005-0000-0000-0000FA190000}"/>
    <cellStyle name="_Multiple_Jazztel model 15-exhibits_Jazztel model 18DP-exhibits_Net result_SPRING 2010 2" xfId="6935" xr:uid="{00000000-0005-0000-0000-0000FB190000}"/>
    <cellStyle name="_Multiple_Jazztel model 15-exhibits_Jazztel model 18DP-exhibits_Net result_SPRING 2010 2 2" xfId="6936" xr:uid="{00000000-0005-0000-0000-0000FC190000}"/>
    <cellStyle name="_Multiple_Jazztel model 15-exhibits_Jazztel model 18DP-exhibits_Net result_WC &amp; Free Cash Flow 2011-10" xfId="6937" xr:uid="{00000000-0005-0000-0000-0000FD190000}"/>
    <cellStyle name="_Multiple_Jazztel model 15-exhibits_Jazztel model 18DP-exhibits_Net result_WC &amp; Free Cash Flow 2011-10 2" xfId="6938" xr:uid="{00000000-0005-0000-0000-0000FE190000}"/>
    <cellStyle name="_Multiple_Jazztel model 15-exhibits_Jazztel model 18DP-exhibits_Net result_WC &amp; Free Cash Flow 2011-10 2 2" xfId="6939" xr:uid="{00000000-0005-0000-0000-0000FF190000}"/>
    <cellStyle name="_Multiple_Jazztel model 15-exhibits_Jazztel model 18DP-exhibits_Net result_WC &amp; Free Cash Flow Spring 200806" xfId="6940" xr:uid="{00000000-0005-0000-0000-0000001A0000}"/>
    <cellStyle name="_Multiple_Jazztel model 15-exhibits_Jazztel model 18DP-exhibits_Net result_WC &amp; Free Cash Flow Spring 200806 2" xfId="6941" xr:uid="{00000000-0005-0000-0000-0000011A0000}"/>
    <cellStyle name="_Multiple_Jazztel model 15-exhibits_Jazztel model 18DP-exhibits_Net result_WC &amp; Free Cash Flow Spring 200806 2 2" xfId="6942" xr:uid="{00000000-0005-0000-0000-0000021A0000}"/>
    <cellStyle name="_Multiple_Jazztel model 15-exhibits_Jazztel model 18DP-exhibits_Présention au Board July 29" xfId="6943" xr:uid="{00000000-0005-0000-0000-0000031A0000}"/>
    <cellStyle name="_Multiple_Jazztel model 15-exhibits_Jazztel model 18DP-exhibits_Présention au Board July 29 2" xfId="6944" xr:uid="{00000000-0005-0000-0000-0000041A0000}"/>
    <cellStyle name="_Multiple_Jazztel model 15-exhibits_Jazztel model 18DP-exhibits_Présention au Board July 29 2 2" xfId="6945" xr:uid="{00000000-0005-0000-0000-0000051A0000}"/>
    <cellStyle name="_Multiple_Jazztel model 15-exhibits_Jazztel model 18DP-exhibits_suivi dette et FCF" xfId="6946" xr:uid="{00000000-0005-0000-0000-0000061A0000}"/>
    <cellStyle name="_Multiple_Jazztel model 15-exhibits_Jazztel model 18DP-exhibits_suivi dette et FCF 2" xfId="6947" xr:uid="{00000000-0005-0000-0000-0000071A0000}"/>
    <cellStyle name="_Multiple_Jazztel model 15-exhibits_Jazztel model 18DP-exhibits_suivi dette et FCF 2 2" xfId="6948" xr:uid="{00000000-0005-0000-0000-0000081A0000}"/>
    <cellStyle name="_Multiple_Jazztel model 15-exhibits_Jazztel model 18DP-exhibits_Synthèse prev 2006 - 2007 par entreprise" xfId="6949" xr:uid="{00000000-0005-0000-0000-0000091A0000}"/>
    <cellStyle name="_Multiple_Jazztel model 15-exhibits_Jazztel model 18DP-exhibits_Synthèse prev 2006 - 2007 par entreprise 2" xfId="6950" xr:uid="{00000000-0005-0000-0000-00000A1A0000}"/>
    <cellStyle name="_Multiple_Jazztel model 15-exhibits_Jazztel model 18DP-exhibits_Synthèse prev 2006 - 2007 par entreprise 2 2" xfId="6951" xr:uid="{00000000-0005-0000-0000-00000B1A0000}"/>
    <cellStyle name="_Multiple_Jazztel model 15-exhibits_Jazztel model 18DP-exhibits_Synthèse prev 2006 - 2007 par entreprise_Bridge FC Act 2007 vs 2008 (Fct June) par entreprise" xfId="6952" xr:uid="{00000000-0005-0000-0000-00000C1A0000}"/>
    <cellStyle name="_Multiple_Jazztel model 15-exhibits_Jazztel model 18DP-exhibits_Synthèse prev 2006 - 2007 par entreprise_Bridge FC Act 2007 vs 2008 (Fct June) par entreprise 2" xfId="6953" xr:uid="{00000000-0005-0000-0000-00000D1A0000}"/>
    <cellStyle name="_Multiple_Jazztel model 15-exhibits_Jazztel model 18DP-exhibits_Synthèse prev 2006 - 2007 par entreprise_Bridge FC Act 2007 vs 2008 (Fct June) par entreprise 2 2" xfId="6954" xr:uid="{00000000-0005-0000-0000-00000E1A0000}"/>
    <cellStyle name="_Multiple_Jazztel model 15-exhibits_Jazztel model 18DP-exhibits_Synthèse prev 2006 - 2007 par entreprise_Cash Unit Review 2012 03 Acetow" xfId="6955" xr:uid="{00000000-0005-0000-0000-00000F1A0000}"/>
    <cellStyle name="_Multiple_Jazztel model 15-exhibits_Jazztel model 18DP-exhibits_Synthèse prev 2006 - 2007 par entreprise_Conso Bridge EBITDA 2008x2007" xfId="6956" xr:uid="{00000000-0005-0000-0000-0000101A0000}"/>
    <cellStyle name="_Multiple_Jazztel model 15-exhibits_Jazztel model 18DP-exhibits_Synthèse prev 2006 - 2007 par entreprise_Conso Bridge EBITDA 2008x2007 2" xfId="6957" xr:uid="{00000000-0005-0000-0000-0000111A0000}"/>
    <cellStyle name="_Multiple_Jazztel model 15-exhibits_Jazztel model 18DP-exhibits_Synthèse prev 2006 - 2007 par entreprise_Conso Bridge EBITDA 2008x2007 2 2" xfId="6958" xr:uid="{00000000-0005-0000-0000-0000121A0000}"/>
    <cellStyle name="_Multiple_Jazztel model 15-exhibits_Jazztel model 18DP-exhibits_Synthèse prev 2006 - 2007 par entreprise_Conso Bridge EBITDA 2008x2007 SPRING06" xfId="6959" xr:uid="{00000000-0005-0000-0000-0000131A0000}"/>
    <cellStyle name="_Multiple_Jazztel model 15-exhibits_Jazztel model 18DP-exhibits_Synthèse prev 2006 - 2007 par entreprise_Conso Bridge EBITDA 2008x2007 SPRING06 2" xfId="6960" xr:uid="{00000000-0005-0000-0000-0000141A0000}"/>
    <cellStyle name="_Multiple_Jazztel model 15-exhibits_Jazztel model 18DP-exhibits_Synthèse prev 2006 - 2007 par entreprise_Conso Bridge EBITDA 2008x2007 SPRING06 2 2" xfId="6961" xr:uid="{00000000-0005-0000-0000-0000151A0000}"/>
    <cellStyle name="_Multiple_Jazztel model 15-exhibits_Jazztel model 18DP-exhibits_Synthèse prev 2006 - 2007 par entreprise_Formats RDG Dec 2007 vMAG Energy Services" xfId="6962" xr:uid="{00000000-0005-0000-0000-0000161A0000}"/>
    <cellStyle name="_Multiple_Jazztel model 15-exhibits_Jazztel model 18DP-exhibits_Synthèse prev 2006 - 2007 par entreprise_Formats RDG Dec 2007 vMAG Energy Services 2" xfId="6963" xr:uid="{00000000-0005-0000-0000-0000171A0000}"/>
    <cellStyle name="_Multiple_Jazztel model 15-exhibits_Jazztel model 18DP-exhibits_Synthèse prev 2006 - 2007 par entreprise_Formats RDG Dec 2007 vMAG Energy Services 2 2" xfId="6964" xr:uid="{00000000-0005-0000-0000-0000181A0000}"/>
    <cellStyle name="_Multiple_Jazztel model 15-exhibits_Jazztel model 18DP-exhibits_Synthèse prev 2006 - 2007 par entreprise_P&amp;L Spring 200806" xfId="6965" xr:uid="{00000000-0005-0000-0000-0000191A0000}"/>
    <cellStyle name="_Multiple_Jazztel model 15-exhibits_Jazztel model 18DP-exhibits_Synthèse prev 2006 - 2007 par entreprise_P&amp;L Spring 200806 2" xfId="6966" xr:uid="{00000000-0005-0000-0000-00001A1A0000}"/>
    <cellStyle name="_Multiple_Jazztel model 15-exhibits_Jazztel model 18DP-exhibits_Synthèse prev 2006 - 2007 par entreprise_P&amp;L Spring 200806 2 2" xfId="6967" xr:uid="{00000000-0005-0000-0000-00001B1A0000}"/>
    <cellStyle name="_Multiple_Jazztel model 15-exhibits_Jazztel model 18DP-exhibits_Synthèse prev 2006 - 2007 par entreprise_Présentation au Board" xfId="6968" xr:uid="{00000000-0005-0000-0000-00001C1A0000}"/>
    <cellStyle name="_Multiple_Jazztel model 15-exhibits_Jazztel model 18DP-exhibits_Synthèse prev 2006 - 2007 par entreprise_Présentation au Board 2" xfId="6969" xr:uid="{00000000-0005-0000-0000-00001D1A0000}"/>
    <cellStyle name="_Multiple_Jazztel model 15-exhibits_Jazztel model 18DP-exhibits_Synthèse prev 2006 - 2007 par entreprise_Présentation au Board 2 2" xfId="6970" xr:uid="{00000000-0005-0000-0000-00001E1A0000}"/>
    <cellStyle name="_Multiple_Jazztel model 15-exhibits_Jazztel model 18DP-exhibits_Synthèse prev 2006 - 2007 par entreprise_Présentation au Board July 29" xfId="6971" xr:uid="{00000000-0005-0000-0000-00001F1A0000}"/>
    <cellStyle name="_Multiple_Jazztel model 15-exhibits_Jazztel model 18DP-exhibits_Synthèse prev 2006 - 2007 par entreprise_Présentation au Board July 29 2" xfId="6972" xr:uid="{00000000-0005-0000-0000-0000201A0000}"/>
    <cellStyle name="_Multiple_Jazztel model 15-exhibits_Jazztel model 18DP-exhibits_Synthèse prev 2006 - 2007 par entreprise_Présentation au Board July 29 2 2" xfId="6973" xr:uid="{00000000-0005-0000-0000-0000211A0000}"/>
    <cellStyle name="_Multiple_Jazztel model 15-exhibits_Jazztel model 18DP-exhibits_Synthèse prev 2006 - 2007 par entreprise_Présentation au CDG July 21 v080708" xfId="6974" xr:uid="{00000000-0005-0000-0000-0000221A0000}"/>
    <cellStyle name="_Multiple_Jazztel model 15-exhibits_Jazztel model 18DP-exhibits_Synthèse prev 2006 - 2007 par entreprise_Présentation au CDG July 21 v080708 2" xfId="6975" xr:uid="{00000000-0005-0000-0000-0000231A0000}"/>
    <cellStyle name="_Multiple_Jazztel model 15-exhibits_Jazztel model 18DP-exhibits_Synthèse prev 2006 - 2007 par entreprise_Présentation au CDG July 21 v080708 2 2" xfId="6976" xr:uid="{00000000-0005-0000-0000-0000241A0000}"/>
    <cellStyle name="_Multiple_Jazztel model 15-exhibits_Jazztel model 18DP-exhibits_Synthèse prev 2006 - 2007 par entreprise_SPRING 2010" xfId="6977" xr:uid="{00000000-0005-0000-0000-0000251A0000}"/>
    <cellStyle name="_Multiple_Jazztel model 15-exhibits_Jazztel model 18DP-exhibits_Synthèse prev 2006 - 2007 par entreprise_SPRING 2010 2" xfId="6978" xr:uid="{00000000-0005-0000-0000-0000261A0000}"/>
    <cellStyle name="_Multiple_Jazztel model 15-exhibits_Jazztel model 18DP-exhibits_Synthèse prev 2006 - 2007 par entreprise_SPRING 2010 2 2" xfId="6979" xr:uid="{00000000-0005-0000-0000-0000271A0000}"/>
    <cellStyle name="_Multiple_Jazztel model 15-exhibits_Jazztel model 18DP-exhibits_Synthèse prev 2006 - 2007 par entreprise_Synthèse Rhodia Spring Dec 2007 P&amp;L" xfId="6980" xr:uid="{00000000-0005-0000-0000-0000281A0000}"/>
    <cellStyle name="_Multiple_Jazztel model 15-exhibits_Jazztel model 18DP-exhibits_Synthèse prev 2006 - 2007 par entreprise_Synthèse Rhodia Spring Dec 2007 P&amp;L 2" xfId="6981" xr:uid="{00000000-0005-0000-0000-0000291A0000}"/>
    <cellStyle name="_Multiple_Jazztel model 15-exhibits_Jazztel model 18DP-exhibits_Synthèse prev 2006 - 2007 par entreprise_Synthèse Rhodia Spring Dec 2007 P&amp;L 2 2" xfId="6982" xr:uid="{00000000-0005-0000-0000-00002A1A0000}"/>
    <cellStyle name="_Multiple_Jazztel model 15-exhibits_Jazztel model 18DP-exhibits_Synthèse prev 2006 - 2007 par entreprise_WC &amp; Free Cash Flow 2011-10" xfId="6983" xr:uid="{00000000-0005-0000-0000-00002B1A0000}"/>
    <cellStyle name="_Multiple_Jazztel model 15-exhibits_Jazztel model 18DP-exhibits_Synthèse prev 2006 - 2007 par entreprise_WC &amp; Free Cash Flow 2011-10 2" xfId="6984" xr:uid="{00000000-0005-0000-0000-00002C1A0000}"/>
    <cellStyle name="_Multiple_Jazztel model 15-exhibits_Jazztel model 18DP-exhibits_Synthèse prev 2006 - 2007 par entreprise_WC &amp; Free Cash Flow 2011-10 2 2" xfId="6985" xr:uid="{00000000-0005-0000-0000-00002D1A0000}"/>
    <cellStyle name="_Multiple_Jazztel model 15-exhibits_Jazztel model 18DP-exhibits_Synthèse prev 2006 - 2007 par entreprise_WC &amp; Free Cash Flow Spring 200806" xfId="6986" xr:uid="{00000000-0005-0000-0000-00002E1A0000}"/>
    <cellStyle name="_Multiple_Jazztel model 15-exhibits_Jazztel model 18DP-exhibits_Synthèse prev 2006 - 2007 par entreprise_WC &amp; Free Cash Flow Spring 200806 2" xfId="6987" xr:uid="{00000000-0005-0000-0000-00002F1A0000}"/>
    <cellStyle name="_Multiple_Jazztel model 15-exhibits_Jazztel model 18DP-exhibits_Synthèse prev 2006 - 2007 par entreprise_WC &amp; Free Cash Flow Spring 200806 2 2" xfId="6988" xr:uid="{00000000-0005-0000-0000-0000301A0000}"/>
    <cellStyle name="_Multiple_Jazztel model 15-exhibits_Jazztel model 18DP-exhibits_T_MOBIL2" xfId="6989" xr:uid="{00000000-0005-0000-0000-0000311A0000}"/>
    <cellStyle name="_Multiple_Jazztel model 15-exhibits_Jazztel model 18DP-exhibits_T_MOBIL2 2" xfId="6990" xr:uid="{00000000-0005-0000-0000-0000321A0000}"/>
    <cellStyle name="_Multiple_Jazztel model 15-exhibits_Jazztel1" xfId="6991" xr:uid="{00000000-0005-0000-0000-0000331A0000}"/>
    <cellStyle name="_Multiple_Jazztel model 15-exhibits_Jazztel1 2" xfId="6992" xr:uid="{00000000-0005-0000-0000-0000341A0000}"/>
    <cellStyle name="_Multiple_Jazztel model 15-exhibits_T_MOBIL2" xfId="6993" xr:uid="{00000000-0005-0000-0000-0000351A0000}"/>
    <cellStyle name="_Multiple_Jazztel model 15-exhibits_T_MOBIL2 2" xfId="6994" xr:uid="{00000000-0005-0000-0000-0000361A0000}"/>
    <cellStyle name="_Multiple_Jazztel model 15-exhibits_T_MOBIL2 2_FCF" xfId="6995" xr:uid="{00000000-0005-0000-0000-0000371A0000}"/>
    <cellStyle name="_Multiple_Jazztel model 15-exhibits_T_MOBIL2 3" xfId="6996" xr:uid="{00000000-0005-0000-0000-0000381A0000}"/>
    <cellStyle name="_Multiple_Jazztel model 15-exhibits_T_MOBIL2 4" xfId="6997" xr:uid="{00000000-0005-0000-0000-0000391A0000}"/>
    <cellStyle name="_Multiple_Jazztel model 15-exhibits_T_MOBIL2_FCF" xfId="6998" xr:uid="{00000000-0005-0000-0000-00003A1A0000}"/>
    <cellStyle name="_Multiple_Jazztel model 15-exhibits_Versatel1" xfId="6999" xr:uid="{00000000-0005-0000-0000-00003B1A0000}"/>
    <cellStyle name="_Multiple_Jazztel model 15-exhibits_Versatel1 2" xfId="7000" xr:uid="{00000000-0005-0000-0000-00003C1A0000}"/>
    <cellStyle name="_Multiple_Jazztel model 15-exhibits-Friso2" xfId="7001" xr:uid="{00000000-0005-0000-0000-00003D1A0000}"/>
    <cellStyle name="_Multiple_Jazztel model 15-exhibits-Friso2 2" xfId="7002" xr:uid="{00000000-0005-0000-0000-00003E1A0000}"/>
    <cellStyle name="_Multiple_Jazztel model 15-exhibits-Friso2 2 2" xfId="7003" xr:uid="{00000000-0005-0000-0000-00003F1A0000}"/>
    <cellStyle name="_Multiple_Jazztel model 15-exhibits-Friso2 3" xfId="7004" xr:uid="{00000000-0005-0000-0000-0000401A0000}"/>
    <cellStyle name="_Multiple_Jazztel model 15-exhibits-Friso2 4" xfId="7005" xr:uid="{00000000-0005-0000-0000-0000411A0000}"/>
    <cellStyle name="_Multiple_Jazztel model 15-exhibits-Friso2_2009-07-22_PEC-CAPEX 2009-2010_V7" xfId="7006" xr:uid="{00000000-0005-0000-0000-0000421A0000}"/>
    <cellStyle name="_Multiple_Jazztel model 15-exhibits-Friso2_2009-08_PEC-CAPEX 2009-2010_V8" xfId="7007" xr:uid="{00000000-0005-0000-0000-0000431A0000}"/>
    <cellStyle name="_Multiple_Jazztel model 15-exhibits-Friso2_Jazztel model 16DP3-Exhibits" xfId="7008" xr:uid="{00000000-0005-0000-0000-0000441A0000}"/>
    <cellStyle name="_Multiple_Jazztel model 15-exhibits-Friso2_Jazztel model 16DP3-Exhibits 2" xfId="7009" xr:uid="{00000000-0005-0000-0000-0000451A0000}"/>
    <cellStyle name="_Multiple_Jazztel model 15-exhibits-Friso2_Jazztel model 16DP3-Exhibits 2 2" xfId="7010" xr:uid="{00000000-0005-0000-0000-0000461A0000}"/>
    <cellStyle name="_Multiple_Jazztel model 15-exhibits-Friso2_Jazztel model 16DP3-Exhibits_Mobile CSC - CMT" xfId="7011" xr:uid="{00000000-0005-0000-0000-0000471A0000}"/>
    <cellStyle name="_Multiple_Jazztel model 15-exhibits-Friso2_Jazztel model 16DP3-Exhibits_Mobile CSC - CMT 2" xfId="7012" xr:uid="{00000000-0005-0000-0000-0000481A0000}"/>
    <cellStyle name="_Multiple_Jazztel model 15-exhibits-Friso2_Jazztel model 16DP3-Exhibits_Mobile CSC - CMT 2 2" xfId="7013" xr:uid="{00000000-0005-0000-0000-0000491A0000}"/>
    <cellStyle name="_Multiple_Jazztel model 15-exhibits-Friso2_Jazztel model 18DP-exhibits" xfId="7014" xr:uid="{00000000-0005-0000-0000-00004A1A0000}"/>
    <cellStyle name="_Multiple_Jazztel model 15-exhibits-Friso2_Jazztel model 18DP-exhibits 2" xfId="7015" xr:uid="{00000000-0005-0000-0000-00004B1A0000}"/>
    <cellStyle name="_Multiple_Jazztel model 15-exhibits-Friso2_Jazztel model 18DP-exhibits 2 2" xfId="7016" xr:uid="{00000000-0005-0000-0000-00004C1A0000}"/>
    <cellStyle name="_Multiple_Jazztel model 15-exhibits-Friso2_Jazztel model 18DP-exhibits_Chiffres Pres board 2007" xfId="7017" xr:uid="{00000000-0005-0000-0000-00004D1A0000}"/>
    <cellStyle name="_Multiple_Jazztel model 15-exhibits-Friso2_Jazztel model 18DP-exhibits_Chiffres Pres board 2007 2" xfId="7018" xr:uid="{00000000-0005-0000-0000-00004E1A0000}"/>
    <cellStyle name="_Multiple_Jazztel model 15-exhibits-Friso2_Jazztel model 18DP-exhibits_Chiffres Pres board 2007 2 2" xfId="7019" xr:uid="{00000000-0005-0000-0000-00004F1A0000}"/>
    <cellStyle name="_Multiple_Jazztel model 15-exhibits-Friso2_Jazztel model 18DP-exhibits_Chiffres Pres Juillet 2007" xfId="7020" xr:uid="{00000000-0005-0000-0000-0000501A0000}"/>
    <cellStyle name="_Multiple_Jazztel model 15-exhibits-Friso2_Jazztel model 18DP-exhibits_Chiffres Pres Juillet 2007 2" xfId="7021" xr:uid="{00000000-0005-0000-0000-0000511A0000}"/>
    <cellStyle name="_Multiple_Jazztel model 15-exhibits-Friso2_Jazztel model 18DP-exhibits_Chiffres Pres Juillet 2007 2 2" xfId="7022" xr:uid="{00000000-0005-0000-0000-0000521A0000}"/>
    <cellStyle name="_Multiple_Jazztel model 15-exhibits-Friso2_Jazztel model 18DP-exhibits_Net result" xfId="7023" xr:uid="{00000000-0005-0000-0000-0000531A0000}"/>
    <cellStyle name="_Multiple_Jazztel model 15-exhibits-Friso2_Jazztel model 18DP-exhibits_Net result 2" xfId="7024" xr:uid="{00000000-0005-0000-0000-0000541A0000}"/>
    <cellStyle name="_Multiple_Jazztel model 15-exhibits-Friso2_Jazztel model 18DP-exhibits_Net result 2 2" xfId="7025" xr:uid="{00000000-0005-0000-0000-0000551A0000}"/>
    <cellStyle name="_Multiple_Jazztel model 15-exhibits-Friso2_Jazztel model 18DP-exhibits_Net result_Bridge FC Act 2007 vs 2008 (Fct June) par entreprise" xfId="7026" xr:uid="{00000000-0005-0000-0000-0000561A0000}"/>
    <cellStyle name="_Multiple_Jazztel model 15-exhibits-Friso2_Jazztel model 18DP-exhibits_Net result_Bridge FC Act 2007 vs 2008 (Fct June) par entreprise 2" xfId="7027" xr:uid="{00000000-0005-0000-0000-0000571A0000}"/>
    <cellStyle name="_Multiple_Jazztel model 15-exhibits-Friso2_Jazztel model 18DP-exhibits_Net result_Bridge FC Act 2007 vs 2008 (Fct June) par entreprise 2 2" xfId="7028" xr:uid="{00000000-0005-0000-0000-0000581A0000}"/>
    <cellStyle name="_Multiple_Jazztel model 15-exhibits-Friso2_Jazztel model 18DP-exhibits_Net result_Cash Unit Review 2012 03 Acetow" xfId="7029" xr:uid="{00000000-0005-0000-0000-0000591A0000}"/>
    <cellStyle name="_Multiple_Jazztel model 15-exhibits-Friso2_Jazztel model 18DP-exhibits_Net result_Conso Bridge EBITDA 2008x2007" xfId="7030" xr:uid="{00000000-0005-0000-0000-00005A1A0000}"/>
    <cellStyle name="_Multiple_Jazztel model 15-exhibits-Friso2_Jazztel model 18DP-exhibits_Net result_Conso Bridge EBITDA 2008x2007 2" xfId="7031" xr:uid="{00000000-0005-0000-0000-00005B1A0000}"/>
    <cellStyle name="_Multiple_Jazztel model 15-exhibits-Friso2_Jazztel model 18DP-exhibits_Net result_Conso Bridge EBITDA 2008x2007 2 2" xfId="7032" xr:uid="{00000000-0005-0000-0000-00005C1A0000}"/>
    <cellStyle name="_Multiple_Jazztel model 15-exhibits-Friso2_Jazztel model 18DP-exhibits_Net result_Conso Bridge EBITDA 2008x2007 SPRING06" xfId="7033" xr:uid="{00000000-0005-0000-0000-00005D1A0000}"/>
    <cellStyle name="_Multiple_Jazztel model 15-exhibits-Friso2_Jazztel model 18DP-exhibits_Net result_Conso Bridge EBITDA 2008x2007 SPRING06 2" xfId="7034" xr:uid="{00000000-0005-0000-0000-00005E1A0000}"/>
    <cellStyle name="_Multiple_Jazztel model 15-exhibits-Friso2_Jazztel model 18DP-exhibits_Net result_Conso Bridge EBITDA 2008x2007 SPRING06 2 2" xfId="7035" xr:uid="{00000000-0005-0000-0000-00005F1A0000}"/>
    <cellStyle name="_Multiple_Jazztel model 15-exhibits-Friso2_Jazztel model 18DP-exhibits_Net result_P&amp;L Spring 200806" xfId="7036" xr:uid="{00000000-0005-0000-0000-0000601A0000}"/>
    <cellStyle name="_Multiple_Jazztel model 15-exhibits-Friso2_Jazztel model 18DP-exhibits_Net result_P&amp;L Spring 200806 2" xfId="7037" xr:uid="{00000000-0005-0000-0000-0000611A0000}"/>
    <cellStyle name="_Multiple_Jazztel model 15-exhibits-Friso2_Jazztel model 18DP-exhibits_Net result_P&amp;L Spring 200806 2 2" xfId="7038" xr:uid="{00000000-0005-0000-0000-0000621A0000}"/>
    <cellStyle name="_Multiple_Jazztel model 15-exhibits-Friso2_Jazztel model 18DP-exhibits_Net result_Présentation au Board" xfId="7039" xr:uid="{00000000-0005-0000-0000-0000631A0000}"/>
    <cellStyle name="_Multiple_Jazztel model 15-exhibits-Friso2_Jazztel model 18DP-exhibits_Net result_Présentation au Board 2" xfId="7040" xr:uid="{00000000-0005-0000-0000-0000641A0000}"/>
    <cellStyle name="_Multiple_Jazztel model 15-exhibits-Friso2_Jazztel model 18DP-exhibits_Net result_Présentation au Board 2 2" xfId="7041" xr:uid="{00000000-0005-0000-0000-0000651A0000}"/>
    <cellStyle name="_Multiple_Jazztel model 15-exhibits-Friso2_Jazztel model 18DP-exhibits_Net result_Présentation au Board July 29" xfId="7042" xr:uid="{00000000-0005-0000-0000-0000661A0000}"/>
    <cellStyle name="_Multiple_Jazztel model 15-exhibits-Friso2_Jazztel model 18DP-exhibits_Net result_Présentation au Board July 29 2" xfId="7043" xr:uid="{00000000-0005-0000-0000-0000671A0000}"/>
    <cellStyle name="_Multiple_Jazztel model 15-exhibits-Friso2_Jazztel model 18DP-exhibits_Net result_Présentation au Board July 29 2 2" xfId="7044" xr:uid="{00000000-0005-0000-0000-0000681A0000}"/>
    <cellStyle name="_Multiple_Jazztel model 15-exhibits-Friso2_Jazztel model 18DP-exhibits_Net result_Présentation au CDG July 21 v080708" xfId="7045" xr:uid="{00000000-0005-0000-0000-0000691A0000}"/>
    <cellStyle name="_Multiple_Jazztel model 15-exhibits-Friso2_Jazztel model 18DP-exhibits_Net result_Présentation au CDG July 21 v080708 2" xfId="7046" xr:uid="{00000000-0005-0000-0000-00006A1A0000}"/>
    <cellStyle name="_Multiple_Jazztel model 15-exhibits-Friso2_Jazztel model 18DP-exhibits_Net result_Présentation au CDG July 21 v080708 2 2" xfId="7047" xr:uid="{00000000-0005-0000-0000-00006B1A0000}"/>
    <cellStyle name="_Multiple_Jazztel model 15-exhibits-Friso2_Jazztel model 18DP-exhibits_Net result_SPRING 2010" xfId="7048" xr:uid="{00000000-0005-0000-0000-00006C1A0000}"/>
    <cellStyle name="_Multiple_Jazztel model 15-exhibits-Friso2_Jazztel model 18DP-exhibits_Net result_SPRING 2010 2" xfId="7049" xr:uid="{00000000-0005-0000-0000-00006D1A0000}"/>
    <cellStyle name="_Multiple_Jazztel model 15-exhibits-Friso2_Jazztel model 18DP-exhibits_Net result_SPRING 2010 2 2" xfId="7050" xr:uid="{00000000-0005-0000-0000-00006E1A0000}"/>
    <cellStyle name="_Multiple_Jazztel model 15-exhibits-Friso2_Jazztel model 18DP-exhibits_Net result_WC &amp; Free Cash Flow 2011-10" xfId="7051" xr:uid="{00000000-0005-0000-0000-00006F1A0000}"/>
    <cellStyle name="_Multiple_Jazztel model 15-exhibits-Friso2_Jazztel model 18DP-exhibits_Net result_WC &amp; Free Cash Flow 2011-10 2" xfId="7052" xr:uid="{00000000-0005-0000-0000-0000701A0000}"/>
    <cellStyle name="_Multiple_Jazztel model 15-exhibits-Friso2_Jazztel model 18DP-exhibits_Net result_WC &amp; Free Cash Flow 2011-10 2 2" xfId="7053" xr:uid="{00000000-0005-0000-0000-0000711A0000}"/>
    <cellStyle name="_Multiple_Jazztel model 15-exhibits-Friso2_Jazztel model 18DP-exhibits_Net result_WC &amp; Free Cash Flow Spring 200806" xfId="7054" xr:uid="{00000000-0005-0000-0000-0000721A0000}"/>
    <cellStyle name="_Multiple_Jazztel model 15-exhibits-Friso2_Jazztel model 18DP-exhibits_Net result_WC &amp; Free Cash Flow Spring 200806 2" xfId="7055" xr:uid="{00000000-0005-0000-0000-0000731A0000}"/>
    <cellStyle name="_Multiple_Jazztel model 15-exhibits-Friso2_Jazztel model 18DP-exhibits_Net result_WC &amp; Free Cash Flow Spring 200806 2 2" xfId="7056" xr:uid="{00000000-0005-0000-0000-0000741A0000}"/>
    <cellStyle name="_Multiple_Jazztel model 15-exhibits-Friso2_Jazztel model 18DP-exhibits_Présention au Board July 29" xfId="7057" xr:uid="{00000000-0005-0000-0000-0000751A0000}"/>
    <cellStyle name="_Multiple_Jazztel model 15-exhibits-Friso2_Jazztel model 18DP-exhibits_Présention au Board July 29 2" xfId="7058" xr:uid="{00000000-0005-0000-0000-0000761A0000}"/>
    <cellStyle name="_Multiple_Jazztel model 15-exhibits-Friso2_Jazztel model 18DP-exhibits_Présention au Board July 29 2 2" xfId="7059" xr:uid="{00000000-0005-0000-0000-0000771A0000}"/>
    <cellStyle name="_Multiple_Jazztel model 15-exhibits-Friso2_Jazztel model 18DP-exhibits_suivi dette et FCF" xfId="7060" xr:uid="{00000000-0005-0000-0000-0000781A0000}"/>
    <cellStyle name="_Multiple_Jazztel model 15-exhibits-Friso2_Jazztel model 18DP-exhibits_suivi dette et FCF 2" xfId="7061" xr:uid="{00000000-0005-0000-0000-0000791A0000}"/>
    <cellStyle name="_Multiple_Jazztel model 15-exhibits-Friso2_Jazztel model 18DP-exhibits_suivi dette et FCF 2 2" xfId="7062" xr:uid="{00000000-0005-0000-0000-00007A1A0000}"/>
    <cellStyle name="_Multiple_Jazztel model 15-exhibits-Friso2_Jazztel model 18DP-exhibits_Synthèse prev 2006 - 2007 par entreprise" xfId="7063" xr:uid="{00000000-0005-0000-0000-00007B1A0000}"/>
    <cellStyle name="_Multiple_Jazztel model 15-exhibits-Friso2_Jazztel model 18DP-exhibits_Synthèse prev 2006 - 2007 par entreprise 2" xfId="7064" xr:uid="{00000000-0005-0000-0000-00007C1A0000}"/>
    <cellStyle name="_Multiple_Jazztel model 15-exhibits-Friso2_Jazztel model 18DP-exhibits_Synthèse prev 2006 - 2007 par entreprise 2 2" xfId="7065" xr:uid="{00000000-0005-0000-0000-00007D1A0000}"/>
    <cellStyle name="_Multiple_Jazztel model 15-exhibits-Friso2_Jazztel model 18DP-exhibits_Synthèse prev 2006 - 2007 par entreprise_Bridge FC Act 2007 vs 2008 (Fct June) par entreprise" xfId="7066" xr:uid="{00000000-0005-0000-0000-00007E1A0000}"/>
    <cellStyle name="_Multiple_Jazztel model 15-exhibits-Friso2_Jazztel model 18DP-exhibits_Synthèse prev 2006 - 2007 par entreprise_Bridge FC Act 2007 vs 2008 (Fct June) par entreprise 2" xfId="7067" xr:uid="{00000000-0005-0000-0000-00007F1A0000}"/>
    <cellStyle name="_Multiple_Jazztel model 15-exhibits-Friso2_Jazztel model 18DP-exhibits_Synthèse prev 2006 - 2007 par entreprise_Bridge FC Act 2007 vs 2008 (Fct June) par entreprise 2 2" xfId="7068" xr:uid="{00000000-0005-0000-0000-0000801A0000}"/>
    <cellStyle name="_Multiple_Jazztel model 15-exhibits-Friso2_Jazztel model 18DP-exhibits_Synthèse prev 2006 - 2007 par entreprise_Cash Unit Review 2012 03 Acetow" xfId="7069" xr:uid="{00000000-0005-0000-0000-0000811A0000}"/>
    <cellStyle name="_Multiple_Jazztel model 15-exhibits-Friso2_Jazztel model 18DP-exhibits_Synthèse prev 2006 - 2007 par entreprise_Conso Bridge EBITDA 2008x2007" xfId="7070" xr:uid="{00000000-0005-0000-0000-0000821A0000}"/>
    <cellStyle name="_Multiple_Jazztel model 15-exhibits-Friso2_Jazztel model 18DP-exhibits_Synthèse prev 2006 - 2007 par entreprise_Conso Bridge EBITDA 2008x2007 2" xfId="7071" xr:uid="{00000000-0005-0000-0000-0000831A0000}"/>
    <cellStyle name="_Multiple_Jazztel model 15-exhibits-Friso2_Jazztel model 18DP-exhibits_Synthèse prev 2006 - 2007 par entreprise_Conso Bridge EBITDA 2008x2007 2 2" xfId="7072" xr:uid="{00000000-0005-0000-0000-0000841A0000}"/>
    <cellStyle name="_Multiple_Jazztel model 15-exhibits-Friso2_Jazztel model 18DP-exhibits_Synthèse prev 2006 - 2007 par entreprise_Conso Bridge EBITDA 2008x2007 SPRING06" xfId="7073" xr:uid="{00000000-0005-0000-0000-0000851A0000}"/>
    <cellStyle name="_Multiple_Jazztel model 15-exhibits-Friso2_Jazztel model 18DP-exhibits_Synthèse prev 2006 - 2007 par entreprise_Conso Bridge EBITDA 2008x2007 SPRING06 2" xfId="7074" xr:uid="{00000000-0005-0000-0000-0000861A0000}"/>
    <cellStyle name="_Multiple_Jazztel model 15-exhibits-Friso2_Jazztel model 18DP-exhibits_Synthèse prev 2006 - 2007 par entreprise_Conso Bridge EBITDA 2008x2007 SPRING06 2 2" xfId="7075" xr:uid="{00000000-0005-0000-0000-0000871A0000}"/>
    <cellStyle name="_Multiple_Jazztel model 15-exhibits-Friso2_Jazztel model 18DP-exhibits_Synthèse prev 2006 - 2007 par entreprise_Formats RDG Dec 2007 vMAG Energy Services" xfId="7076" xr:uid="{00000000-0005-0000-0000-0000881A0000}"/>
    <cellStyle name="_Multiple_Jazztel model 15-exhibits-Friso2_Jazztel model 18DP-exhibits_Synthèse prev 2006 - 2007 par entreprise_Formats RDG Dec 2007 vMAG Energy Services 2" xfId="7077" xr:uid="{00000000-0005-0000-0000-0000891A0000}"/>
    <cellStyle name="_Multiple_Jazztel model 15-exhibits-Friso2_Jazztel model 18DP-exhibits_Synthèse prev 2006 - 2007 par entreprise_Formats RDG Dec 2007 vMAG Energy Services 2 2" xfId="7078" xr:uid="{00000000-0005-0000-0000-00008A1A0000}"/>
    <cellStyle name="_Multiple_Jazztel model 15-exhibits-Friso2_Jazztel model 18DP-exhibits_Synthèse prev 2006 - 2007 par entreprise_P&amp;L Spring 200806" xfId="7079" xr:uid="{00000000-0005-0000-0000-00008B1A0000}"/>
    <cellStyle name="_Multiple_Jazztel model 15-exhibits-Friso2_Jazztel model 18DP-exhibits_Synthèse prev 2006 - 2007 par entreprise_P&amp;L Spring 200806 2" xfId="7080" xr:uid="{00000000-0005-0000-0000-00008C1A0000}"/>
    <cellStyle name="_Multiple_Jazztel model 15-exhibits-Friso2_Jazztel model 18DP-exhibits_Synthèse prev 2006 - 2007 par entreprise_P&amp;L Spring 200806 2 2" xfId="7081" xr:uid="{00000000-0005-0000-0000-00008D1A0000}"/>
    <cellStyle name="_Multiple_Jazztel model 15-exhibits-Friso2_Jazztel model 18DP-exhibits_Synthèse prev 2006 - 2007 par entreprise_Présentation au Board" xfId="7082" xr:uid="{00000000-0005-0000-0000-00008E1A0000}"/>
    <cellStyle name="_Multiple_Jazztel model 15-exhibits-Friso2_Jazztel model 18DP-exhibits_Synthèse prev 2006 - 2007 par entreprise_Présentation au Board 2" xfId="7083" xr:uid="{00000000-0005-0000-0000-00008F1A0000}"/>
    <cellStyle name="_Multiple_Jazztel model 15-exhibits-Friso2_Jazztel model 18DP-exhibits_Synthèse prev 2006 - 2007 par entreprise_Présentation au Board 2 2" xfId="7084" xr:uid="{00000000-0005-0000-0000-0000901A0000}"/>
    <cellStyle name="_Multiple_Jazztel model 15-exhibits-Friso2_Jazztel model 18DP-exhibits_Synthèse prev 2006 - 2007 par entreprise_Présentation au Board July 29" xfId="7085" xr:uid="{00000000-0005-0000-0000-0000911A0000}"/>
    <cellStyle name="_Multiple_Jazztel model 15-exhibits-Friso2_Jazztel model 18DP-exhibits_Synthèse prev 2006 - 2007 par entreprise_Présentation au Board July 29 2" xfId="7086" xr:uid="{00000000-0005-0000-0000-0000921A0000}"/>
    <cellStyle name="_Multiple_Jazztel model 15-exhibits-Friso2_Jazztel model 18DP-exhibits_Synthèse prev 2006 - 2007 par entreprise_Présentation au Board July 29 2 2" xfId="7087" xr:uid="{00000000-0005-0000-0000-0000931A0000}"/>
    <cellStyle name="_Multiple_Jazztel model 15-exhibits-Friso2_Jazztel model 18DP-exhibits_Synthèse prev 2006 - 2007 par entreprise_Présentation au CDG July 21 v080708" xfId="7088" xr:uid="{00000000-0005-0000-0000-0000941A0000}"/>
    <cellStyle name="_Multiple_Jazztel model 15-exhibits-Friso2_Jazztel model 18DP-exhibits_Synthèse prev 2006 - 2007 par entreprise_Présentation au CDG July 21 v080708 2" xfId="7089" xr:uid="{00000000-0005-0000-0000-0000951A0000}"/>
    <cellStyle name="_Multiple_Jazztel model 15-exhibits-Friso2_Jazztel model 18DP-exhibits_Synthèse prev 2006 - 2007 par entreprise_Présentation au CDG July 21 v080708 2 2" xfId="7090" xr:uid="{00000000-0005-0000-0000-0000961A0000}"/>
    <cellStyle name="_Multiple_Jazztel model 15-exhibits-Friso2_Jazztel model 18DP-exhibits_Synthèse prev 2006 - 2007 par entreprise_SPRING 2010" xfId="7091" xr:uid="{00000000-0005-0000-0000-0000971A0000}"/>
    <cellStyle name="_Multiple_Jazztel model 15-exhibits-Friso2_Jazztel model 18DP-exhibits_Synthèse prev 2006 - 2007 par entreprise_SPRING 2010 2" xfId="7092" xr:uid="{00000000-0005-0000-0000-0000981A0000}"/>
    <cellStyle name="_Multiple_Jazztel model 15-exhibits-Friso2_Jazztel model 18DP-exhibits_Synthèse prev 2006 - 2007 par entreprise_SPRING 2010 2 2" xfId="7093" xr:uid="{00000000-0005-0000-0000-0000991A0000}"/>
    <cellStyle name="_Multiple_Jazztel model 15-exhibits-Friso2_Jazztel model 18DP-exhibits_Synthèse prev 2006 - 2007 par entreprise_Synthèse Rhodia Spring Dec 2007 P&amp;L" xfId="7094" xr:uid="{00000000-0005-0000-0000-00009A1A0000}"/>
    <cellStyle name="_Multiple_Jazztel model 15-exhibits-Friso2_Jazztel model 18DP-exhibits_Synthèse prev 2006 - 2007 par entreprise_Synthèse Rhodia Spring Dec 2007 P&amp;L 2" xfId="7095" xr:uid="{00000000-0005-0000-0000-00009B1A0000}"/>
    <cellStyle name="_Multiple_Jazztel model 15-exhibits-Friso2_Jazztel model 18DP-exhibits_Synthèse prev 2006 - 2007 par entreprise_Synthèse Rhodia Spring Dec 2007 P&amp;L 2 2" xfId="7096" xr:uid="{00000000-0005-0000-0000-00009C1A0000}"/>
    <cellStyle name="_Multiple_Jazztel model 15-exhibits-Friso2_Jazztel model 18DP-exhibits_Synthèse prev 2006 - 2007 par entreprise_WC &amp; Free Cash Flow 2011-10" xfId="7097" xr:uid="{00000000-0005-0000-0000-00009D1A0000}"/>
    <cellStyle name="_Multiple_Jazztel model 15-exhibits-Friso2_Jazztel model 18DP-exhibits_Synthèse prev 2006 - 2007 par entreprise_WC &amp; Free Cash Flow 2011-10 2" xfId="7098" xr:uid="{00000000-0005-0000-0000-00009E1A0000}"/>
    <cellStyle name="_Multiple_Jazztel model 15-exhibits-Friso2_Jazztel model 18DP-exhibits_Synthèse prev 2006 - 2007 par entreprise_WC &amp; Free Cash Flow 2011-10 2 2" xfId="7099" xr:uid="{00000000-0005-0000-0000-00009F1A0000}"/>
    <cellStyle name="_Multiple_Jazztel model 15-exhibits-Friso2_Jazztel model 18DP-exhibits_Synthèse prev 2006 - 2007 par entreprise_WC &amp; Free Cash Flow Spring 200806" xfId="7100" xr:uid="{00000000-0005-0000-0000-0000A01A0000}"/>
    <cellStyle name="_Multiple_Jazztel model 15-exhibits-Friso2_Jazztel model 18DP-exhibits_Synthèse prev 2006 - 2007 par entreprise_WC &amp; Free Cash Flow Spring 200806 2" xfId="7101" xr:uid="{00000000-0005-0000-0000-0000A11A0000}"/>
    <cellStyle name="_Multiple_Jazztel model 15-exhibits-Friso2_Jazztel model 18DP-exhibits_Synthèse prev 2006 - 2007 par entreprise_WC &amp; Free Cash Flow Spring 200806 2 2" xfId="7102" xr:uid="{00000000-0005-0000-0000-0000A21A0000}"/>
    <cellStyle name="_Multiple_Jazztel model 15-exhibits-Friso2_Jazztel model 18DP-exhibits_T_MOBIL2" xfId="7103" xr:uid="{00000000-0005-0000-0000-0000A31A0000}"/>
    <cellStyle name="_Multiple_Jazztel model 15-exhibits-Friso2_Jazztel model 18DP-exhibits_T_MOBIL2 2" xfId="7104" xr:uid="{00000000-0005-0000-0000-0000A41A0000}"/>
    <cellStyle name="_Multiple_Jazztel model 15-exhibits-Friso2_Jazztel1" xfId="7105" xr:uid="{00000000-0005-0000-0000-0000A51A0000}"/>
    <cellStyle name="_Multiple_Jazztel model 15-exhibits-Friso2_Jazztel1 2" xfId="7106" xr:uid="{00000000-0005-0000-0000-0000A61A0000}"/>
    <cellStyle name="_Multiple_Jazztel model 15-exhibits-Friso2_T_MOBIL2" xfId="7107" xr:uid="{00000000-0005-0000-0000-0000A71A0000}"/>
    <cellStyle name="_Multiple_Jazztel model 15-exhibits-Friso2_T_MOBIL2 2" xfId="7108" xr:uid="{00000000-0005-0000-0000-0000A81A0000}"/>
    <cellStyle name="_Multiple_Jazztel model 15-exhibits-Friso2_T_MOBIL2 2_FCF" xfId="7109" xr:uid="{00000000-0005-0000-0000-0000A91A0000}"/>
    <cellStyle name="_Multiple_Jazztel model 15-exhibits-Friso2_T_MOBIL2 3" xfId="7110" xr:uid="{00000000-0005-0000-0000-0000AA1A0000}"/>
    <cellStyle name="_Multiple_Jazztel model 15-exhibits-Friso2_T_MOBIL2 4" xfId="7111" xr:uid="{00000000-0005-0000-0000-0000AB1A0000}"/>
    <cellStyle name="_Multiple_Jazztel model 15-exhibits-Friso2_T_MOBIL2_FCF" xfId="7112" xr:uid="{00000000-0005-0000-0000-0000AC1A0000}"/>
    <cellStyle name="_Multiple_Jazztel model 15-exhibits-Friso2_Versatel1" xfId="7113" xr:uid="{00000000-0005-0000-0000-0000AD1A0000}"/>
    <cellStyle name="_Multiple_Jazztel model 15-exhibits-Friso2_Versatel1 2" xfId="7114" xr:uid="{00000000-0005-0000-0000-0000AE1A0000}"/>
    <cellStyle name="_Multiple_Jazztel model 16DP2-Exhibits" xfId="7115" xr:uid="{00000000-0005-0000-0000-0000AF1A0000}"/>
    <cellStyle name="_Multiple_Jazztel model 16DP2-Exhibits 2" xfId="7116" xr:uid="{00000000-0005-0000-0000-0000B01A0000}"/>
    <cellStyle name="_Multiple_Jazztel model 16DP2-Exhibits 2 2" xfId="7117" xr:uid="{00000000-0005-0000-0000-0000B11A0000}"/>
    <cellStyle name="_Multiple_Jazztel model 16DP3-Exhibits" xfId="7118" xr:uid="{00000000-0005-0000-0000-0000B21A0000}"/>
    <cellStyle name="_Multiple_Jazztel model 16DP3-Exhibits 2" xfId="7119" xr:uid="{00000000-0005-0000-0000-0000B31A0000}"/>
    <cellStyle name="_Multiple_Jazztel model 16DP3-Exhibits 2 2" xfId="7120" xr:uid="{00000000-0005-0000-0000-0000B41A0000}"/>
    <cellStyle name="_Multiple_Jazztel model 21DPVAT-ExhibitsFunding portugal seperate" xfId="7121" xr:uid="{00000000-0005-0000-0000-0000B51A0000}"/>
    <cellStyle name="_Multiple_Jazztel model 21DPVAT-ExhibitsFunding portugal seperate 2" xfId="7122" xr:uid="{00000000-0005-0000-0000-0000B61A0000}"/>
    <cellStyle name="_Multiple_Jazztel model 21DPVAT-ExhibitsFunding portugal seperate 2 2" xfId="7123" xr:uid="{00000000-0005-0000-0000-0000B71A0000}"/>
    <cellStyle name="_Multiple_JC Decaux Model 9 Oct 01" xfId="7124" xr:uid="{00000000-0005-0000-0000-0000B81A0000}"/>
    <cellStyle name="_Multiple_JC Decaux Model 9 Oct 01 2" xfId="7125" xr:uid="{00000000-0005-0000-0000-0000B91A0000}"/>
    <cellStyle name="_Multiple_JC Decaux Model 9 Oct 01 2 2" xfId="7126" xr:uid="{00000000-0005-0000-0000-0000BA1A0000}"/>
    <cellStyle name="_Multiple_LBO DAP 6 Dec 2001 PIA - 3" xfId="7127" xr:uid="{00000000-0005-0000-0000-0000BB1A0000}"/>
    <cellStyle name="_Multiple_LBO Model v16" xfId="7128" xr:uid="{00000000-0005-0000-0000-0000BC1A0000}"/>
    <cellStyle name="_Multiple_LBO Model v16 2" xfId="7129" xr:uid="{00000000-0005-0000-0000-0000BD1A0000}"/>
    <cellStyle name="_Multiple_LBO Model v16 2 2" xfId="7130" xr:uid="{00000000-0005-0000-0000-0000BE1A0000}"/>
    <cellStyle name="_Multiple_LBO Model Zannier - 04-09-01" xfId="7131" xr:uid="{00000000-0005-0000-0000-0000BF1A0000}"/>
    <cellStyle name="_Multiple_LBO Model Zannier - 04-09-01 2" xfId="7132" xr:uid="{00000000-0005-0000-0000-0000C01A0000}"/>
    <cellStyle name="_Multiple_LBO Model Zannier - 04-09-01 2 2" xfId="7133" xr:uid="{00000000-0005-0000-0000-0000C11A0000}"/>
    <cellStyle name="_Multiple_Lonza_Clariant_gstyle v2.1" xfId="7134" xr:uid="{00000000-0005-0000-0000-0000C21A0000}"/>
    <cellStyle name="_Multiple_Lonza_Clariant_gstyle v2.1 2" xfId="7135" xr:uid="{00000000-0005-0000-0000-0000C31A0000}"/>
    <cellStyle name="_Multiple_Lonza_Clariant_gstyle v2.1 2 2" xfId="7136" xr:uid="{00000000-0005-0000-0000-0000C41A0000}"/>
    <cellStyle name="_Multiple_March 24- BIG .." xfId="7137" xr:uid="{00000000-0005-0000-0000-0000C51A0000}"/>
    <cellStyle name="_Multiple_March 24- BIG .. 2" xfId="7138" xr:uid="{00000000-0005-0000-0000-0000C61A0000}"/>
    <cellStyle name="_Multiple_March 24- BIG .. 2 2" xfId="7139" xr:uid="{00000000-0005-0000-0000-0000C71A0000}"/>
    <cellStyle name="_Multiple_Merger model_19 Oct incl. LBO" xfId="7140" xr:uid="{00000000-0005-0000-0000-0000C81A0000}"/>
    <cellStyle name="_Multiple_Merger model_19 Oct incl. LBO 2" xfId="7141" xr:uid="{00000000-0005-0000-0000-0000C91A0000}"/>
    <cellStyle name="_Multiple_Merger model_19 Oct incl. LBO 2 2" xfId="7142" xr:uid="{00000000-0005-0000-0000-0000CA1A0000}"/>
    <cellStyle name="_Multiple_merger_plans_modified_9_3_1999" xfId="7143" xr:uid="{00000000-0005-0000-0000-0000CB1A0000}"/>
    <cellStyle name="_Multiple_merger_plans_modified_9_3_1999 2" xfId="7144" xr:uid="{00000000-0005-0000-0000-0000CC1A0000}"/>
    <cellStyle name="_Multiple_merger_plans_modified_9_3_1999 2 2" xfId="7145" xr:uid="{00000000-0005-0000-0000-0000CD1A0000}"/>
    <cellStyle name="_Multiple_Model Vague 07 conso - Dannaud" xfId="7146" xr:uid="{00000000-0005-0000-0000-0000CE1A0000}"/>
    <cellStyle name="_Multiple_Model Vague 07 conso - Dannaud 2" xfId="7147" xr:uid="{00000000-0005-0000-0000-0000CF1A0000}"/>
    <cellStyle name="_Multiple_Model Vague 07 conso - Dannaud 2 2" xfId="7148" xr:uid="{00000000-0005-0000-0000-0000D01A0000}"/>
    <cellStyle name="_Multiple_Model_Phosphor10+recap" xfId="7149" xr:uid="{00000000-0005-0000-0000-0000D11A0000}"/>
    <cellStyle name="_Multiple_NBC-5 yearDCF-Final from Vivendi modified" xfId="7150" xr:uid="{00000000-0005-0000-0000-0000D21A0000}"/>
    <cellStyle name="_Multiple_NBC-5 yearDCF-Final from Vivendi modified 2" xfId="7151" xr:uid="{00000000-0005-0000-0000-0000D31A0000}"/>
    <cellStyle name="_Multiple_NBC-5 yearDCF-Final from Vivendi modified 2 2" xfId="7152" xr:uid="{00000000-0005-0000-0000-0000D41A0000}"/>
    <cellStyle name="_Multiple_NEW Clariant SoP, AVP" xfId="7153" xr:uid="{00000000-0005-0000-0000-0000D51A0000}"/>
    <cellStyle name="_Multiple_NEW Clariant SoP, AVP 2" xfId="7154" xr:uid="{00000000-0005-0000-0000-0000D61A0000}"/>
    <cellStyle name="_Multiple_NEW Clariant SoP, AVP 2 2" xfId="7155" xr:uid="{00000000-0005-0000-0000-0000D71A0000}"/>
    <cellStyle name="_Multiple_New Preliminary Clearstream Model" xfId="7156" xr:uid="{00000000-0005-0000-0000-0000D81A0000}"/>
    <cellStyle name="_Multiple_New Preliminary Clearstream Model 2" xfId="7157" xr:uid="{00000000-0005-0000-0000-0000D91A0000}"/>
    <cellStyle name="_Multiple_New Preliminary Clearstream Model 2 2" xfId="7158" xr:uid="{00000000-0005-0000-0000-0000DA1A0000}"/>
    <cellStyle name="_Multiple_outputs" xfId="7159" xr:uid="{00000000-0005-0000-0000-0000DB1A0000}"/>
    <cellStyle name="_Multiple_outputs 2" xfId="7160" xr:uid="{00000000-0005-0000-0000-0000DC1A0000}"/>
    <cellStyle name="_Multiple_outputs 2 2" xfId="7161" xr:uid="{00000000-0005-0000-0000-0000DD1A0000}"/>
    <cellStyle name="_Multiple_Portfolio " xfId="7162" xr:uid="{00000000-0005-0000-0000-0000DE1A0000}"/>
    <cellStyle name="_Multiple_Portfolio  2" xfId="7163" xr:uid="{00000000-0005-0000-0000-0000DF1A0000}"/>
    <cellStyle name="_Multiple_Portfolio  2 2" xfId="7164" xr:uid="{00000000-0005-0000-0000-0000E01A0000}"/>
    <cellStyle name="_Multiple_Rhodia SoP AVP 19 Mar 2002" xfId="7165" xr:uid="{00000000-0005-0000-0000-0000E11A0000}"/>
    <cellStyle name="_Multiple_Rhodia SoP AVP 19 Mar 2002 2" xfId="7166" xr:uid="{00000000-0005-0000-0000-0000E21A0000}"/>
    <cellStyle name="_Multiple_Rhodia SoP AVP 19 Mar 2002 2 2" xfId="7167" xr:uid="{00000000-0005-0000-0000-0000E31A0000}"/>
    <cellStyle name="_Multiple_Samsara Model_250501_v2" xfId="7168" xr:uid="{00000000-0005-0000-0000-0000E41A0000}"/>
    <cellStyle name="_Multiple_Samsara Model_250501_v2 2" xfId="7169" xr:uid="{00000000-0005-0000-0000-0000E51A0000}"/>
    <cellStyle name="_Multiple_Samsara Model_250501_v2 2 2" xfId="7170" xr:uid="{00000000-0005-0000-0000-0000E61A0000}"/>
    <cellStyle name="_Multiple_Seminis - Analysis at Various Prices" xfId="7171" xr:uid="{00000000-0005-0000-0000-0000E71A0000}"/>
    <cellStyle name="_Multiple_Seminis - Analysis at Various Prices 2" xfId="7172" xr:uid="{00000000-0005-0000-0000-0000E81A0000}"/>
    <cellStyle name="_Multiple_Seminis - Analysis at Various Prices 2 2" xfId="7173" xr:uid="{00000000-0005-0000-0000-0000E91A0000}"/>
    <cellStyle name="_Multiple_Standard Financial Summary" xfId="7174" xr:uid="{00000000-0005-0000-0000-0000EA1A0000}"/>
    <cellStyle name="_Multiple_Standard Financial Summary 2" xfId="7175" xr:uid="{00000000-0005-0000-0000-0000EB1A0000}"/>
    <cellStyle name="_Multiple_Standard Financial Summary 2 2" xfId="7176" xr:uid="{00000000-0005-0000-0000-0000EC1A0000}"/>
    <cellStyle name="_Multiple_Summary of Financial Effects" xfId="7177" xr:uid="{00000000-0005-0000-0000-0000ED1A0000}"/>
    <cellStyle name="_Multiple_Summary of Financial Effects 2" xfId="7178" xr:uid="{00000000-0005-0000-0000-0000EE1A0000}"/>
    <cellStyle name="_Multiple_Summary of Financial Effects 2 2" xfId="7179" xr:uid="{00000000-0005-0000-0000-0000EF1A0000}"/>
    <cellStyle name="_Multiple_temp" xfId="7180" xr:uid="{00000000-0005-0000-0000-0000F01A0000}"/>
    <cellStyle name="_Multiple_temp 2" xfId="7181" xr:uid="{00000000-0005-0000-0000-0000F11A0000}"/>
    <cellStyle name="_Multiple_temp 2 2" xfId="7182" xr:uid="{00000000-0005-0000-0000-0000F21A0000}"/>
    <cellStyle name="_Multiple_Training Model Shell" xfId="7183" xr:uid="{00000000-0005-0000-0000-0000F31A0000}"/>
    <cellStyle name="_Multiple_Training Model Shell 2" xfId="7184" xr:uid="{00000000-0005-0000-0000-0000F41A0000}"/>
    <cellStyle name="_Multiple_Training Model Shell 2 2" xfId="7185" xr:uid="{00000000-0005-0000-0000-0000F51A0000}"/>
    <cellStyle name="_Multiple_Training Model Shell_BLS2q_salesforce" xfId="7186" xr:uid="{00000000-0005-0000-0000-0000F61A0000}"/>
    <cellStyle name="_Multiple_Training Model Shell_BLS2q_salesforce_07 Rhodia Liquidity Model Standstill 03Nov03" xfId="7187" xr:uid="{00000000-0005-0000-0000-0000F71A0000}"/>
    <cellStyle name="_Multiple_Training Model Shell_BLS2q_salesforce_07 Rhodia Liquidity Model Standstill 03Nov03 2" xfId="7188" xr:uid="{00000000-0005-0000-0000-0000F81A0000}"/>
    <cellStyle name="_Multiple_Training Model Shell_BLS2q_salesforce_07 Rhodia Liquidity Model Standstill 03Nov03 2 2" xfId="7189" xr:uid="{00000000-0005-0000-0000-0000F91A0000}"/>
    <cellStyle name="_Multiple_Training Model Shell_BLS2q_salesforce_07 Rhodia Liquidity Model Standstill 03Nov03 3" xfId="7190" xr:uid="{00000000-0005-0000-0000-0000FA1A0000}"/>
    <cellStyle name="_Multiple_Training Model Shell_BLS2q_salesforce_Panorama banques2410" xfId="7191" xr:uid="{00000000-0005-0000-0000-0000FB1A0000}"/>
    <cellStyle name="_Multiple_Training Model Shell_BLS2q_salesforce_Panorama banques2410 2" xfId="7192" xr:uid="{00000000-0005-0000-0000-0000FC1A0000}"/>
    <cellStyle name="_Multiple_Training Model Shell_BLS2q_salesforce_Panorama banques2410 2 2" xfId="7193" xr:uid="{00000000-0005-0000-0000-0000FD1A0000}"/>
    <cellStyle name="_Multiple_unbundling" xfId="7194" xr:uid="{00000000-0005-0000-0000-0000FE1A0000}"/>
    <cellStyle name="_Multiple_unbundling 2" xfId="7195" xr:uid="{00000000-0005-0000-0000-0000FF1A0000}"/>
    <cellStyle name="_Multiple_unbundling 2 2" xfId="7196" xr:uid="{00000000-0005-0000-0000-0000001B0000}"/>
    <cellStyle name="_Multiple_unbundling_lighting_2" xfId="7197" xr:uid="{00000000-0005-0000-0000-0000011B0000}"/>
    <cellStyle name="_Multiple_unbundling_lighting_2 2" xfId="7198" xr:uid="{00000000-0005-0000-0000-0000021B0000}"/>
    <cellStyle name="_Multiple_unbundling_lighting_2 2 2" xfId="7199" xr:uid="{00000000-0005-0000-0000-0000031B0000}"/>
    <cellStyle name="_Multiple_Update 08-27-01-3" xfId="7200" xr:uid="{00000000-0005-0000-0000-0000041B0000}"/>
    <cellStyle name="_Multiple_Update 08-27-01-3 2" xfId="7201" xr:uid="{00000000-0005-0000-0000-0000051B0000}"/>
    <cellStyle name="_Multiple_Update 08-27-01-3 2 2" xfId="7202" xr:uid="{00000000-0005-0000-0000-0000061B0000}"/>
    <cellStyle name="_Multiple_Update 08-27-01-3_BLS2q_salesforce" xfId="7203" xr:uid="{00000000-0005-0000-0000-0000071B0000}"/>
    <cellStyle name="_Multiple_Update 08-27-01-3_BLS2q_salesforce_07 Rhodia Liquidity Model Standstill 03Nov03" xfId="7204" xr:uid="{00000000-0005-0000-0000-0000081B0000}"/>
    <cellStyle name="_Multiple_Update 08-27-01-3_BLS2q_salesforce_07 Rhodia Liquidity Model Standstill 03Nov03 2" xfId="7205" xr:uid="{00000000-0005-0000-0000-0000091B0000}"/>
    <cellStyle name="_Multiple_Update 08-27-01-3_BLS2q_salesforce_07 Rhodia Liquidity Model Standstill 03Nov03 2 2" xfId="7206" xr:uid="{00000000-0005-0000-0000-00000A1B0000}"/>
    <cellStyle name="_Multiple_Update 08-27-01-3_BLS2q_salesforce_07 Rhodia Liquidity Model Standstill 03Nov03 3" xfId="7207" xr:uid="{00000000-0005-0000-0000-00000B1B0000}"/>
    <cellStyle name="_Multiple_Update 08-27-01-3_BLS2q_salesforce_Panorama banques2410" xfId="7208" xr:uid="{00000000-0005-0000-0000-00000C1B0000}"/>
    <cellStyle name="_Multiple_Update 08-27-01-3_BLS2q_salesforce_Panorama banques2410 2" xfId="7209" xr:uid="{00000000-0005-0000-0000-00000D1B0000}"/>
    <cellStyle name="_Multiple_Update 08-27-01-3_BLS2q_salesforce_Panorama banques2410 2 2" xfId="7210" xr:uid="{00000000-0005-0000-0000-00000E1B0000}"/>
    <cellStyle name="_Multiple_USA Ownership" xfId="7211" xr:uid="{00000000-0005-0000-0000-00000F1B0000}"/>
    <cellStyle name="_Multiple_USA Ownership 2" xfId="7212" xr:uid="{00000000-0005-0000-0000-0000101B0000}"/>
    <cellStyle name="_Multiple_USA Ownership 2 2" xfId="7213" xr:uid="{00000000-0005-0000-0000-0000111B0000}"/>
    <cellStyle name="_Multiple_Vague LBO Model - 19 July 2001" xfId="7214" xr:uid="{00000000-0005-0000-0000-0000121B0000}"/>
    <cellStyle name="_Multiple_Vague LBO Model - 19 July 2001 2" xfId="7215" xr:uid="{00000000-0005-0000-0000-0000131B0000}"/>
    <cellStyle name="_Multiple_Vague LBO Model - 19 July 2001 2 2" xfId="7216" xr:uid="{00000000-0005-0000-0000-0000141B0000}"/>
    <cellStyle name="_Multiple_Versatel1" xfId="7217" xr:uid="{00000000-0005-0000-0000-0000151B0000}"/>
    <cellStyle name="_Multiple_Versatel1 2" xfId="7218" xr:uid="{00000000-0005-0000-0000-0000161B0000}"/>
    <cellStyle name="_Multiple_Versatel1 2 2" xfId="7219" xr:uid="{00000000-0005-0000-0000-0000171B0000}"/>
    <cellStyle name="_Multiple_WPP_YNR_merger_plans" xfId="7220" xr:uid="{00000000-0005-0000-0000-0000181B0000}"/>
    <cellStyle name="_Multiple_WPP_YNR_merger_plans 2" xfId="7221" xr:uid="{00000000-0005-0000-0000-0000191B0000}"/>
    <cellStyle name="_Multiple_WPP_YNR_merger_plans 2 2" xfId="7222" xr:uid="{00000000-0005-0000-0000-00001A1B0000}"/>
    <cellStyle name="_MultipleSpace" xfId="7223" xr:uid="{00000000-0005-0000-0000-00001B1B0000}"/>
    <cellStyle name="_MultipleSpace 2" xfId="7224" xr:uid="{00000000-0005-0000-0000-00001C1B0000}"/>
    <cellStyle name="_MultipleSpace 2 2" xfId="7225" xr:uid="{00000000-0005-0000-0000-00001D1B0000}"/>
    <cellStyle name="_MultipleSpace_02 Pfd Valuation" xfId="7226" xr:uid="{00000000-0005-0000-0000-00001E1B0000}"/>
    <cellStyle name="_MultipleSpace_02 Pfd Valuation 2" xfId="7227" xr:uid="{00000000-0005-0000-0000-00001F1B0000}"/>
    <cellStyle name="_MultipleSpace_02 Pfd Valuation 2 2" xfId="7228" xr:uid="{00000000-0005-0000-0000-0000201B0000}"/>
    <cellStyle name="_MultipleSpace_02 PICARD_BUSINESS PLAN 05042002" xfId="7229" xr:uid="{00000000-0005-0000-0000-0000211B0000}"/>
    <cellStyle name="_MultipleSpace_02 PICARD_BUSINESS PLAN 05042002 2" xfId="7230" xr:uid="{00000000-0005-0000-0000-0000221B0000}"/>
    <cellStyle name="_MultipleSpace_05 CSC_Picabia_02042002" xfId="7231" xr:uid="{00000000-0005-0000-0000-0000231B0000}"/>
    <cellStyle name="_MultipleSpace_05 CSC_Picabia_02042002 2" xfId="7232" xr:uid="{00000000-0005-0000-0000-0000241B0000}"/>
    <cellStyle name="_MultipleSpace_05 CSC_Picabia_02042002 2 2" xfId="7233" xr:uid="{00000000-0005-0000-0000-0000251B0000}"/>
    <cellStyle name="_MultipleSpace_2001 YTD Performance" xfId="7234" xr:uid="{00000000-0005-0000-0000-0000261B0000}"/>
    <cellStyle name="_MultipleSpace_2001 YTD Performance 2" xfId="7235" xr:uid="{00000000-0005-0000-0000-0000271B0000}"/>
    <cellStyle name="_MultipleSpace_2001 YTD Performance 2 2" xfId="7236" xr:uid="{00000000-0005-0000-0000-0000281B0000}"/>
    <cellStyle name="_MultipleSpace_AD-Modèle GSI-14.03.00.final" xfId="7237" xr:uid="{00000000-0005-0000-0000-0000291B0000}"/>
    <cellStyle name="_MultipleSpace_Analysis" xfId="7238" xr:uid="{00000000-0005-0000-0000-00002A1B0000}"/>
    <cellStyle name="_MultipleSpace_Analysis 2" xfId="7239" xr:uid="{00000000-0005-0000-0000-00002B1B0000}"/>
    <cellStyle name="_MultipleSpace_Analysis 2 2" xfId="7240" xr:uid="{00000000-0005-0000-0000-00002C1B0000}"/>
    <cellStyle name="_MultipleSpace_Analysis at Various Prices, Clariant" xfId="7241" xr:uid="{00000000-0005-0000-0000-00002D1B0000}"/>
    <cellStyle name="_MultipleSpace_Analysis at Various Prices, Clariant 2" xfId="7242" xr:uid="{00000000-0005-0000-0000-00002E1B0000}"/>
    <cellStyle name="_MultipleSpace_Analysis at Various Prices, Clariant 2 2" xfId="7243" xr:uid="{00000000-0005-0000-0000-00002F1B0000}"/>
    <cellStyle name="_MultipleSpace_Analysise" xfId="7244" xr:uid="{00000000-0005-0000-0000-0000301B0000}"/>
    <cellStyle name="_MultipleSpace_Analysise 2" xfId="7245" xr:uid="{00000000-0005-0000-0000-0000311B0000}"/>
    <cellStyle name="_MultipleSpace_Analysise 2 2" xfId="7246" xr:uid="{00000000-0005-0000-0000-0000321B0000}"/>
    <cellStyle name="_MultipleSpace_AVP" xfId="7247" xr:uid="{00000000-0005-0000-0000-0000331B0000}"/>
    <cellStyle name="_MultipleSpace_AVP 2" xfId="7248" xr:uid="{00000000-0005-0000-0000-0000341B0000}"/>
    <cellStyle name="_MultipleSpace_AVP 2 2" xfId="7249" xr:uid="{00000000-0005-0000-0000-0000351B0000}"/>
    <cellStyle name="_MultipleSpace_BLS2q_salesforce" xfId="7250" xr:uid="{00000000-0005-0000-0000-0000361B0000}"/>
    <cellStyle name="_MultipleSpace_Book1" xfId="7251" xr:uid="{00000000-0005-0000-0000-0000371B0000}"/>
    <cellStyle name="_MultipleSpace_Book1 2" xfId="7252" xr:uid="{00000000-0005-0000-0000-0000381B0000}"/>
    <cellStyle name="_MultipleSpace_Book1 2 2" xfId="7253" xr:uid="{00000000-0005-0000-0000-0000391B0000}"/>
    <cellStyle name="_MultipleSpace_Book1_02 AAA NEW Rhodia EBITDA development" xfId="7254" xr:uid="{00000000-0005-0000-0000-00003A1B0000}"/>
    <cellStyle name="_MultipleSpace_Book1_02 AAA NEW Rhodia EBITDA development 2" xfId="7255" xr:uid="{00000000-0005-0000-0000-00003B1B0000}"/>
    <cellStyle name="_MultipleSpace_Book1_02 AAA NEW Rhodia EBITDA development 2 2" xfId="7256" xr:uid="{00000000-0005-0000-0000-00003C1B0000}"/>
    <cellStyle name="_MultipleSpace_Book1_02 PICARD_BUSINESS PLAN 05042002" xfId="7257" xr:uid="{00000000-0005-0000-0000-00003D1B0000}"/>
    <cellStyle name="_MultipleSpace_Book1_02 PICARD_BUSINESS PLAN 05042002 2" xfId="7258" xr:uid="{00000000-0005-0000-0000-00003E1B0000}"/>
    <cellStyle name="_MultipleSpace_Book1_02 PICARD_BUSINESS PLAN 05042002 2 2" xfId="7259" xr:uid="{00000000-0005-0000-0000-00003F1B0000}"/>
    <cellStyle name="_MultipleSpace_Book1_05 CSC_Picabia_02042002" xfId="7260" xr:uid="{00000000-0005-0000-0000-0000401B0000}"/>
    <cellStyle name="_MultipleSpace_Book1_05 CSC_Picabia_02042002 2" xfId="7261" xr:uid="{00000000-0005-0000-0000-0000411B0000}"/>
    <cellStyle name="_MultipleSpace_Book1_05 CSC_Picabia_02042002 2 2" xfId="7262" xr:uid="{00000000-0005-0000-0000-0000421B0000}"/>
    <cellStyle name="_MultipleSpace_Book1_1" xfId="7263" xr:uid="{00000000-0005-0000-0000-0000431B0000}"/>
    <cellStyle name="_MultipleSpace_Book1_1 2" xfId="7264" xr:uid="{00000000-0005-0000-0000-0000441B0000}"/>
    <cellStyle name="_MultipleSpace_Book1_1 2 2" xfId="7265" xr:uid="{00000000-0005-0000-0000-0000451B0000}"/>
    <cellStyle name="_MultipleSpace_Book1_1_02 AAA NEW Rhodia EBITDA development" xfId="7266" xr:uid="{00000000-0005-0000-0000-0000461B0000}"/>
    <cellStyle name="_MultipleSpace_Book1_1_02 AAA NEW Rhodia EBITDA development 2" xfId="7267" xr:uid="{00000000-0005-0000-0000-0000471B0000}"/>
    <cellStyle name="_MultipleSpace_Book1_1_02 AAA NEW Rhodia EBITDA development 2 2" xfId="7268" xr:uid="{00000000-0005-0000-0000-0000481B0000}"/>
    <cellStyle name="_MultipleSpace_Book1_1_22 Rhodia Valuation Master 10-Jan-2003" xfId="7269" xr:uid="{00000000-0005-0000-0000-0000491B0000}"/>
    <cellStyle name="_MultipleSpace_Book1_1_22 Rhodia Valuation Master 10-Jan-2003 2" xfId="7270" xr:uid="{00000000-0005-0000-0000-00004A1B0000}"/>
    <cellStyle name="_MultipleSpace_Book1_1_22 Rhodia Valuation Master 10-Jan-2003 2 2" xfId="7271" xr:uid="{00000000-0005-0000-0000-00004B1B0000}"/>
    <cellStyle name="_MultipleSpace_Book1_2" xfId="7272" xr:uid="{00000000-0005-0000-0000-00004C1B0000}"/>
    <cellStyle name="_MultipleSpace_Book1_2 2" xfId="7273" xr:uid="{00000000-0005-0000-0000-00004D1B0000}"/>
    <cellStyle name="_MultipleSpace_Book1_2 2 2" xfId="7274" xr:uid="{00000000-0005-0000-0000-00004E1B0000}"/>
    <cellStyle name="_MultipleSpace_Book1_22 Rhodia Valuation Master 10-Jan-2003" xfId="7275" xr:uid="{00000000-0005-0000-0000-00004F1B0000}"/>
    <cellStyle name="_MultipleSpace_Book1_22 Rhodia Valuation Master 10-Jan-2003 2" xfId="7276" xr:uid="{00000000-0005-0000-0000-0000501B0000}"/>
    <cellStyle name="_MultipleSpace_Book1_22 Rhodia Valuation Master 10-Jan-2003 2 2" xfId="7277" xr:uid="{00000000-0005-0000-0000-0000511B0000}"/>
    <cellStyle name="_MultipleSpace_Book1_Jazztel model 16DP3-Exhibits" xfId="7278" xr:uid="{00000000-0005-0000-0000-0000521B0000}"/>
    <cellStyle name="_MultipleSpace_Book1_Jazztel model 16DP3-Exhibits 2" xfId="7279" xr:uid="{00000000-0005-0000-0000-0000531B0000}"/>
    <cellStyle name="_MultipleSpace_Book1_Jazztel model 16DP3-Exhibits 2 2" xfId="7280" xr:uid="{00000000-0005-0000-0000-0000541B0000}"/>
    <cellStyle name="_MultipleSpace_Book1_Jazztel model 16DP3-Exhibits_Mobile CSC - CMT" xfId="7281" xr:uid="{00000000-0005-0000-0000-0000551B0000}"/>
    <cellStyle name="_MultipleSpace_Book1_Jazztel model 16DP3-Exhibits_Mobile CSC - CMT 2" xfId="7282" xr:uid="{00000000-0005-0000-0000-0000561B0000}"/>
    <cellStyle name="_MultipleSpace_Book1_Jazztel model 16DP3-Exhibits_Mobile CSC - CMT 2 2" xfId="7283" xr:uid="{00000000-0005-0000-0000-0000571B0000}"/>
    <cellStyle name="_MultipleSpace_Book1_Jazztel model 16DP3-Exhibits_Mobile CSC - CMT_Chiffres Pres board 2007" xfId="7284" xr:uid="{00000000-0005-0000-0000-0000581B0000}"/>
    <cellStyle name="_MultipleSpace_Book1_Jazztel model 16DP3-Exhibits_Mobile CSC - CMT_Chiffres Pres board 2007 2" xfId="7285" xr:uid="{00000000-0005-0000-0000-0000591B0000}"/>
    <cellStyle name="_MultipleSpace_Book1_Jazztel model 16DP3-Exhibits_Mobile CSC - CMT_Chiffres Pres board 2007 2 2" xfId="7286" xr:uid="{00000000-0005-0000-0000-00005A1B0000}"/>
    <cellStyle name="_MultipleSpace_Book1_Jazztel model 16DP3-Exhibits_Mobile CSC - CMT_Chiffres Pres Juillet 2007" xfId="7287" xr:uid="{00000000-0005-0000-0000-00005B1B0000}"/>
    <cellStyle name="_MultipleSpace_Book1_Jazztel model 16DP3-Exhibits_Mobile CSC - CMT_Chiffres Pres Juillet 2007 2" xfId="7288" xr:uid="{00000000-0005-0000-0000-00005C1B0000}"/>
    <cellStyle name="_MultipleSpace_Book1_Jazztel model 16DP3-Exhibits_Mobile CSC - CMT_Chiffres Pres Juillet 2007 2 2" xfId="7289" xr:uid="{00000000-0005-0000-0000-00005D1B0000}"/>
    <cellStyle name="_MultipleSpace_Book1_Jazztel model 16DP3-Exhibits_Mobile CSC - CMT_Free Cash Flow" xfId="7290" xr:uid="{00000000-0005-0000-0000-00005E1B0000}"/>
    <cellStyle name="_MultipleSpace_Book1_Jazztel model 16DP3-Exhibits_Mobile CSC - CMT_Free Cash Flow 2" xfId="7291" xr:uid="{00000000-0005-0000-0000-00005F1B0000}"/>
    <cellStyle name="_MultipleSpace_Book1_Jazztel model 16DP3-Exhibits_Mobile CSC - CMT_Free Cash Flow 2 2" xfId="7292" xr:uid="{00000000-0005-0000-0000-0000601B0000}"/>
    <cellStyle name="_MultipleSpace_Book1_Jazztel model 16DP3-Exhibits_Mobile CSC - CMT_Free Cash Flow_Bridge FC Act 2007 vs 2008 (Fct June) par entreprise" xfId="7293" xr:uid="{00000000-0005-0000-0000-0000611B0000}"/>
    <cellStyle name="_MultipleSpace_Book1_Jazztel model 16DP3-Exhibits_Mobile CSC - CMT_Free Cash Flow_Bridge FC Act 2007 vs 2008 (Fct June) par entreprise 2" xfId="7294" xr:uid="{00000000-0005-0000-0000-0000621B0000}"/>
    <cellStyle name="_MultipleSpace_Book1_Jazztel model 16DP3-Exhibits_Mobile CSC - CMT_Free Cash Flow_Bridge FC Act 2007 vs 2008 (Fct June) par entreprise 2 2" xfId="7295" xr:uid="{00000000-0005-0000-0000-0000631B0000}"/>
    <cellStyle name="_MultipleSpace_Book1_Jazztel model 16DP3-Exhibits_Mobile CSC - CMT_Free Cash Flow_Cash Unit Review 2012 03 Acetow" xfId="7296" xr:uid="{00000000-0005-0000-0000-0000641B0000}"/>
    <cellStyle name="_MultipleSpace_Book1_Jazztel model 16DP3-Exhibits_Mobile CSC - CMT_Free Cash Flow_Chiffres Pres board 2007" xfId="7297" xr:uid="{00000000-0005-0000-0000-0000651B0000}"/>
    <cellStyle name="_MultipleSpace_Book1_Jazztel model 16DP3-Exhibits_Mobile CSC - CMT_Free Cash Flow_Chiffres Pres board 2007 2" xfId="7298" xr:uid="{00000000-0005-0000-0000-0000661B0000}"/>
    <cellStyle name="_MultipleSpace_Book1_Jazztel model 16DP3-Exhibits_Mobile CSC - CMT_Free Cash Flow_Chiffres Pres board 2007 2 2" xfId="7299" xr:uid="{00000000-0005-0000-0000-0000671B0000}"/>
    <cellStyle name="_MultipleSpace_Book1_Jazztel model 16DP3-Exhibits_Mobile CSC - CMT_Free Cash Flow_Conso Bridge EBITDA 2008x2007" xfId="7300" xr:uid="{00000000-0005-0000-0000-0000681B0000}"/>
    <cellStyle name="_MultipleSpace_Book1_Jazztel model 16DP3-Exhibits_Mobile CSC - CMT_Free Cash Flow_Conso Bridge EBITDA 2008x2007 2" xfId="7301" xr:uid="{00000000-0005-0000-0000-0000691B0000}"/>
    <cellStyle name="_MultipleSpace_Book1_Jazztel model 16DP3-Exhibits_Mobile CSC - CMT_Free Cash Flow_Conso Bridge EBITDA 2008x2007 2 2" xfId="7302" xr:uid="{00000000-0005-0000-0000-00006A1B0000}"/>
    <cellStyle name="_MultipleSpace_Book1_Jazztel model 16DP3-Exhibits_Mobile CSC - CMT_Free Cash Flow_Conso Bridge EBITDA 2008x2007 SPRING06" xfId="7303" xr:uid="{00000000-0005-0000-0000-00006B1B0000}"/>
    <cellStyle name="_MultipleSpace_Book1_Jazztel model 16DP3-Exhibits_Mobile CSC - CMT_Free Cash Flow_Conso Bridge EBITDA 2008x2007 SPRING06 2" xfId="7304" xr:uid="{00000000-0005-0000-0000-00006C1B0000}"/>
    <cellStyle name="_MultipleSpace_Book1_Jazztel model 16DP3-Exhibits_Mobile CSC - CMT_Free Cash Flow_Conso Bridge EBITDA 2008x2007 SPRING06 2 2" xfId="7305" xr:uid="{00000000-0005-0000-0000-00006D1B0000}"/>
    <cellStyle name="_MultipleSpace_Book1_Jazztel model 16DP3-Exhibits_Mobile CSC - CMT_Free Cash Flow_P&amp;L Spring 200806" xfId="7306" xr:uid="{00000000-0005-0000-0000-00006E1B0000}"/>
    <cellStyle name="_MultipleSpace_Book1_Jazztel model 16DP3-Exhibits_Mobile CSC - CMT_Free Cash Flow_P&amp;L Spring 200806 2" xfId="7307" xr:uid="{00000000-0005-0000-0000-00006F1B0000}"/>
    <cellStyle name="_MultipleSpace_Book1_Jazztel model 16DP3-Exhibits_Mobile CSC - CMT_Free Cash Flow_P&amp;L Spring 200806 2 2" xfId="7308" xr:uid="{00000000-0005-0000-0000-0000701B0000}"/>
    <cellStyle name="_MultipleSpace_Book1_Jazztel model 16DP3-Exhibits_Mobile CSC - CMT_Free Cash Flow_Présentation au Board" xfId="7309" xr:uid="{00000000-0005-0000-0000-0000711B0000}"/>
    <cellStyle name="_MultipleSpace_Book1_Jazztel model 16DP3-Exhibits_Mobile CSC - CMT_Free Cash Flow_Présentation au Board 2" xfId="7310" xr:uid="{00000000-0005-0000-0000-0000721B0000}"/>
    <cellStyle name="_MultipleSpace_Book1_Jazztel model 16DP3-Exhibits_Mobile CSC - CMT_Free Cash Flow_Présentation au Board 2 2" xfId="7311" xr:uid="{00000000-0005-0000-0000-0000731B0000}"/>
    <cellStyle name="_MultipleSpace_Book1_Jazztel model 16DP3-Exhibits_Mobile CSC - CMT_Free Cash Flow_Présentation au Board July 29" xfId="7312" xr:uid="{00000000-0005-0000-0000-0000741B0000}"/>
    <cellStyle name="_MultipleSpace_Book1_Jazztel model 16DP3-Exhibits_Mobile CSC - CMT_Free Cash Flow_Présentation au Board July 29 2" xfId="7313" xr:uid="{00000000-0005-0000-0000-0000751B0000}"/>
    <cellStyle name="_MultipleSpace_Book1_Jazztel model 16DP3-Exhibits_Mobile CSC - CMT_Free Cash Flow_Présentation au Board July 29 2 2" xfId="7314" xr:uid="{00000000-0005-0000-0000-0000761B0000}"/>
    <cellStyle name="_MultipleSpace_Book1_Jazztel model 16DP3-Exhibits_Mobile CSC - CMT_Free Cash Flow_Présentation au CDG July 21 v080708" xfId="7315" xr:uid="{00000000-0005-0000-0000-0000771B0000}"/>
    <cellStyle name="_MultipleSpace_Book1_Jazztel model 16DP3-Exhibits_Mobile CSC - CMT_Free Cash Flow_Présentation au CDG July 21 v080708 2" xfId="7316" xr:uid="{00000000-0005-0000-0000-0000781B0000}"/>
    <cellStyle name="_MultipleSpace_Book1_Jazztel model 16DP3-Exhibits_Mobile CSC - CMT_Free Cash Flow_Présentation au CDG July 21 v080708 2 2" xfId="7317" xr:uid="{00000000-0005-0000-0000-0000791B0000}"/>
    <cellStyle name="_MultipleSpace_Book1_Jazztel model 16DP3-Exhibits_Mobile CSC - CMT_Free Cash Flow_Présention au Board July 29" xfId="7318" xr:uid="{00000000-0005-0000-0000-00007A1B0000}"/>
    <cellStyle name="_MultipleSpace_Book1_Jazztel model 16DP3-Exhibits_Mobile CSC - CMT_Free Cash Flow_Présention au Board July 29 2" xfId="7319" xr:uid="{00000000-0005-0000-0000-00007B1B0000}"/>
    <cellStyle name="_MultipleSpace_Book1_Jazztel model 16DP3-Exhibits_Mobile CSC - CMT_Free Cash Flow_Présention au Board July 29 2 2" xfId="7320" xr:uid="{00000000-0005-0000-0000-00007C1B0000}"/>
    <cellStyle name="_MultipleSpace_Book1_Jazztel model 16DP3-Exhibits_Mobile CSC - CMT_Free Cash Flow_RM 2008 01 comments ILM" xfId="7321" xr:uid="{00000000-0005-0000-0000-00007D1B0000}"/>
    <cellStyle name="_MultipleSpace_Book1_Jazztel model 16DP3-Exhibits_Mobile CSC - CMT_Free Cash Flow_RM 2008 01 comments ILM 2" xfId="7322" xr:uid="{00000000-0005-0000-0000-00007E1B0000}"/>
    <cellStyle name="_MultipleSpace_Book1_Jazztel model 16DP3-Exhibits_Mobile CSC - CMT_Free Cash Flow_RM 2008 01 comments ILM 2 2" xfId="7323" xr:uid="{00000000-0005-0000-0000-00007F1B0000}"/>
    <cellStyle name="_MultipleSpace_Book1_Jazztel model 16DP3-Exhibits_Mobile CSC - CMT_Free Cash Flow_RM 2008 04 comments ILM" xfId="7324" xr:uid="{00000000-0005-0000-0000-0000801B0000}"/>
    <cellStyle name="_MultipleSpace_Book1_Jazztel model 16DP3-Exhibits_Mobile CSC - CMT_Free Cash Flow_RM 2008 04 comments ILM 2" xfId="7325" xr:uid="{00000000-0005-0000-0000-0000811B0000}"/>
    <cellStyle name="_MultipleSpace_Book1_Jazztel model 16DP3-Exhibits_Mobile CSC - CMT_Free Cash Flow_RM 2008 04 comments ILM 2 2" xfId="7326" xr:uid="{00000000-0005-0000-0000-0000821B0000}"/>
    <cellStyle name="_MultipleSpace_Book1_Jazztel model 16DP3-Exhibits_Mobile CSC - CMT_Free Cash Flow_SPRING 2010" xfId="7327" xr:uid="{00000000-0005-0000-0000-0000831B0000}"/>
    <cellStyle name="_MultipleSpace_Book1_Jazztel model 16DP3-Exhibits_Mobile CSC - CMT_Free Cash Flow_SPRING 2010 2" xfId="7328" xr:uid="{00000000-0005-0000-0000-0000841B0000}"/>
    <cellStyle name="_MultipleSpace_Book1_Jazztel model 16DP3-Exhibits_Mobile CSC - CMT_Free Cash Flow_SPRING 2010 2 2" xfId="7329" xr:uid="{00000000-0005-0000-0000-0000851B0000}"/>
    <cellStyle name="_MultipleSpace_Book1_Jazztel model 16DP3-Exhibits_Mobile CSC - CMT_Free Cash Flow_WC &amp; Free Cash Flow 200801" xfId="7330" xr:uid="{00000000-0005-0000-0000-0000861B0000}"/>
    <cellStyle name="_MultipleSpace_Book1_Jazztel model 16DP3-Exhibits_Mobile CSC - CMT_Free Cash Flow_WC &amp; Free Cash Flow 200801 2" xfId="7331" xr:uid="{00000000-0005-0000-0000-0000871B0000}"/>
    <cellStyle name="_MultipleSpace_Book1_Jazztel model 16DP3-Exhibits_Mobile CSC - CMT_Free Cash Flow_WC &amp; Free Cash Flow 200801 2 2" xfId="7332" xr:uid="{00000000-0005-0000-0000-0000881B0000}"/>
    <cellStyle name="_MultipleSpace_Book1_Jazztel model 16DP3-Exhibits_Mobile CSC - CMT_Free Cash Flow_WC &amp; Free Cash Flow 2011-10" xfId="7333" xr:uid="{00000000-0005-0000-0000-0000891B0000}"/>
    <cellStyle name="_MultipleSpace_Book1_Jazztel model 16DP3-Exhibits_Mobile CSC - CMT_Free Cash Flow_WC &amp; Free Cash Flow 2011-10 2" xfId="7334" xr:uid="{00000000-0005-0000-0000-00008A1B0000}"/>
    <cellStyle name="_MultipleSpace_Book1_Jazztel model 16DP3-Exhibits_Mobile CSC - CMT_Free Cash Flow_WC &amp; Free Cash Flow 2011-10 2 2" xfId="7335" xr:uid="{00000000-0005-0000-0000-00008B1B0000}"/>
    <cellStyle name="_MultipleSpace_Book1_Jazztel model 16DP3-Exhibits_Mobile CSC - CMT_Free Cash Flow_WC &amp; Free Cash Flow Spring 200806" xfId="7336" xr:uid="{00000000-0005-0000-0000-00008C1B0000}"/>
    <cellStyle name="_MultipleSpace_Book1_Jazztel model 16DP3-Exhibits_Mobile CSC - CMT_Free Cash Flow_WC &amp; Free Cash Flow Spring 200806 2" xfId="7337" xr:uid="{00000000-0005-0000-0000-00008D1B0000}"/>
    <cellStyle name="_MultipleSpace_Book1_Jazztel model 16DP3-Exhibits_Mobile CSC - CMT_Free Cash Flow_WC &amp; Free Cash Flow Spring 200806 2 2" xfId="7338" xr:uid="{00000000-0005-0000-0000-00008E1B0000}"/>
    <cellStyle name="_MultipleSpace_Book1_Jazztel model 16DP3-Exhibits_Mobile CSC - CMT_Net result" xfId="7339" xr:uid="{00000000-0005-0000-0000-00008F1B0000}"/>
    <cellStyle name="_MultipleSpace_Book1_Jazztel model 16DP3-Exhibits_Mobile CSC - CMT_Net result 2" xfId="7340" xr:uid="{00000000-0005-0000-0000-0000901B0000}"/>
    <cellStyle name="_MultipleSpace_Book1_Jazztel model 16DP3-Exhibits_Mobile CSC - CMT_Net result 2 2" xfId="7341" xr:uid="{00000000-0005-0000-0000-0000911B0000}"/>
    <cellStyle name="_MultipleSpace_Book1_Jazztel model 16DP3-Exhibits_Mobile CSC - CMT_Présention au Board July 29" xfId="7342" xr:uid="{00000000-0005-0000-0000-0000921B0000}"/>
    <cellStyle name="_MultipleSpace_Book1_Jazztel model 16DP3-Exhibits_Mobile CSC - CMT_Présention au Board July 29 2" xfId="7343" xr:uid="{00000000-0005-0000-0000-0000931B0000}"/>
    <cellStyle name="_MultipleSpace_Book1_Jazztel model 16DP3-Exhibits_Mobile CSC - CMT_Présention au Board July 29 2 2" xfId="7344" xr:uid="{00000000-0005-0000-0000-0000941B0000}"/>
    <cellStyle name="_MultipleSpace_Book1_Jazztel model 16DP3-Exhibits_Mobile CSC - CMT_suivi dette et FCF" xfId="7345" xr:uid="{00000000-0005-0000-0000-0000951B0000}"/>
    <cellStyle name="_MultipleSpace_Book1_Jazztel model 16DP3-Exhibits_Mobile CSC - CMT_suivi dette et FCF 2" xfId="7346" xr:uid="{00000000-0005-0000-0000-0000961B0000}"/>
    <cellStyle name="_MultipleSpace_Book1_Jazztel model 16DP3-Exhibits_Mobile CSC - CMT_suivi dette et FCF 2 2" xfId="7347" xr:uid="{00000000-0005-0000-0000-0000971B0000}"/>
    <cellStyle name="_MultipleSpace_Book1_Jazztel model 16DP3-Exhibits_Mobile CSC - CMT_Synthèse prev 2006 - 2007 par entreprise" xfId="7348" xr:uid="{00000000-0005-0000-0000-0000981B0000}"/>
    <cellStyle name="_MultipleSpace_Book1_Jazztel model 16DP3-Exhibits_Mobile CSC - CMT_Synthèse prev 2006 - 2007 par entreprise 2" xfId="7349" xr:uid="{00000000-0005-0000-0000-0000991B0000}"/>
    <cellStyle name="_MultipleSpace_Book1_Jazztel model 16DP3-Exhibits_Mobile CSC - CMT_Synthèse prev 2006 - 2007 par entreprise 2 2" xfId="7350" xr:uid="{00000000-0005-0000-0000-00009A1B0000}"/>
    <cellStyle name="_MultipleSpace_Book1_Jazztel model 16DP3-Exhibits_Mobile CSC - CMT_Synthèse prev 2006 - 2007 par entreprise v2" xfId="7351" xr:uid="{00000000-0005-0000-0000-00009B1B0000}"/>
    <cellStyle name="_MultipleSpace_Book1_Jazztel model 16DP3-Exhibits_Mobile CSC - CMT_Synthèse prev 2006 - 2007 par entreprise v2 2" xfId="7352" xr:uid="{00000000-0005-0000-0000-00009C1B0000}"/>
    <cellStyle name="_MultipleSpace_Book1_Jazztel model 16DP3-Exhibits_Mobile CSC - CMT_Synthèse prev 2006 - 2007 par entreprise v2 2 2" xfId="7353" xr:uid="{00000000-0005-0000-0000-00009D1B0000}"/>
    <cellStyle name="_MultipleSpace_Book1_Jazztel model 16DP3-Exhibits_Mobile CSC - CMT_Synthèse prev 2006 - 2007 par entreprise v2_Bridge FC Act 2007 vs 2008 (Fct June) par entreprise" xfId="7354" xr:uid="{00000000-0005-0000-0000-00009E1B0000}"/>
    <cellStyle name="_MultipleSpace_Book1_Jazztel model 16DP3-Exhibits_Mobile CSC - CMT_Synthèse prev 2006 - 2007 par entreprise v2_Bridge FC Act 2007 vs 2008 (Fct June) par entreprise 2" xfId="7355" xr:uid="{00000000-0005-0000-0000-00009F1B0000}"/>
    <cellStyle name="_MultipleSpace_Book1_Jazztel model 16DP3-Exhibits_Mobile CSC - CMT_Synthèse prev 2006 - 2007 par entreprise v2_Bridge FC Act 2007 vs 2008 (Fct June) par entreprise 2 2" xfId="7356" xr:uid="{00000000-0005-0000-0000-0000A01B0000}"/>
    <cellStyle name="_MultipleSpace_Book1_Jazztel model 16DP3-Exhibits_Mobile CSC - CMT_Synthèse prev 2006 - 2007 par entreprise v2_Cash Unit Review 2012 03 Acetow" xfId="7357" xr:uid="{00000000-0005-0000-0000-0000A11B0000}"/>
    <cellStyle name="_MultipleSpace_Book1_Jazztel model 16DP3-Exhibits_Mobile CSC - CMT_Synthèse prev 2006 - 2007 par entreprise v2_Chiffres Pres board 2007" xfId="7358" xr:uid="{00000000-0005-0000-0000-0000A21B0000}"/>
    <cellStyle name="_MultipleSpace_Book1_Jazztel model 16DP3-Exhibits_Mobile CSC - CMT_Synthèse prev 2006 - 2007 par entreprise v2_Chiffres Pres board 2007 2" xfId="7359" xr:uid="{00000000-0005-0000-0000-0000A31B0000}"/>
    <cellStyle name="_MultipleSpace_Book1_Jazztel model 16DP3-Exhibits_Mobile CSC - CMT_Synthèse prev 2006 - 2007 par entreprise v2_Chiffres Pres board 2007 2 2" xfId="7360" xr:uid="{00000000-0005-0000-0000-0000A41B0000}"/>
    <cellStyle name="_MultipleSpace_Book1_Jazztel model 16DP3-Exhibits_Mobile CSC - CMT_Synthèse prev 2006 - 2007 par entreprise v2_Conso Bridge EBITDA 2008x2007" xfId="7361" xr:uid="{00000000-0005-0000-0000-0000A51B0000}"/>
    <cellStyle name="_MultipleSpace_Book1_Jazztel model 16DP3-Exhibits_Mobile CSC - CMT_Synthèse prev 2006 - 2007 par entreprise v2_Conso Bridge EBITDA 2008x2007 2" xfId="7362" xr:uid="{00000000-0005-0000-0000-0000A61B0000}"/>
    <cellStyle name="_MultipleSpace_Book1_Jazztel model 16DP3-Exhibits_Mobile CSC - CMT_Synthèse prev 2006 - 2007 par entreprise v2_Conso Bridge EBITDA 2008x2007 2 2" xfId="7363" xr:uid="{00000000-0005-0000-0000-0000A71B0000}"/>
    <cellStyle name="_MultipleSpace_Book1_Jazztel model 16DP3-Exhibits_Mobile CSC - CMT_Synthèse prev 2006 - 2007 par entreprise v2_Conso Bridge EBITDA 2008x2007 SPRING06" xfId="7364" xr:uid="{00000000-0005-0000-0000-0000A81B0000}"/>
    <cellStyle name="_MultipleSpace_Book1_Jazztel model 16DP3-Exhibits_Mobile CSC - CMT_Synthèse prev 2006 - 2007 par entreprise v2_Conso Bridge EBITDA 2008x2007 SPRING06 2" xfId="7365" xr:uid="{00000000-0005-0000-0000-0000A91B0000}"/>
    <cellStyle name="_MultipleSpace_Book1_Jazztel model 16DP3-Exhibits_Mobile CSC - CMT_Synthèse prev 2006 - 2007 par entreprise v2_Conso Bridge EBITDA 2008x2007 SPRING06 2 2" xfId="7366" xr:uid="{00000000-0005-0000-0000-0000AA1B0000}"/>
    <cellStyle name="_MultipleSpace_Book1_Jazztel model 16DP3-Exhibits_Mobile CSC - CMT_Synthèse prev 2006 - 2007 par entreprise v2_P&amp;L Spring 200806" xfId="7367" xr:uid="{00000000-0005-0000-0000-0000AB1B0000}"/>
    <cellStyle name="_MultipleSpace_Book1_Jazztel model 16DP3-Exhibits_Mobile CSC - CMT_Synthèse prev 2006 - 2007 par entreprise v2_P&amp;L Spring 200806 2" xfId="7368" xr:uid="{00000000-0005-0000-0000-0000AC1B0000}"/>
    <cellStyle name="_MultipleSpace_Book1_Jazztel model 16DP3-Exhibits_Mobile CSC - CMT_Synthèse prev 2006 - 2007 par entreprise v2_P&amp;L Spring 200806 2 2" xfId="7369" xr:uid="{00000000-0005-0000-0000-0000AD1B0000}"/>
    <cellStyle name="_MultipleSpace_Book1_Jazztel model 16DP3-Exhibits_Mobile CSC - CMT_Synthèse prev 2006 - 2007 par entreprise v2_Présentation au Board" xfId="7370" xr:uid="{00000000-0005-0000-0000-0000AE1B0000}"/>
    <cellStyle name="_MultipleSpace_Book1_Jazztel model 16DP3-Exhibits_Mobile CSC - CMT_Synthèse prev 2006 - 2007 par entreprise v2_Présentation au Board 2" xfId="7371" xr:uid="{00000000-0005-0000-0000-0000AF1B0000}"/>
    <cellStyle name="_MultipleSpace_Book1_Jazztel model 16DP3-Exhibits_Mobile CSC - CMT_Synthèse prev 2006 - 2007 par entreprise v2_Présentation au Board 2 2" xfId="7372" xr:uid="{00000000-0005-0000-0000-0000B01B0000}"/>
    <cellStyle name="_MultipleSpace_Book1_Jazztel model 16DP3-Exhibits_Mobile CSC - CMT_Synthèse prev 2006 - 2007 par entreprise v2_Présentation au Board July 29" xfId="7373" xr:uid="{00000000-0005-0000-0000-0000B11B0000}"/>
    <cellStyle name="_MultipleSpace_Book1_Jazztel model 16DP3-Exhibits_Mobile CSC - CMT_Synthèse prev 2006 - 2007 par entreprise v2_Présentation au Board July 29 2" xfId="7374" xr:uid="{00000000-0005-0000-0000-0000B21B0000}"/>
    <cellStyle name="_MultipleSpace_Book1_Jazztel model 16DP3-Exhibits_Mobile CSC - CMT_Synthèse prev 2006 - 2007 par entreprise v2_Présentation au Board July 29 2 2" xfId="7375" xr:uid="{00000000-0005-0000-0000-0000B31B0000}"/>
    <cellStyle name="_MultipleSpace_Book1_Jazztel model 16DP3-Exhibits_Mobile CSC - CMT_Synthèse prev 2006 - 2007 par entreprise v2_Présentation au CDG July 21 v080708" xfId="7376" xr:uid="{00000000-0005-0000-0000-0000B41B0000}"/>
    <cellStyle name="_MultipleSpace_Book1_Jazztel model 16DP3-Exhibits_Mobile CSC - CMT_Synthèse prev 2006 - 2007 par entreprise v2_Présentation au CDG July 21 v080708 2" xfId="7377" xr:uid="{00000000-0005-0000-0000-0000B51B0000}"/>
    <cellStyle name="_MultipleSpace_Book1_Jazztel model 16DP3-Exhibits_Mobile CSC - CMT_Synthèse prev 2006 - 2007 par entreprise v2_Présentation au CDG July 21 v080708 2 2" xfId="7378" xr:uid="{00000000-0005-0000-0000-0000B61B0000}"/>
    <cellStyle name="_MultipleSpace_Book1_Jazztel model 16DP3-Exhibits_Mobile CSC - CMT_Synthèse prev 2006 - 2007 par entreprise v2_Présention au Board July 29" xfId="7379" xr:uid="{00000000-0005-0000-0000-0000B71B0000}"/>
    <cellStyle name="_MultipleSpace_Book1_Jazztel model 16DP3-Exhibits_Mobile CSC - CMT_Synthèse prev 2006 - 2007 par entreprise v2_Présention au Board July 29 2" xfId="7380" xr:uid="{00000000-0005-0000-0000-0000B81B0000}"/>
    <cellStyle name="_MultipleSpace_Book1_Jazztel model 16DP3-Exhibits_Mobile CSC - CMT_Synthèse prev 2006 - 2007 par entreprise v2_Présention au Board July 29 2 2" xfId="7381" xr:uid="{00000000-0005-0000-0000-0000B91B0000}"/>
    <cellStyle name="_MultipleSpace_Book1_Jazztel model 16DP3-Exhibits_Mobile CSC - CMT_Synthèse prev 2006 - 2007 par entreprise v2_RM 2008 01 comments ILM" xfId="7382" xr:uid="{00000000-0005-0000-0000-0000BA1B0000}"/>
    <cellStyle name="_MultipleSpace_Book1_Jazztel model 16DP3-Exhibits_Mobile CSC - CMT_Synthèse prev 2006 - 2007 par entreprise v2_RM 2008 01 comments ILM 2" xfId="7383" xr:uid="{00000000-0005-0000-0000-0000BB1B0000}"/>
    <cellStyle name="_MultipleSpace_Book1_Jazztel model 16DP3-Exhibits_Mobile CSC - CMT_Synthèse prev 2006 - 2007 par entreprise v2_RM 2008 01 comments ILM 2 2" xfId="7384" xr:uid="{00000000-0005-0000-0000-0000BC1B0000}"/>
    <cellStyle name="_MultipleSpace_Book1_Jazztel model 16DP3-Exhibits_Mobile CSC - CMT_Synthèse prev 2006 - 2007 par entreprise v2_RM 2008 04 comments ILM" xfId="7385" xr:uid="{00000000-0005-0000-0000-0000BD1B0000}"/>
    <cellStyle name="_MultipleSpace_Book1_Jazztel model 16DP3-Exhibits_Mobile CSC - CMT_Synthèse prev 2006 - 2007 par entreprise v2_RM 2008 04 comments ILM 2" xfId="7386" xr:uid="{00000000-0005-0000-0000-0000BE1B0000}"/>
    <cellStyle name="_MultipleSpace_Book1_Jazztel model 16DP3-Exhibits_Mobile CSC - CMT_Synthèse prev 2006 - 2007 par entreprise v2_RM 2008 04 comments ILM 2 2" xfId="7387" xr:uid="{00000000-0005-0000-0000-0000BF1B0000}"/>
    <cellStyle name="_MultipleSpace_Book1_Jazztel model 16DP3-Exhibits_Mobile CSC - CMT_Synthèse prev 2006 - 2007 par entreprise v2_SPRING 2010" xfId="7388" xr:uid="{00000000-0005-0000-0000-0000C01B0000}"/>
    <cellStyle name="_MultipleSpace_Book1_Jazztel model 16DP3-Exhibits_Mobile CSC - CMT_Synthèse prev 2006 - 2007 par entreprise v2_SPRING 2010 2" xfId="7389" xr:uid="{00000000-0005-0000-0000-0000C11B0000}"/>
    <cellStyle name="_MultipleSpace_Book1_Jazztel model 16DP3-Exhibits_Mobile CSC - CMT_Synthèse prev 2006 - 2007 par entreprise v2_SPRING 2010 2 2" xfId="7390" xr:uid="{00000000-0005-0000-0000-0000C21B0000}"/>
    <cellStyle name="_MultipleSpace_Book1_Jazztel model 16DP3-Exhibits_Mobile CSC - CMT_Synthèse prev 2006 - 2007 par entreprise v2_WC &amp; Free Cash Flow 200801" xfId="7391" xr:uid="{00000000-0005-0000-0000-0000C31B0000}"/>
    <cellStyle name="_MultipleSpace_Book1_Jazztel model 16DP3-Exhibits_Mobile CSC - CMT_Synthèse prev 2006 - 2007 par entreprise v2_WC &amp; Free Cash Flow 200801 2" xfId="7392" xr:uid="{00000000-0005-0000-0000-0000C41B0000}"/>
    <cellStyle name="_MultipleSpace_Book1_Jazztel model 16DP3-Exhibits_Mobile CSC - CMT_Synthèse prev 2006 - 2007 par entreprise v2_WC &amp; Free Cash Flow 200801 2 2" xfId="7393" xr:uid="{00000000-0005-0000-0000-0000C51B0000}"/>
    <cellStyle name="_MultipleSpace_Book1_Jazztel model 16DP3-Exhibits_Mobile CSC - CMT_Synthèse prev 2006 - 2007 par entreprise v2_WC &amp; Free Cash Flow 2011-10" xfId="7394" xr:uid="{00000000-0005-0000-0000-0000C61B0000}"/>
    <cellStyle name="_MultipleSpace_Book1_Jazztel model 16DP3-Exhibits_Mobile CSC - CMT_Synthèse prev 2006 - 2007 par entreprise v2_WC &amp; Free Cash Flow 2011-10 2" xfId="7395" xr:uid="{00000000-0005-0000-0000-0000C71B0000}"/>
    <cellStyle name="_MultipleSpace_Book1_Jazztel model 16DP3-Exhibits_Mobile CSC - CMT_Synthèse prev 2006 - 2007 par entreprise v2_WC &amp; Free Cash Flow 2011-10 2 2" xfId="7396" xr:uid="{00000000-0005-0000-0000-0000C81B0000}"/>
    <cellStyle name="_MultipleSpace_Book1_Jazztel model 16DP3-Exhibits_Mobile CSC - CMT_Synthèse prev 2006 - 2007 par entreprise v2_WC &amp; Free Cash Flow Spring 200806" xfId="7397" xr:uid="{00000000-0005-0000-0000-0000C91B0000}"/>
    <cellStyle name="_MultipleSpace_Book1_Jazztel model 16DP3-Exhibits_Mobile CSC - CMT_Synthèse prev 2006 - 2007 par entreprise v2_WC &amp; Free Cash Flow Spring 200806 2" xfId="7398" xr:uid="{00000000-0005-0000-0000-0000CA1B0000}"/>
    <cellStyle name="_MultipleSpace_Book1_Jazztel model 16DP3-Exhibits_Mobile CSC - CMT_Synthèse prev 2006 - 2007 par entreprise v2_WC &amp; Free Cash Flow Spring 200806 2 2" xfId="7399" xr:uid="{00000000-0005-0000-0000-0000CB1B0000}"/>
    <cellStyle name="_MultipleSpace_Book1_Jazztel model 16DP3-Exhibits_Mobile CSC - CMT_Synthèse prev 2006 - 2007 par entreprise_Bridge FC Act 2007 vs 2008 (Fct June) par entreprise" xfId="7400" xr:uid="{00000000-0005-0000-0000-0000CC1B0000}"/>
    <cellStyle name="_MultipleSpace_Book1_Jazztel model 16DP3-Exhibits_Mobile CSC - CMT_Synthèse prev 2006 - 2007 par entreprise_Bridge FC Act 2007 vs 2008 (Fct June) par entreprise 2" xfId="7401" xr:uid="{00000000-0005-0000-0000-0000CD1B0000}"/>
    <cellStyle name="_MultipleSpace_Book1_Jazztel model 16DP3-Exhibits_Mobile CSC - CMT_Synthèse prev 2006 - 2007 par entreprise_Bridge FC Act 2007 vs 2008 (Fct June) par entreprise 2 2" xfId="7402" xr:uid="{00000000-0005-0000-0000-0000CE1B0000}"/>
    <cellStyle name="_MultipleSpace_Book1_Jazztel model 16DP3-Exhibits_Mobile CSC - CMT_Synthèse prev 2006 - 2007 par entreprise_Cash Unit Review 2012 03 Acetow" xfId="7403" xr:uid="{00000000-0005-0000-0000-0000CF1B0000}"/>
    <cellStyle name="_MultipleSpace_Book1_Jazztel model 16DP3-Exhibits_Mobile CSC - CMT_Synthèse prev 2006 - 2007 par entreprise_Conso Bridge EBITDA 2008x2007" xfId="7404" xr:uid="{00000000-0005-0000-0000-0000D01B0000}"/>
    <cellStyle name="_MultipleSpace_Book1_Jazztel model 16DP3-Exhibits_Mobile CSC - CMT_Synthèse prev 2006 - 2007 par entreprise_Conso Bridge EBITDA 2008x2007 2" xfId="7405" xr:uid="{00000000-0005-0000-0000-0000D11B0000}"/>
    <cellStyle name="_MultipleSpace_Book1_Jazztel model 16DP3-Exhibits_Mobile CSC - CMT_Synthèse prev 2006 - 2007 par entreprise_Conso Bridge EBITDA 2008x2007 2 2" xfId="7406" xr:uid="{00000000-0005-0000-0000-0000D21B0000}"/>
    <cellStyle name="_MultipleSpace_Book1_Jazztel model 16DP3-Exhibits_Mobile CSC - CMT_Synthèse prev 2006 - 2007 par entreprise_Conso Bridge EBITDA 2008x2007 SPRING06" xfId="7407" xr:uid="{00000000-0005-0000-0000-0000D31B0000}"/>
    <cellStyle name="_MultipleSpace_Book1_Jazztel model 16DP3-Exhibits_Mobile CSC - CMT_Synthèse prev 2006 - 2007 par entreprise_Conso Bridge EBITDA 2008x2007 SPRING06 2" xfId="7408" xr:uid="{00000000-0005-0000-0000-0000D41B0000}"/>
    <cellStyle name="_MultipleSpace_Book1_Jazztel model 16DP3-Exhibits_Mobile CSC - CMT_Synthèse prev 2006 - 2007 par entreprise_Conso Bridge EBITDA 2008x2007 SPRING06 2 2" xfId="7409" xr:uid="{00000000-0005-0000-0000-0000D51B0000}"/>
    <cellStyle name="_MultipleSpace_Book1_Jazztel model 16DP3-Exhibits_Mobile CSC - CMT_Synthèse prev 2006 - 2007 par entreprise_Formats RDG Dec 2007 vMAG Energy Services" xfId="7410" xr:uid="{00000000-0005-0000-0000-0000D61B0000}"/>
    <cellStyle name="_MultipleSpace_Book1_Jazztel model 16DP3-Exhibits_Mobile CSC - CMT_Synthèse prev 2006 - 2007 par entreprise_Formats RDG Dec 2007 vMAG Energy Services 2" xfId="7411" xr:uid="{00000000-0005-0000-0000-0000D71B0000}"/>
    <cellStyle name="_MultipleSpace_Book1_Jazztel model 16DP3-Exhibits_Mobile CSC - CMT_Synthèse prev 2006 - 2007 par entreprise_Formats RDG Dec 2007 vMAG Energy Services 2 2" xfId="7412" xr:uid="{00000000-0005-0000-0000-0000D81B0000}"/>
    <cellStyle name="_MultipleSpace_Book1_Jazztel model 16DP3-Exhibits_Mobile CSC - CMT_Synthèse prev 2006 - 2007 par entreprise_P&amp;L Spring 200806" xfId="7413" xr:uid="{00000000-0005-0000-0000-0000D91B0000}"/>
    <cellStyle name="_MultipleSpace_Book1_Jazztel model 16DP3-Exhibits_Mobile CSC - CMT_Synthèse prev 2006 - 2007 par entreprise_P&amp;L Spring 200806 2" xfId="7414" xr:uid="{00000000-0005-0000-0000-0000DA1B0000}"/>
    <cellStyle name="_MultipleSpace_Book1_Jazztel model 16DP3-Exhibits_Mobile CSC - CMT_Synthèse prev 2006 - 2007 par entreprise_P&amp;L Spring 200806 2 2" xfId="7415" xr:uid="{00000000-0005-0000-0000-0000DB1B0000}"/>
    <cellStyle name="_MultipleSpace_Book1_Jazztel model 16DP3-Exhibits_Mobile CSC - CMT_Synthèse prev 2006 - 2007 par entreprise_Présentation au Board" xfId="7416" xr:uid="{00000000-0005-0000-0000-0000DC1B0000}"/>
    <cellStyle name="_MultipleSpace_Book1_Jazztel model 16DP3-Exhibits_Mobile CSC - CMT_Synthèse prev 2006 - 2007 par entreprise_Présentation au Board 2" xfId="7417" xr:uid="{00000000-0005-0000-0000-0000DD1B0000}"/>
    <cellStyle name="_MultipleSpace_Book1_Jazztel model 16DP3-Exhibits_Mobile CSC - CMT_Synthèse prev 2006 - 2007 par entreprise_Présentation au Board 2 2" xfId="7418" xr:uid="{00000000-0005-0000-0000-0000DE1B0000}"/>
    <cellStyle name="_MultipleSpace_Book1_Jazztel model 16DP3-Exhibits_Mobile CSC - CMT_Synthèse prev 2006 - 2007 par entreprise_Présentation au Board July 29" xfId="7419" xr:uid="{00000000-0005-0000-0000-0000DF1B0000}"/>
    <cellStyle name="_MultipleSpace_Book1_Jazztel model 16DP3-Exhibits_Mobile CSC - CMT_Synthèse prev 2006 - 2007 par entreprise_Présentation au Board July 29 2" xfId="7420" xr:uid="{00000000-0005-0000-0000-0000E01B0000}"/>
    <cellStyle name="_MultipleSpace_Book1_Jazztel model 16DP3-Exhibits_Mobile CSC - CMT_Synthèse prev 2006 - 2007 par entreprise_Présentation au Board July 29 2 2" xfId="7421" xr:uid="{00000000-0005-0000-0000-0000E11B0000}"/>
    <cellStyle name="_MultipleSpace_Book1_Jazztel model 16DP3-Exhibits_Mobile CSC - CMT_Synthèse prev 2006 - 2007 par entreprise_Présentation au CDG July 21 v080708" xfId="7422" xr:uid="{00000000-0005-0000-0000-0000E21B0000}"/>
    <cellStyle name="_MultipleSpace_Book1_Jazztel model 16DP3-Exhibits_Mobile CSC - CMT_Synthèse prev 2006 - 2007 par entreprise_Présentation au CDG July 21 v080708 2" xfId="7423" xr:uid="{00000000-0005-0000-0000-0000E31B0000}"/>
    <cellStyle name="_MultipleSpace_Book1_Jazztel model 16DP3-Exhibits_Mobile CSC - CMT_Synthèse prev 2006 - 2007 par entreprise_Présentation au CDG July 21 v080708 2 2" xfId="7424" xr:uid="{00000000-0005-0000-0000-0000E41B0000}"/>
    <cellStyle name="_MultipleSpace_Book1_Jazztel model 16DP3-Exhibits_Mobile CSC - CMT_Synthèse prev 2006 - 2007 par entreprise_RM 2008 01 comments ILM" xfId="7425" xr:uid="{00000000-0005-0000-0000-0000E51B0000}"/>
    <cellStyle name="_MultipleSpace_Book1_Jazztel model 16DP3-Exhibits_Mobile CSC - CMT_Synthèse prev 2006 - 2007 par entreprise_RM 2008 01 comments ILM 2" xfId="7426" xr:uid="{00000000-0005-0000-0000-0000E61B0000}"/>
    <cellStyle name="_MultipleSpace_Book1_Jazztel model 16DP3-Exhibits_Mobile CSC - CMT_Synthèse prev 2006 - 2007 par entreprise_RM 2008 01 comments ILM 2 2" xfId="7427" xr:uid="{00000000-0005-0000-0000-0000E71B0000}"/>
    <cellStyle name="_MultipleSpace_Book1_Jazztel model 16DP3-Exhibits_Mobile CSC - CMT_Synthèse prev 2006 - 2007 par entreprise_RM 2008 04 comments ILM" xfId="7428" xr:uid="{00000000-0005-0000-0000-0000E81B0000}"/>
    <cellStyle name="_MultipleSpace_Book1_Jazztel model 16DP3-Exhibits_Mobile CSC - CMT_Synthèse prev 2006 - 2007 par entreprise_RM 2008 04 comments ILM 2" xfId="7429" xr:uid="{00000000-0005-0000-0000-0000E91B0000}"/>
    <cellStyle name="_MultipleSpace_Book1_Jazztel model 16DP3-Exhibits_Mobile CSC - CMT_Synthèse prev 2006 - 2007 par entreprise_RM 2008 04 comments ILM 2 2" xfId="7430" xr:uid="{00000000-0005-0000-0000-0000EA1B0000}"/>
    <cellStyle name="_MultipleSpace_Book1_Jazztel model 16DP3-Exhibits_Mobile CSC - CMT_Synthèse prev 2006 - 2007 par entreprise_SPRING 2010" xfId="7431" xr:uid="{00000000-0005-0000-0000-0000EB1B0000}"/>
    <cellStyle name="_MultipleSpace_Book1_Jazztel model 16DP3-Exhibits_Mobile CSC - CMT_Synthèse prev 2006 - 2007 par entreprise_SPRING 2010 2" xfId="7432" xr:uid="{00000000-0005-0000-0000-0000EC1B0000}"/>
    <cellStyle name="_MultipleSpace_Book1_Jazztel model 16DP3-Exhibits_Mobile CSC - CMT_Synthèse prev 2006 - 2007 par entreprise_SPRING 2010 2 2" xfId="7433" xr:uid="{00000000-0005-0000-0000-0000ED1B0000}"/>
    <cellStyle name="_MultipleSpace_Book1_Jazztel model 16DP3-Exhibits_Mobile CSC - CMT_Synthèse prev 2006 - 2007 par entreprise_Synthèse Rhodia Spring Dec 2007 P&amp;L" xfId="7434" xr:uid="{00000000-0005-0000-0000-0000EE1B0000}"/>
    <cellStyle name="_MultipleSpace_Book1_Jazztel model 16DP3-Exhibits_Mobile CSC - CMT_Synthèse prev 2006 - 2007 par entreprise_Synthèse Rhodia Spring Dec 2007 P&amp;L 2" xfId="7435" xr:uid="{00000000-0005-0000-0000-0000EF1B0000}"/>
    <cellStyle name="_MultipleSpace_Book1_Jazztel model 16DP3-Exhibits_Mobile CSC - CMT_Synthèse prev 2006 - 2007 par entreprise_Synthèse Rhodia Spring Dec 2007 P&amp;L 2 2" xfId="7436" xr:uid="{00000000-0005-0000-0000-0000F01B0000}"/>
    <cellStyle name="_MultipleSpace_Book1_Jazztel model 16DP3-Exhibits_Mobile CSC - CMT_Synthèse prev 2006 - 2007 par entreprise_WC &amp; Free Cash Flow 200801" xfId="7437" xr:uid="{00000000-0005-0000-0000-0000F11B0000}"/>
    <cellStyle name="_MultipleSpace_Book1_Jazztel model 16DP3-Exhibits_Mobile CSC - CMT_Synthèse prev 2006 - 2007 par entreprise_WC &amp; Free Cash Flow 200801 2" xfId="7438" xr:uid="{00000000-0005-0000-0000-0000F21B0000}"/>
    <cellStyle name="_MultipleSpace_Book1_Jazztel model 16DP3-Exhibits_Mobile CSC - CMT_Synthèse prev 2006 - 2007 par entreprise_WC &amp; Free Cash Flow 200801 2 2" xfId="7439" xr:uid="{00000000-0005-0000-0000-0000F31B0000}"/>
    <cellStyle name="_MultipleSpace_Book1_Jazztel model 16DP3-Exhibits_Mobile CSC - CMT_Synthèse prev 2006 - 2007 par entreprise_WC &amp; Free Cash Flow 2011-10" xfId="7440" xr:uid="{00000000-0005-0000-0000-0000F41B0000}"/>
    <cellStyle name="_MultipleSpace_Book1_Jazztel model 16DP3-Exhibits_Mobile CSC - CMT_Synthèse prev 2006 - 2007 par entreprise_WC &amp; Free Cash Flow 2011-10 2" xfId="7441" xr:uid="{00000000-0005-0000-0000-0000F51B0000}"/>
    <cellStyle name="_MultipleSpace_Book1_Jazztel model 16DP3-Exhibits_Mobile CSC - CMT_Synthèse prev 2006 - 2007 par entreprise_WC &amp; Free Cash Flow 2011-10 2 2" xfId="7442" xr:uid="{00000000-0005-0000-0000-0000F61B0000}"/>
    <cellStyle name="_MultipleSpace_Book1_Jazztel model 16DP3-Exhibits_Mobile CSC - CMT_Synthèse prev 2006 - 2007 par entreprise_WC &amp; Free Cash Flow Spring 200806" xfId="7443" xr:uid="{00000000-0005-0000-0000-0000F71B0000}"/>
    <cellStyle name="_MultipleSpace_Book1_Jazztel model 16DP3-Exhibits_Mobile CSC - CMT_Synthèse prev 2006 - 2007 par entreprise_WC &amp; Free Cash Flow Spring 200806 2" xfId="7444" xr:uid="{00000000-0005-0000-0000-0000F81B0000}"/>
    <cellStyle name="_MultipleSpace_Book1_Jazztel model 16DP3-Exhibits_Mobile CSC - CMT_Synthèse prev 2006 - 2007 par entreprise_WC &amp; Free Cash Flow Spring 200806 2 2" xfId="7445" xr:uid="{00000000-0005-0000-0000-0000F91B0000}"/>
    <cellStyle name="_MultipleSpace_Book1_Jazztel model 18DP-exhibits" xfId="7446" xr:uid="{00000000-0005-0000-0000-0000FA1B0000}"/>
    <cellStyle name="_MultipleSpace_Book1_Jazztel model 18DP-exhibits 2" xfId="7447" xr:uid="{00000000-0005-0000-0000-0000FB1B0000}"/>
    <cellStyle name="_MultipleSpace_Book1_Jazztel model 18DP-exhibits 2 2" xfId="7448" xr:uid="{00000000-0005-0000-0000-0000FC1B0000}"/>
    <cellStyle name="_MultipleSpace_Book1_Jazztel model 18DP-exhibits_Chiffres Pres board 2007" xfId="7449" xr:uid="{00000000-0005-0000-0000-0000FD1B0000}"/>
    <cellStyle name="_MultipleSpace_Book1_Jazztel model 18DP-exhibits_Chiffres Pres board 2007 2" xfId="7450" xr:uid="{00000000-0005-0000-0000-0000FE1B0000}"/>
    <cellStyle name="_MultipleSpace_Book1_Jazztel model 18DP-exhibits_Chiffres Pres board 2007 2 2" xfId="7451" xr:uid="{00000000-0005-0000-0000-0000FF1B0000}"/>
    <cellStyle name="_MultipleSpace_Book1_Jazztel model 18DP-exhibits_Chiffres Pres Juillet 2007" xfId="7452" xr:uid="{00000000-0005-0000-0000-0000001C0000}"/>
    <cellStyle name="_MultipleSpace_Book1_Jazztel model 18DP-exhibits_Chiffres Pres Juillet 2007 2" xfId="7453" xr:uid="{00000000-0005-0000-0000-0000011C0000}"/>
    <cellStyle name="_MultipleSpace_Book1_Jazztel model 18DP-exhibits_Chiffres Pres Juillet 2007 2 2" xfId="7454" xr:uid="{00000000-0005-0000-0000-0000021C0000}"/>
    <cellStyle name="_MultipleSpace_Book1_Jazztel model 18DP-exhibits_Net result" xfId="7455" xr:uid="{00000000-0005-0000-0000-0000031C0000}"/>
    <cellStyle name="_MultipleSpace_Book1_Jazztel model 18DP-exhibits_Net result 2" xfId="7456" xr:uid="{00000000-0005-0000-0000-0000041C0000}"/>
    <cellStyle name="_MultipleSpace_Book1_Jazztel model 18DP-exhibits_Net result 2 2" xfId="7457" xr:uid="{00000000-0005-0000-0000-0000051C0000}"/>
    <cellStyle name="_MultipleSpace_Book1_Jazztel model 18DP-exhibits_Net result_Bridge FC Act 2007 vs 2008 (Fct June) par entreprise" xfId="7458" xr:uid="{00000000-0005-0000-0000-0000061C0000}"/>
    <cellStyle name="_MultipleSpace_Book1_Jazztel model 18DP-exhibits_Net result_Bridge FC Act 2007 vs 2008 (Fct June) par entreprise 2" xfId="7459" xr:uid="{00000000-0005-0000-0000-0000071C0000}"/>
    <cellStyle name="_MultipleSpace_Book1_Jazztel model 18DP-exhibits_Net result_Bridge FC Act 2007 vs 2008 (Fct June) par entreprise 2 2" xfId="7460" xr:uid="{00000000-0005-0000-0000-0000081C0000}"/>
    <cellStyle name="_MultipleSpace_Book1_Jazztel model 18DP-exhibits_Net result_Cash Unit Review 2012 03 Acetow" xfId="7461" xr:uid="{00000000-0005-0000-0000-0000091C0000}"/>
    <cellStyle name="_MultipleSpace_Book1_Jazztel model 18DP-exhibits_Net result_Conso Bridge EBITDA 2008x2007" xfId="7462" xr:uid="{00000000-0005-0000-0000-00000A1C0000}"/>
    <cellStyle name="_MultipleSpace_Book1_Jazztel model 18DP-exhibits_Net result_Conso Bridge EBITDA 2008x2007 2" xfId="7463" xr:uid="{00000000-0005-0000-0000-00000B1C0000}"/>
    <cellStyle name="_MultipleSpace_Book1_Jazztel model 18DP-exhibits_Net result_Conso Bridge EBITDA 2008x2007 2 2" xfId="7464" xr:uid="{00000000-0005-0000-0000-00000C1C0000}"/>
    <cellStyle name="_MultipleSpace_Book1_Jazztel model 18DP-exhibits_Net result_Conso Bridge EBITDA 2008x2007 SPRING06" xfId="7465" xr:uid="{00000000-0005-0000-0000-00000D1C0000}"/>
    <cellStyle name="_MultipleSpace_Book1_Jazztel model 18DP-exhibits_Net result_Conso Bridge EBITDA 2008x2007 SPRING06 2" xfId="7466" xr:uid="{00000000-0005-0000-0000-00000E1C0000}"/>
    <cellStyle name="_MultipleSpace_Book1_Jazztel model 18DP-exhibits_Net result_Conso Bridge EBITDA 2008x2007 SPRING06 2 2" xfId="7467" xr:uid="{00000000-0005-0000-0000-00000F1C0000}"/>
    <cellStyle name="_MultipleSpace_Book1_Jazztel model 18DP-exhibits_Net result_P&amp;L Spring 200806" xfId="7468" xr:uid="{00000000-0005-0000-0000-0000101C0000}"/>
    <cellStyle name="_MultipleSpace_Book1_Jazztel model 18DP-exhibits_Net result_P&amp;L Spring 200806 2" xfId="7469" xr:uid="{00000000-0005-0000-0000-0000111C0000}"/>
    <cellStyle name="_MultipleSpace_Book1_Jazztel model 18DP-exhibits_Net result_P&amp;L Spring 200806 2 2" xfId="7470" xr:uid="{00000000-0005-0000-0000-0000121C0000}"/>
    <cellStyle name="_MultipleSpace_Book1_Jazztel model 18DP-exhibits_Net result_Présentation au Board" xfId="7471" xr:uid="{00000000-0005-0000-0000-0000131C0000}"/>
    <cellStyle name="_MultipleSpace_Book1_Jazztel model 18DP-exhibits_Net result_Présentation au Board 2" xfId="7472" xr:uid="{00000000-0005-0000-0000-0000141C0000}"/>
    <cellStyle name="_MultipleSpace_Book1_Jazztel model 18DP-exhibits_Net result_Présentation au Board 2 2" xfId="7473" xr:uid="{00000000-0005-0000-0000-0000151C0000}"/>
    <cellStyle name="_MultipleSpace_Book1_Jazztel model 18DP-exhibits_Net result_Présentation au Board July 29" xfId="7474" xr:uid="{00000000-0005-0000-0000-0000161C0000}"/>
    <cellStyle name="_MultipleSpace_Book1_Jazztel model 18DP-exhibits_Net result_Présentation au Board July 29 2" xfId="7475" xr:uid="{00000000-0005-0000-0000-0000171C0000}"/>
    <cellStyle name="_MultipleSpace_Book1_Jazztel model 18DP-exhibits_Net result_Présentation au Board July 29 2 2" xfId="7476" xr:uid="{00000000-0005-0000-0000-0000181C0000}"/>
    <cellStyle name="_MultipleSpace_Book1_Jazztel model 18DP-exhibits_Net result_Présentation au CDG July 21 v080708" xfId="7477" xr:uid="{00000000-0005-0000-0000-0000191C0000}"/>
    <cellStyle name="_MultipleSpace_Book1_Jazztel model 18DP-exhibits_Net result_Présentation au CDG July 21 v080708 2" xfId="7478" xr:uid="{00000000-0005-0000-0000-00001A1C0000}"/>
    <cellStyle name="_MultipleSpace_Book1_Jazztel model 18DP-exhibits_Net result_Présentation au CDG July 21 v080708 2 2" xfId="7479" xr:uid="{00000000-0005-0000-0000-00001B1C0000}"/>
    <cellStyle name="_MultipleSpace_Book1_Jazztel model 18DP-exhibits_Net result_SPRING 2010" xfId="7480" xr:uid="{00000000-0005-0000-0000-00001C1C0000}"/>
    <cellStyle name="_MultipleSpace_Book1_Jazztel model 18DP-exhibits_Net result_SPRING 2010 2" xfId="7481" xr:uid="{00000000-0005-0000-0000-00001D1C0000}"/>
    <cellStyle name="_MultipleSpace_Book1_Jazztel model 18DP-exhibits_Net result_SPRING 2010 2 2" xfId="7482" xr:uid="{00000000-0005-0000-0000-00001E1C0000}"/>
    <cellStyle name="_MultipleSpace_Book1_Jazztel model 18DP-exhibits_Net result_WC &amp; Free Cash Flow 2011-10" xfId="7483" xr:uid="{00000000-0005-0000-0000-00001F1C0000}"/>
    <cellStyle name="_MultipleSpace_Book1_Jazztel model 18DP-exhibits_Net result_WC &amp; Free Cash Flow 2011-10 2" xfId="7484" xr:uid="{00000000-0005-0000-0000-0000201C0000}"/>
    <cellStyle name="_MultipleSpace_Book1_Jazztel model 18DP-exhibits_Net result_WC &amp; Free Cash Flow 2011-10 2 2" xfId="7485" xr:uid="{00000000-0005-0000-0000-0000211C0000}"/>
    <cellStyle name="_MultipleSpace_Book1_Jazztel model 18DP-exhibits_Net result_WC &amp; Free Cash Flow Spring 200806" xfId="7486" xr:uid="{00000000-0005-0000-0000-0000221C0000}"/>
    <cellStyle name="_MultipleSpace_Book1_Jazztel model 18DP-exhibits_Net result_WC &amp; Free Cash Flow Spring 200806 2" xfId="7487" xr:uid="{00000000-0005-0000-0000-0000231C0000}"/>
    <cellStyle name="_MultipleSpace_Book1_Jazztel model 18DP-exhibits_Net result_WC &amp; Free Cash Flow Spring 200806 2 2" xfId="7488" xr:uid="{00000000-0005-0000-0000-0000241C0000}"/>
    <cellStyle name="_MultipleSpace_Book1_Jazztel model 18DP-exhibits_Présention au Board July 29" xfId="7489" xr:uid="{00000000-0005-0000-0000-0000251C0000}"/>
    <cellStyle name="_MultipleSpace_Book1_Jazztel model 18DP-exhibits_Présention au Board July 29 2" xfId="7490" xr:uid="{00000000-0005-0000-0000-0000261C0000}"/>
    <cellStyle name="_MultipleSpace_Book1_Jazztel model 18DP-exhibits_Présention au Board July 29 2 2" xfId="7491" xr:uid="{00000000-0005-0000-0000-0000271C0000}"/>
    <cellStyle name="_MultipleSpace_Book1_Jazztel model 18DP-exhibits_suivi dette et FCF" xfId="7492" xr:uid="{00000000-0005-0000-0000-0000281C0000}"/>
    <cellStyle name="_MultipleSpace_Book1_Jazztel model 18DP-exhibits_suivi dette et FCF 2" xfId="7493" xr:uid="{00000000-0005-0000-0000-0000291C0000}"/>
    <cellStyle name="_MultipleSpace_Book1_Jazztel model 18DP-exhibits_suivi dette et FCF 2 2" xfId="7494" xr:uid="{00000000-0005-0000-0000-00002A1C0000}"/>
    <cellStyle name="_MultipleSpace_Book1_Jazztel model 18DP-exhibits_Synthèse prev 2006 - 2007 par entreprise" xfId="7495" xr:uid="{00000000-0005-0000-0000-00002B1C0000}"/>
    <cellStyle name="_MultipleSpace_Book1_Jazztel model 18DP-exhibits_Synthèse prev 2006 - 2007 par entreprise 2" xfId="7496" xr:uid="{00000000-0005-0000-0000-00002C1C0000}"/>
    <cellStyle name="_MultipleSpace_Book1_Jazztel model 18DP-exhibits_Synthèse prev 2006 - 2007 par entreprise 2 2" xfId="7497" xr:uid="{00000000-0005-0000-0000-00002D1C0000}"/>
    <cellStyle name="_MultipleSpace_Book1_Jazztel model 18DP-exhibits_Synthèse prev 2006 - 2007 par entreprise_Bridge FC Act 2007 vs 2008 (Fct June) par entreprise" xfId="7498" xr:uid="{00000000-0005-0000-0000-00002E1C0000}"/>
    <cellStyle name="_MultipleSpace_Book1_Jazztel model 18DP-exhibits_Synthèse prev 2006 - 2007 par entreprise_Bridge FC Act 2007 vs 2008 (Fct June) par entreprise 2" xfId="7499" xr:uid="{00000000-0005-0000-0000-00002F1C0000}"/>
    <cellStyle name="_MultipleSpace_Book1_Jazztel model 18DP-exhibits_Synthèse prev 2006 - 2007 par entreprise_Bridge FC Act 2007 vs 2008 (Fct June) par entreprise 2 2" xfId="7500" xr:uid="{00000000-0005-0000-0000-0000301C0000}"/>
    <cellStyle name="_MultipleSpace_Book1_Jazztel model 18DP-exhibits_Synthèse prev 2006 - 2007 par entreprise_Cash Unit Review 2012 03 Acetow" xfId="7501" xr:uid="{00000000-0005-0000-0000-0000311C0000}"/>
    <cellStyle name="_MultipleSpace_Book1_Jazztel model 18DP-exhibits_Synthèse prev 2006 - 2007 par entreprise_Conso Bridge EBITDA 2008x2007" xfId="7502" xr:uid="{00000000-0005-0000-0000-0000321C0000}"/>
    <cellStyle name="_MultipleSpace_Book1_Jazztel model 18DP-exhibits_Synthèse prev 2006 - 2007 par entreprise_Conso Bridge EBITDA 2008x2007 2" xfId="7503" xr:uid="{00000000-0005-0000-0000-0000331C0000}"/>
    <cellStyle name="_MultipleSpace_Book1_Jazztel model 18DP-exhibits_Synthèse prev 2006 - 2007 par entreprise_Conso Bridge EBITDA 2008x2007 2 2" xfId="7504" xr:uid="{00000000-0005-0000-0000-0000341C0000}"/>
    <cellStyle name="_MultipleSpace_Book1_Jazztel model 18DP-exhibits_Synthèse prev 2006 - 2007 par entreprise_Conso Bridge EBITDA 2008x2007 SPRING06" xfId="7505" xr:uid="{00000000-0005-0000-0000-0000351C0000}"/>
    <cellStyle name="_MultipleSpace_Book1_Jazztel model 18DP-exhibits_Synthèse prev 2006 - 2007 par entreprise_Conso Bridge EBITDA 2008x2007 SPRING06 2" xfId="7506" xr:uid="{00000000-0005-0000-0000-0000361C0000}"/>
    <cellStyle name="_MultipleSpace_Book1_Jazztel model 18DP-exhibits_Synthèse prev 2006 - 2007 par entreprise_Conso Bridge EBITDA 2008x2007 SPRING06 2 2" xfId="7507" xr:uid="{00000000-0005-0000-0000-0000371C0000}"/>
    <cellStyle name="_MultipleSpace_Book1_Jazztel model 18DP-exhibits_Synthèse prev 2006 - 2007 par entreprise_Formats RDG Dec 2007 vMAG Energy Services" xfId="7508" xr:uid="{00000000-0005-0000-0000-0000381C0000}"/>
    <cellStyle name="_MultipleSpace_Book1_Jazztel model 18DP-exhibits_Synthèse prev 2006 - 2007 par entreprise_Formats RDG Dec 2007 vMAG Energy Services 2" xfId="7509" xr:uid="{00000000-0005-0000-0000-0000391C0000}"/>
    <cellStyle name="_MultipleSpace_Book1_Jazztel model 18DP-exhibits_Synthèse prev 2006 - 2007 par entreprise_Formats RDG Dec 2007 vMAG Energy Services 2 2" xfId="7510" xr:uid="{00000000-0005-0000-0000-00003A1C0000}"/>
    <cellStyle name="_MultipleSpace_Book1_Jazztel model 18DP-exhibits_Synthèse prev 2006 - 2007 par entreprise_P&amp;L Spring 200806" xfId="7511" xr:uid="{00000000-0005-0000-0000-00003B1C0000}"/>
    <cellStyle name="_MultipleSpace_Book1_Jazztel model 18DP-exhibits_Synthèse prev 2006 - 2007 par entreprise_P&amp;L Spring 200806 2" xfId="7512" xr:uid="{00000000-0005-0000-0000-00003C1C0000}"/>
    <cellStyle name="_MultipleSpace_Book1_Jazztel model 18DP-exhibits_Synthèse prev 2006 - 2007 par entreprise_P&amp;L Spring 200806 2 2" xfId="7513" xr:uid="{00000000-0005-0000-0000-00003D1C0000}"/>
    <cellStyle name="_MultipleSpace_Book1_Jazztel model 18DP-exhibits_Synthèse prev 2006 - 2007 par entreprise_Présentation au Board" xfId="7514" xr:uid="{00000000-0005-0000-0000-00003E1C0000}"/>
    <cellStyle name="_MultipleSpace_Book1_Jazztel model 18DP-exhibits_Synthèse prev 2006 - 2007 par entreprise_Présentation au Board 2" xfId="7515" xr:uid="{00000000-0005-0000-0000-00003F1C0000}"/>
    <cellStyle name="_MultipleSpace_Book1_Jazztel model 18DP-exhibits_Synthèse prev 2006 - 2007 par entreprise_Présentation au Board 2 2" xfId="7516" xr:uid="{00000000-0005-0000-0000-0000401C0000}"/>
    <cellStyle name="_MultipleSpace_Book1_Jazztel model 18DP-exhibits_Synthèse prev 2006 - 2007 par entreprise_Présentation au Board July 29" xfId="7517" xr:uid="{00000000-0005-0000-0000-0000411C0000}"/>
    <cellStyle name="_MultipleSpace_Book1_Jazztel model 18DP-exhibits_Synthèse prev 2006 - 2007 par entreprise_Présentation au Board July 29 2" xfId="7518" xr:uid="{00000000-0005-0000-0000-0000421C0000}"/>
    <cellStyle name="_MultipleSpace_Book1_Jazztel model 18DP-exhibits_Synthèse prev 2006 - 2007 par entreprise_Présentation au Board July 29 2 2" xfId="7519" xr:uid="{00000000-0005-0000-0000-0000431C0000}"/>
    <cellStyle name="_MultipleSpace_Book1_Jazztel model 18DP-exhibits_Synthèse prev 2006 - 2007 par entreprise_Présentation au CDG July 21 v080708" xfId="7520" xr:uid="{00000000-0005-0000-0000-0000441C0000}"/>
    <cellStyle name="_MultipleSpace_Book1_Jazztel model 18DP-exhibits_Synthèse prev 2006 - 2007 par entreprise_Présentation au CDG July 21 v080708 2" xfId="7521" xr:uid="{00000000-0005-0000-0000-0000451C0000}"/>
    <cellStyle name="_MultipleSpace_Book1_Jazztel model 18DP-exhibits_Synthèse prev 2006 - 2007 par entreprise_Présentation au CDG July 21 v080708 2 2" xfId="7522" xr:uid="{00000000-0005-0000-0000-0000461C0000}"/>
    <cellStyle name="_MultipleSpace_Book1_Jazztel model 18DP-exhibits_Synthèse prev 2006 - 2007 par entreprise_SPRING 2010" xfId="7523" xr:uid="{00000000-0005-0000-0000-0000471C0000}"/>
    <cellStyle name="_MultipleSpace_Book1_Jazztel model 18DP-exhibits_Synthèse prev 2006 - 2007 par entreprise_SPRING 2010 2" xfId="7524" xr:uid="{00000000-0005-0000-0000-0000481C0000}"/>
    <cellStyle name="_MultipleSpace_Book1_Jazztel model 18DP-exhibits_Synthèse prev 2006 - 2007 par entreprise_SPRING 2010 2 2" xfId="7525" xr:uid="{00000000-0005-0000-0000-0000491C0000}"/>
    <cellStyle name="_MultipleSpace_Book1_Jazztel model 18DP-exhibits_Synthèse prev 2006 - 2007 par entreprise_Synthèse Rhodia Spring Dec 2007 P&amp;L" xfId="7526" xr:uid="{00000000-0005-0000-0000-00004A1C0000}"/>
    <cellStyle name="_MultipleSpace_Book1_Jazztel model 18DP-exhibits_Synthèse prev 2006 - 2007 par entreprise_Synthèse Rhodia Spring Dec 2007 P&amp;L 2" xfId="7527" xr:uid="{00000000-0005-0000-0000-00004B1C0000}"/>
    <cellStyle name="_MultipleSpace_Book1_Jazztel model 18DP-exhibits_Synthèse prev 2006 - 2007 par entreprise_Synthèse Rhodia Spring Dec 2007 P&amp;L 2 2" xfId="7528" xr:uid="{00000000-0005-0000-0000-00004C1C0000}"/>
    <cellStyle name="_MultipleSpace_Book1_Jazztel model 18DP-exhibits_Synthèse prev 2006 - 2007 par entreprise_WC &amp; Free Cash Flow 2011-10" xfId="7529" xr:uid="{00000000-0005-0000-0000-00004D1C0000}"/>
    <cellStyle name="_MultipleSpace_Book1_Jazztel model 18DP-exhibits_Synthèse prev 2006 - 2007 par entreprise_WC &amp; Free Cash Flow 2011-10 2" xfId="7530" xr:uid="{00000000-0005-0000-0000-00004E1C0000}"/>
    <cellStyle name="_MultipleSpace_Book1_Jazztel model 18DP-exhibits_Synthèse prev 2006 - 2007 par entreprise_WC &amp; Free Cash Flow 2011-10 2 2" xfId="7531" xr:uid="{00000000-0005-0000-0000-00004F1C0000}"/>
    <cellStyle name="_MultipleSpace_Book1_Jazztel model 18DP-exhibits_Synthèse prev 2006 - 2007 par entreprise_WC &amp; Free Cash Flow Spring 200806" xfId="7532" xr:uid="{00000000-0005-0000-0000-0000501C0000}"/>
    <cellStyle name="_MultipleSpace_Book1_Jazztel model 18DP-exhibits_Synthèse prev 2006 - 2007 par entreprise_WC &amp; Free Cash Flow Spring 200806 2" xfId="7533" xr:uid="{00000000-0005-0000-0000-0000511C0000}"/>
    <cellStyle name="_MultipleSpace_Book1_Jazztel model 18DP-exhibits_Synthèse prev 2006 - 2007 par entreprise_WC &amp; Free Cash Flow Spring 200806 2 2" xfId="7534" xr:uid="{00000000-0005-0000-0000-0000521C0000}"/>
    <cellStyle name="_MultipleSpace_Book1_Jazztel model 18DP-exhibits_T_MOBIL2" xfId="7535" xr:uid="{00000000-0005-0000-0000-0000531C0000}"/>
    <cellStyle name="_MultipleSpace_Book1_Jazztel model 18DP-exhibits_T_MOBIL2 2" xfId="7536" xr:uid="{00000000-0005-0000-0000-0000541C0000}"/>
    <cellStyle name="_MultipleSpace_Book1_Jazztel1" xfId="7537" xr:uid="{00000000-0005-0000-0000-0000551C0000}"/>
    <cellStyle name="_MultipleSpace_Book1_Jazztel1 2" xfId="7538" xr:uid="{00000000-0005-0000-0000-0000561C0000}"/>
    <cellStyle name="_MultipleSpace_Book1_Rhodia SoP AVP 19 Mar 2002" xfId="7539" xr:uid="{00000000-0005-0000-0000-0000571C0000}"/>
    <cellStyle name="_MultipleSpace_Book1_Rhodia SoP AVP 19 Mar 2002 2" xfId="7540" xr:uid="{00000000-0005-0000-0000-0000581C0000}"/>
    <cellStyle name="_MultipleSpace_Book1_Rhodia SoP AVP 19 Mar 2002 2 2" xfId="7541" xr:uid="{00000000-0005-0000-0000-0000591C0000}"/>
    <cellStyle name="_MultipleSpace_Book1_T_MOBIL2" xfId="7542" xr:uid="{00000000-0005-0000-0000-00005A1C0000}"/>
    <cellStyle name="_MultipleSpace_Book1_T_MOBIL2 2" xfId="7543" xr:uid="{00000000-0005-0000-0000-00005B1C0000}"/>
    <cellStyle name="_MultipleSpace_Book1_T_MOBIL2 2_FCF" xfId="7544" xr:uid="{00000000-0005-0000-0000-00005C1C0000}"/>
    <cellStyle name="_MultipleSpace_Book1_T_MOBIL2 3" xfId="7545" xr:uid="{00000000-0005-0000-0000-00005D1C0000}"/>
    <cellStyle name="_MultipleSpace_Book1_T_MOBIL2 4" xfId="7546" xr:uid="{00000000-0005-0000-0000-00005E1C0000}"/>
    <cellStyle name="_MultipleSpace_Book1_T_MOBIL2_FCF" xfId="7547" xr:uid="{00000000-0005-0000-0000-00005F1C0000}"/>
    <cellStyle name="_MultipleSpace_Book1_Versatel1" xfId="7548" xr:uid="{00000000-0005-0000-0000-0000601C0000}"/>
    <cellStyle name="_MultipleSpace_Book1_Versatel1 2" xfId="7549" xr:uid="{00000000-0005-0000-0000-0000611C0000}"/>
    <cellStyle name="_MultipleSpace_Book1_WACC" xfId="7550" xr:uid="{00000000-0005-0000-0000-0000621C0000}"/>
    <cellStyle name="_MultipleSpace_Book1_WACC 2" xfId="7551" xr:uid="{00000000-0005-0000-0000-0000631C0000}"/>
    <cellStyle name="_MultipleSpace_Book1_WACC 2 2" xfId="7552" xr:uid="{00000000-0005-0000-0000-0000641C0000}"/>
    <cellStyle name="_MultipleSpace_Book11" xfId="7553" xr:uid="{00000000-0005-0000-0000-0000651C0000}"/>
    <cellStyle name="_MultipleSpace_Book11 2" xfId="7554" xr:uid="{00000000-0005-0000-0000-0000661C0000}"/>
    <cellStyle name="_MultipleSpace_Book11 2 2" xfId="7555" xr:uid="{00000000-0005-0000-0000-0000671C0000}"/>
    <cellStyle name="_MultipleSpace_Book11_Jazztel model 16DP3-Exhibits" xfId="7556" xr:uid="{00000000-0005-0000-0000-0000681C0000}"/>
    <cellStyle name="_MultipleSpace_Book11_Jazztel model 16DP3-Exhibits 2" xfId="7557" xr:uid="{00000000-0005-0000-0000-0000691C0000}"/>
    <cellStyle name="_MultipleSpace_Book11_Jazztel model 16DP3-Exhibits 2 2" xfId="7558" xr:uid="{00000000-0005-0000-0000-00006A1C0000}"/>
    <cellStyle name="_MultipleSpace_Book11_Jazztel model 16DP3-Exhibits_Mobile CSC - CMT" xfId="7559" xr:uid="{00000000-0005-0000-0000-00006B1C0000}"/>
    <cellStyle name="_MultipleSpace_Book11_Jazztel model 16DP3-Exhibits_Mobile CSC - CMT 2" xfId="7560" xr:uid="{00000000-0005-0000-0000-00006C1C0000}"/>
    <cellStyle name="_MultipleSpace_Book11_Jazztel model 16DP3-Exhibits_Mobile CSC - CMT 2 2" xfId="7561" xr:uid="{00000000-0005-0000-0000-00006D1C0000}"/>
    <cellStyle name="_MultipleSpace_Book11_Jazztel model 16DP3-Exhibits_Mobile CSC - CMT_Chiffres Pres board 2007" xfId="7562" xr:uid="{00000000-0005-0000-0000-00006E1C0000}"/>
    <cellStyle name="_MultipleSpace_Book11_Jazztel model 16DP3-Exhibits_Mobile CSC - CMT_Chiffres Pres board 2007 2" xfId="7563" xr:uid="{00000000-0005-0000-0000-00006F1C0000}"/>
    <cellStyle name="_MultipleSpace_Book11_Jazztel model 16DP3-Exhibits_Mobile CSC - CMT_Chiffres Pres board 2007 2 2" xfId="7564" xr:uid="{00000000-0005-0000-0000-0000701C0000}"/>
    <cellStyle name="_MultipleSpace_Book11_Jazztel model 16DP3-Exhibits_Mobile CSC - CMT_Chiffres Pres Juillet 2007" xfId="7565" xr:uid="{00000000-0005-0000-0000-0000711C0000}"/>
    <cellStyle name="_MultipleSpace_Book11_Jazztel model 16DP3-Exhibits_Mobile CSC - CMT_Chiffres Pres Juillet 2007 2" xfId="7566" xr:uid="{00000000-0005-0000-0000-0000721C0000}"/>
    <cellStyle name="_MultipleSpace_Book11_Jazztel model 16DP3-Exhibits_Mobile CSC - CMT_Chiffres Pres Juillet 2007 2 2" xfId="7567" xr:uid="{00000000-0005-0000-0000-0000731C0000}"/>
    <cellStyle name="_MultipleSpace_Book11_Jazztel model 16DP3-Exhibits_Mobile CSC - CMT_Free Cash Flow" xfId="7568" xr:uid="{00000000-0005-0000-0000-0000741C0000}"/>
    <cellStyle name="_MultipleSpace_Book11_Jazztel model 16DP3-Exhibits_Mobile CSC - CMT_Free Cash Flow 2" xfId="7569" xr:uid="{00000000-0005-0000-0000-0000751C0000}"/>
    <cellStyle name="_MultipleSpace_Book11_Jazztel model 16DP3-Exhibits_Mobile CSC - CMT_Free Cash Flow 2 2" xfId="7570" xr:uid="{00000000-0005-0000-0000-0000761C0000}"/>
    <cellStyle name="_MultipleSpace_Book11_Jazztel model 16DP3-Exhibits_Mobile CSC - CMT_Free Cash Flow_Bridge FC Act 2007 vs 2008 (Fct June) par entreprise" xfId="7571" xr:uid="{00000000-0005-0000-0000-0000771C0000}"/>
    <cellStyle name="_MultipleSpace_Book11_Jazztel model 16DP3-Exhibits_Mobile CSC - CMT_Free Cash Flow_Bridge FC Act 2007 vs 2008 (Fct June) par entreprise 2" xfId="7572" xr:uid="{00000000-0005-0000-0000-0000781C0000}"/>
    <cellStyle name="_MultipleSpace_Book11_Jazztel model 16DP3-Exhibits_Mobile CSC - CMT_Free Cash Flow_Bridge FC Act 2007 vs 2008 (Fct June) par entreprise 2 2" xfId="7573" xr:uid="{00000000-0005-0000-0000-0000791C0000}"/>
    <cellStyle name="_MultipleSpace_Book11_Jazztel model 16DP3-Exhibits_Mobile CSC - CMT_Free Cash Flow_Cash Unit Review 2012 03 Acetow" xfId="7574" xr:uid="{00000000-0005-0000-0000-00007A1C0000}"/>
    <cellStyle name="_MultipleSpace_Book11_Jazztel model 16DP3-Exhibits_Mobile CSC - CMT_Free Cash Flow_Chiffres Pres board 2007" xfId="7575" xr:uid="{00000000-0005-0000-0000-00007B1C0000}"/>
    <cellStyle name="_MultipleSpace_Book11_Jazztel model 16DP3-Exhibits_Mobile CSC - CMT_Free Cash Flow_Chiffres Pres board 2007 2" xfId="7576" xr:uid="{00000000-0005-0000-0000-00007C1C0000}"/>
    <cellStyle name="_MultipleSpace_Book11_Jazztel model 16DP3-Exhibits_Mobile CSC - CMT_Free Cash Flow_Chiffres Pres board 2007 2 2" xfId="7577" xr:uid="{00000000-0005-0000-0000-00007D1C0000}"/>
    <cellStyle name="_MultipleSpace_Book11_Jazztel model 16DP3-Exhibits_Mobile CSC - CMT_Free Cash Flow_Conso Bridge EBITDA 2008x2007" xfId="7578" xr:uid="{00000000-0005-0000-0000-00007E1C0000}"/>
    <cellStyle name="_MultipleSpace_Book11_Jazztel model 16DP3-Exhibits_Mobile CSC - CMT_Free Cash Flow_Conso Bridge EBITDA 2008x2007 2" xfId="7579" xr:uid="{00000000-0005-0000-0000-00007F1C0000}"/>
    <cellStyle name="_MultipleSpace_Book11_Jazztel model 16DP3-Exhibits_Mobile CSC - CMT_Free Cash Flow_Conso Bridge EBITDA 2008x2007 2 2" xfId="7580" xr:uid="{00000000-0005-0000-0000-0000801C0000}"/>
    <cellStyle name="_MultipleSpace_Book11_Jazztel model 16DP3-Exhibits_Mobile CSC - CMT_Free Cash Flow_Conso Bridge EBITDA 2008x2007 SPRING06" xfId="7581" xr:uid="{00000000-0005-0000-0000-0000811C0000}"/>
    <cellStyle name="_MultipleSpace_Book11_Jazztel model 16DP3-Exhibits_Mobile CSC - CMT_Free Cash Flow_Conso Bridge EBITDA 2008x2007 SPRING06 2" xfId="7582" xr:uid="{00000000-0005-0000-0000-0000821C0000}"/>
    <cellStyle name="_MultipleSpace_Book11_Jazztel model 16DP3-Exhibits_Mobile CSC - CMT_Free Cash Flow_Conso Bridge EBITDA 2008x2007 SPRING06 2 2" xfId="7583" xr:uid="{00000000-0005-0000-0000-0000831C0000}"/>
    <cellStyle name="_MultipleSpace_Book11_Jazztel model 16DP3-Exhibits_Mobile CSC - CMT_Free Cash Flow_P&amp;L Spring 200806" xfId="7584" xr:uid="{00000000-0005-0000-0000-0000841C0000}"/>
    <cellStyle name="_MultipleSpace_Book11_Jazztel model 16DP3-Exhibits_Mobile CSC - CMT_Free Cash Flow_P&amp;L Spring 200806 2" xfId="7585" xr:uid="{00000000-0005-0000-0000-0000851C0000}"/>
    <cellStyle name="_MultipleSpace_Book11_Jazztel model 16DP3-Exhibits_Mobile CSC - CMT_Free Cash Flow_P&amp;L Spring 200806 2 2" xfId="7586" xr:uid="{00000000-0005-0000-0000-0000861C0000}"/>
    <cellStyle name="_MultipleSpace_Book11_Jazztel model 16DP3-Exhibits_Mobile CSC - CMT_Free Cash Flow_Présentation au Board" xfId="7587" xr:uid="{00000000-0005-0000-0000-0000871C0000}"/>
    <cellStyle name="_MultipleSpace_Book11_Jazztel model 16DP3-Exhibits_Mobile CSC - CMT_Free Cash Flow_Présentation au Board 2" xfId="7588" xr:uid="{00000000-0005-0000-0000-0000881C0000}"/>
    <cellStyle name="_MultipleSpace_Book11_Jazztel model 16DP3-Exhibits_Mobile CSC - CMT_Free Cash Flow_Présentation au Board 2 2" xfId="7589" xr:uid="{00000000-0005-0000-0000-0000891C0000}"/>
    <cellStyle name="_MultipleSpace_Book11_Jazztel model 16DP3-Exhibits_Mobile CSC - CMT_Free Cash Flow_Présentation au Board July 29" xfId="7590" xr:uid="{00000000-0005-0000-0000-00008A1C0000}"/>
    <cellStyle name="_MultipleSpace_Book11_Jazztel model 16DP3-Exhibits_Mobile CSC - CMT_Free Cash Flow_Présentation au Board July 29 2" xfId="7591" xr:uid="{00000000-0005-0000-0000-00008B1C0000}"/>
    <cellStyle name="_MultipleSpace_Book11_Jazztel model 16DP3-Exhibits_Mobile CSC - CMT_Free Cash Flow_Présentation au Board July 29 2 2" xfId="7592" xr:uid="{00000000-0005-0000-0000-00008C1C0000}"/>
    <cellStyle name="_MultipleSpace_Book11_Jazztel model 16DP3-Exhibits_Mobile CSC - CMT_Free Cash Flow_Présentation au CDG July 21 v080708" xfId="7593" xr:uid="{00000000-0005-0000-0000-00008D1C0000}"/>
    <cellStyle name="_MultipleSpace_Book11_Jazztel model 16DP3-Exhibits_Mobile CSC - CMT_Free Cash Flow_Présentation au CDG July 21 v080708 2" xfId="7594" xr:uid="{00000000-0005-0000-0000-00008E1C0000}"/>
    <cellStyle name="_MultipleSpace_Book11_Jazztel model 16DP3-Exhibits_Mobile CSC - CMT_Free Cash Flow_Présentation au CDG July 21 v080708 2 2" xfId="7595" xr:uid="{00000000-0005-0000-0000-00008F1C0000}"/>
    <cellStyle name="_MultipleSpace_Book11_Jazztel model 16DP3-Exhibits_Mobile CSC - CMT_Free Cash Flow_Présention au Board July 29" xfId="7596" xr:uid="{00000000-0005-0000-0000-0000901C0000}"/>
    <cellStyle name="_MultipleSpace_Book11_Jazztel model 16DP3-Exhibits_Mobile CSC - CMT_Free Cash Flow_Présention au Board July 29 2" xfId="7597" xr:uid="{00000000-0005-0000-0000-0000911C0000}"/>
    <cellStyle name="_MultipleSpace_Book11_Jazztel model 16DP3-Exhibits_Mobile CSC - CMT_Free Cash Flow_Présention au Board July 29 2 2" xfId="7598" xr:uid="{00000000-0005-0000-0000-0000921C0000}"/>
    <cellStyle name="_MultipleSpace_Book11_Jazztel model 16DP3-Exhibits_Mobile CSC - CMT_Free Cash Flow_RM 2008 01 comments ILM" xfId="7599" xr:uid="{00000000-0005-0000-0000-0000931C0000}"/>
    <cellStyle name="_MultipleSpace_Book11_Jazztel model 16DP3-Exhibits_Mobile CSC - CMT_Free Cash Flow_RM 2008 01 comments ILM 2" xfId="7600" xr:uid="{00000000-0005-0000-0000-0000941C0000}"/>
    <cellStyle name="_MultipleSpace_Book11_Jazztel model 16DP3-Exhibits_Mobile CSC - CMT_Free Cash Flow_RM 2008 01 comments ILM 2 2" xfId="7601" xr:uid="{00000000-0005-0000-0000-0000951C0000}"/>
    <cellStyle name="_MultipleSpace_Book11_Jazztel model 16DP3-Exhibits_Mobile CSC - CMT_Free Cash Flow_RM 2008 04 comments ILM" xfId="7602" xr:uid="{00000000-0005-0000-0000-0000961C0000}"/>
    <cellStyle name="_MultipleSpace_Book11_Jazztel model 16DP3-Exhibits_Mobile CSC - CMT_Free Cash Flow_RM 2008 04 comments ILM 2" xfId="7603" xr:uid="{00000000-0005-0000-0000-0000971C0000}"/>
    <cellStyle name="_MultipleSpace_Book11_Jazztel model 16DP3-Exhibits_Mobile CSC - CMT_Free Cash Flow_RM 2008 04 comments ILM 2 2" xfId="7604" xr:uid="{00000000-0005-0000-0000-0000981C0000}"/>
    <cellStyle name="_MultipleSpace_Book11_Jazztel model 16DP3-Exhibits_Mobile CSC - CMT_Free Cash Flow_SPRING 2010" xfId="7605" xr:uid="{00000000-0005-0000-0000-0000991C0000}"/>
    <cellStyle name="_MultipleSpace_Book11_Jazztel model 16DP3-Exhibits_Mobile CSC - CMT_Free Cash Flow_SPRING 2010 2" xfId="7606" xr:uid="{00000000-0005-0000-0000-00009A1C0000}"/>
    <cellStyle name="_MultipleSpace_Book11_Jazztel model 16DP3-Exhibits_Mobile CSC - CMT_Free Cash Flow_SPRING 2010 2 2" xfId="7607" xr:uid="{00000000-0005-0000-0000-00009B1C0000}"/>
    <cellStyle name="_MultipleSpace_Book11_Jazztel model 16DP3-Exhibits_Mobile CSC - CMT_Free Cash Flow_WC &amp; Free Cash Flow 200801" xfId="7608" xr:uid="{00000000-0005-0000-0000-00009C1C0000}"/>
    <cellStyle name="_MultipleSpace_Book11_Jazztel model 16DP3-Exhibits_Mobile CSC - CMT_Free Cash Flow_WC &amp; Free Cash Flow 200801 2" xfId="7609" xr:uid="{00000000-0005-0000-0000-00009D1C0000}"/>
    <cellStyle name="_MultipleSpace_Book11_Jazztel model 16DP3-Exhibits_Mobile CSC - CMT_Free Cash Flow_WC &amp; Free Cash Flow 200801 2 2" xfId="7610" xr:uid="{00000000-0005-0000-0000-00009E1C0000}"/>
    <cellStyle name="_MultipleSpace_Book11_Jazztel model 16DP3-Exhibits_Mobile CSC - CMT_Free Cash Flow_WC &amp; Free Cash Flow 2011-10" xfId="7611" xr:uid="{00000000-0005-0000-0000-00009F1C0000}"/>
    <cellStyle name="_MultipleSpace_Book11_Jazztel model 16DP3-Exhibits_Mobile CSC - CMT_Free Cash Flow_WC &amp; Free Cash Flow 2011-10 2" xfId="7612" xr:uid="{00000000-0005-0000-0000-0000A01C0000}"/>
    <cellStyle name="_MultipleSpace_Book11_Jazztel model 16DP3-Exhibits_Mobile CSC - CMT_Free Cash Flow_WC &amp; Free Cash Flow 2011-10 2 2" xfId="7613" xr:uid="{00000000-0005-0000-0000-0000A11C0000}"/>
    <cellStyle name="_MultipleSpace_Book11_Jazztel model 16DP3-Exhibits_Mobile CSC - CMT_Free Cash Flow_WC &amp; Free Cash Flow Spring 200806" xfId="7614" xr:uid="{00000000-0005-0000-0000-0000A21C0000}"/>
    <cellStyle name="_MultipleSpace_Book11_Jazztel model 16DP3-Exhibits_Mobile CSC - CMT_Free Cash Flow_WC &amp; Free Cash Flow Spring 200806 2" xfId="7615" xr:uid="{00000000-0005-0000-0000-0000A31C0000}"/>
    <cellStyle name="_MultipleSpace_Book11_Jazztel model 16DP3-Exhibits_Mobile CSC - CMT_Free Cash Flow_WC &amp; Free Cash Flow Spring 200806 2 2" xfId="7616" xr:uid="{00000000-0005-0000-0000-0000A41C0000}"/>
    <cellStyle name="_MultipleSpace_Book11_Jazztel model 16DP3-Exhibits_Mobile CSC - CMT_Net result" xfId="7617" xr:uid="{00000000-0005-0000-0000-0000A51C0000}"/>
    <cellStyle name="_MultipleSpace_Book11_Jazztel model 16DP3-Exhibits_Mobile CSC - CMT_Net result 2" xfId="7618" xr:uid="{00000000-0005-0000-0000-0000A61C0000}"/>
    <cellStyle name="_MultipleSpace_Book11_Jazztel model 16DP3-Exhibits_Mobile CSC - CMT_Net result 2 2" xfId="7619" xr:uid="{00000000-0005-0000-0000-0000A71C0000}"/>
    <cellStyle name="_MultipleSpace_Book11_Jazztel model 16DP3-Exhibits_Mobile CSC - CMT_Présention au Board July 29" xfId="7620" xr:uid="{00000000-0005-0000-0000-0000A81C0000}"/>
    <cellStyle name="_MultipleSpace_Book11_Jazztel model 16DP3-Exhibits_Mobile CSC - CMT_Présention au Board July 29 2" xfId="7621" xr:uid="{00000000-0005-0000-0000-0000A91C0000}"/>
    <cellStyle name="_MultipleSpace_Book11_Jazztel model 16DP3-Exhibits_Mobile CSC - CMT_Présention au Board July 29 2 2" xfId="7622" xr:uid="{00000000-0005-0000-0000-0000AA1C0000}"/>
    <cellStyle name="_MultipleSpace_Book11_Jazztel model 16DP3-Exhibits_Mobile CSC - CMT_suivi dette et FCF" xfId="7623" xr:uid="{00000000-0005-0000-0000-0000AB1C0000}"/>
    <cellStyle name="_MultipleSpace_Book11_Jazztel model 16DP3-Exhibits_Mobile CSC - CMT_suivi dette et FCF 2" xfId="7624" xr:uid="{00000000-0005-0000-0000-0000AC1C0000}"/>
    <cellStyle name="_MultipleSpace_Book11_Jazztel model 16DP3-Exhibits_Mobile CSC - CMT_suivi dette et FCF 2 2" xfId="7625" xr:uid="{00000000-0005-0000-0000-0000AD1C0000}"/>
    <cellStyle name="_MultipleSpace_Book11_Jazztel model 16DP3-Exhibits_Mobile CSC - CMT_Synthèse prev 2006 - 2007 par entreprise" xfId="7626" xr:uid="{00000000-0005-0000-0000-0000AE1C0000}"/>
    <cellStyle name="_MultipleSpace_Book11_Jazztel model 16DP3-Exhibits_Mobile CSC - CMT_Synthèse prev 2006 - 2007 par entreprise 2" xfId="7627" xr:uid="{00000000-0005-0000-0000-0000AF1C0000}"/>
    <cellStyle name="_MultipleSpace_Book11_Jazztel model 16DP3-Exhibits_Mobile CSC - CMT_Synthèse prev 2006 - 2007 par entreprise 2 2" xfId="7628" xr:uid="{00000000-0005-0000-0000-0000B01C0000}"/>
    <cellStyle name="_MultipleSpace_Book11_Jazztel model 16DP3-Exhibits_Mobile CSC - CMT_Synthèse prev 2006 - 2007 par entreprise v2" xfId="7629" xr:uid="{00000000-0005-0000-0000-0000B11C0000}"/>
    <cellStyle name="_MultipleSpace_Book11_Jazztel model 16DP3-Exhibits_Mobile CSC - CMT_Synthèse prev 2006 - 2007 par entreprise v2 2" xfId="7630" xr:uid="{00000000-0005-0000-0000-0000B21C0000}"/>
    <cellStyle name="_MultipleSpace_Book11_Jazztel model 16DP3-Exhibits_Mobile CSC - CMT_Synthèse prev 2006 - 2007 par entreprise v2 2 2" xfId="7631" xr:uid="{00000000-0005-0000-0000-0000B31C0000}"/>
    <cellStyle name="_MultipleSpace_Book11_Jazztel model 16DP3-Exhibits_Mobile CSC - CMT_Synthèse prev 2006 - 2007 par entreprise v2_Bridge FC Act 2007 vs 2008 (Fct June) par entreprise" xfId="7632" xr:uid="{00000000-0005-0000-0000-0000B41C0000}"/>
    <cellStyle name="_MultipleSpace_Book11_Jazztel model 16DP3-Exhibits_Mobile CSC - CMT_Synthèse prev 2006 - 2007 par entreprise v2_Bridge FC Act 2007 vs 2008 (Fct June) par entreprise 2" xfId="7633" xr:uid="{00000000-0005-0000-0000-0000B51C0000}"/>
    <cellStyle name="_MultipleSpace_Book11_Jazztel model 16DP3-Exhibits_Mobile CSC - CMT_Synthèse prev 2006 - 2007 par entreprise v2_Bridge FC Act 2007 vs 2008 (Fct June) par entreprise 2 2" xfId="7634" xr:uid="{00000000-0005-0000-0000-0000B61C0000}"/>
    <cellStyle name="_MultipleSpace_Book11_Jazztel model 16DP3-Exhibits_Mobile CSC - CMT_Synthèse prev 2006 - 2007 par entreprise v2_Cash Unit Review 2012 03 Acetow" xfId="7635" xr:uid="{00000000-0005-0000-0000-0000B71C0000}"/>
    <cellStyle name="_MultipleSpace_Book11_Jazztel model 16DP3-Exhibits_Mobile CSC - CMT_Synthèse prev 2006 - 2007 par entreprise v2_Chiffres Pres board 2007" xfId="7636" xr:uid="{00000000-0005-0000-0000-0000B81C0000}"/>
    <cellStyle name="_MultipleSpace_Book11_Jazztel model 16DP3-Exhibits_Mobile CSC - CMT_Synthèse prev 2006 - 2007 par entreprise v2_Chiffres Pres board 2007 2" xfId="7637" xr:uid="{00000000-0005-0000-0000-0000B91C0000}"/>
    <cellStyle name="_MultipleSpace_Book11_Jazztel model 16DP3-Exhibits_Mobile CSC - CMT_Synthèse prev 2006 - 2007 par entreprise v2_Chiffres Pres board 2007 2 2" xfId="7638" xr:uid="{00000000-0005-0000-0000-0000BA1C0000}"/>
    <cellStyle name="_MultipleSpace_Book11_Jazztel model 16DP3-Exhibits_Mobile CSC - CMT_Synthèse prev 2006 - 2007 par entreprise v2_Conso Bridge EBITDA 2008x2007" xfId="7639" xr:uid="{00000000-0005-0000-0000-0000BB1C0000}"/>
    <cellStyle name="_MultipleSpace_Book11_Jazztel model 16DP3-Exhibits_Mobile CSC - CMT_Synthèse prev 2006 - 2007 par entreprise v2_Conso Bridge EBITDA 2008x2007 2" xfId="7640" xr:uid="{00000000-0005-0000-0000-0000BC1C0000}"/>
    <cellStyle name="_MultipleSpace_Book11_Jazztel model 16DP3-Exhibits_Mobile CSC - CMT_Synthèse prev 2006 - 2007 par entreprise v2_Conso Bridge EBITDA 2008x2007 2 2" xfId="7641" xr:uid="{00000000-0005-0000-0000-0000BD1C0000}"/>
    <cellStyle name="_MultipleSpace_Book11_Jazztel model 16DP3-Exhibits_Mobile CSC - CMT_Synthèse prev 2006 - 2007 par entreprise v2_Conso Bridge EBITDA 2008x2007 SPRING06" xfId="7642" xr:uid="{00000000-0005-0000-0000-0000BE1C0000}"/>
    <cellStyle name="_MultipleSpace_Book11_Jazztel model 16DP3-Exhibits_Mobile CSC - CMT_Synthèse prev 2006 - 2007 par entreprise v2_Conso Bridge EBITDA 2008x2007 SPRING06 2" xfId="7643" xr:uid="{00000000-0005-0000-0000-0000BF1C0000}"/>
    <cellStyle name="_MultipleSpace_Book11_Jazztel model 16DP3-Exhibits_Mobile CSC - CMT_Synthèse prev 2006 - 2007 par entreprise v2_Conso Bridge EBITDA 2008x2007 SPRING06 2 2" xfId="7644" xr:uid="{00000000-0005-0000-0000-0000C01C0000}"/>
    <cellStyle name="_MultipleSpace_Book11_Jazztel model 16DP3-Exhibits_Mobile CSC - CMT_Synthèse prev 2006 - 2007 par entreprise v2_P&amp;L Spring 200806" xfId="7645" xr:uid="{00000000-0005-0000-0000-0000C11C0000}"/>
    <cellStyle name="_MultipleSpace_Book11_Jazztel model 16DP3-Exhibits_Mobile CSC - CMT_Synthèse prev 2006 - 2007 par entreprise v2_P&amp;L Spring 200806 2" xfId="7646" xr:uid="{00000000-0005-0000-0000-0000C21C0000}"/>
    <cellStyle name="_MultipleSpace_Book11_Jazztel model 16DP3-Exhibits_Mobile CSC - CMT_Synthèse prev 2006 - 2007 par entreprise v2_P&amp;L Spring 200806 2 2" xfId="7647" xr:uid="{00000000-0005-0000-0000-0000C31C0000}"/>
    <cellStyle name="_MultipleSpace_Book11_Jazztel model 16DP3-Exhibits_Mobile CSC - CMT_Synthèse prev 2006 - 2007 par entreprise v2_Présentation au Board" xfId="7648" xr:uid="{00000000-0005-0000-0000-0000C41C0000}"/>
    <cellStyle name="_MultipleSpace_Book11_Jazztel model 16DP3-Exhibits_Mobile CSC - CMT_Synthèse prev 2006 - 2007 par entreprise v2_Présentation au Board 2" xfId="7649" xr:uid="{00000000-0005-0000-0000-0000C51C0000}"/>
    <cellStyle name="_MultipleSpace_Book11_Jazztel model 16DP3-Exhibits_Mobile CSC - CMT_Synthèse prev 2006 - 2007 par entreprise v2_Présentation au Board 2 2" xfId="7650" xr:uid="{00000000-0005-0000-0000-0000C61C0000}"/>
    <cellStyle name="_MultipleSpace_Book11_Jazztel model 16DP3-Exhibits_Mobile CSC - CMT_Synthèse prev 2006 - 2007 par entreprise v2_Présentation au Board July 29" xfId="7651" xr:uid="{00000000-0005-0000-0000-0000C71C0000}"/>
    <cellStyle name="_MultipleSpace_Book11_Jazztel model 16DP3-Exhibits_Mobile CSC - CMT_Synthèse prev 2006 - 2007 par entreprise v2_Présentation au Board July 29 2" xfId="7652" xr:uid="{00000000-0005-0000-0000-0000C81C0000}"/>
    <cellStyle name="_MultipleSpace_Book11_Jazztel model 16DP3-Exhibits_Mobile CSC - CMT_Synthèse prev 2006 - 2007 par entreprise v2_Présentation au Board July 29 2 2" xfId="7653" xr:uid="{00000000-0005-0000-0000-0000C91C0000}"/>
    <cellStyle name="_MultipleSpace_Book11_Jazztel model 16DP3-Exhibits_Mobile CSC - CMT_Synthèse prev 2006 - 2007 par entreprise v2_Présentation au CDG July 21 v080708" xfId="7654" xr:uid="{00000000-0005-0000-0000-0000CA1C0000}"/>
    <cellStyle name="_MultipleSpace_Book11_Jazztel model 16DP3-Exhibits_Mobile CSC - CMT_Synthèse prev 2006 - 2007 par entreprise v2_Présentation au CDG July 21 v080708 2" xfId="7655" xr:uid="{00000000-0005-0000-0000-0000CB1C0000}"/>
    <cellStyle name="_MultipleSpace_Book11_Jazztel model 16DP3-Exhibits_Mobile CSC - CMT_Synthèse prev 2006 - 2007 par entreprise v2_Présentation au CDG July 21 v080708 2 2" xfId="7656" xr:uid="{00000000-0005-0000-0000-0000CC1C0000}"/>
    <cellStyle name="_MultipleSpace_Book11_Jazztel model 16DP3-Exhibits_Mobile CSC - CMT_Synthèse prev 2006 - 2007 par entreprise v2_Présention au Board July 29" xfId="7657" xr:uid="{00000000-0005-0000-0000-0000CD1C0000}"/>
    <cellStyle name="_MultipleSpace_Book11_Jazztel model 16DP3-Exhibits_Mobile CSC - CMT_Synthèse prev 2006 - 2007 par entreprise v2_Présention au Board July 29 2" xfId="7658" xr:uid="{00000000-0005-0000-0000-0000CE1C0000}"/>
    <cellStyle name="_MultipleSpace_Book11_Jazztel model 16DP3-Exhibits_Mobile CSC - CMT_Synthèse prev 2006 - 2007 par entreprise v2_Présention au Board July 29 2 2" xfId="7659" xr:uid="{00000000-0005-0000-0000-0000CF1C0000}"/>
    <cellStyle name="_MultipleSpace_Book11_Jazztel model 16DP3-Exhibits_Mobile CSC - CMT_Synthèse prev 2006 - 2007 par entreprise v2_RM 2008 01 comments ILM" xfId="7660" xr:uid="{00000000-0005-0000-0000-0000D01C0000}"/>
    <cellStyle name="_MultipleSpace_Book11_Jazztel model 16DP3-Exhibits_Mobile CSC - CMT_Synthèse prev 2006 - 2007 par entreprise v2_RM 2008 01 comments ILM 2" xfId="7661" xr:uid="{00000000-0005-0000-0000-0000D11C0000}"/>
    <cellStyle name="_MultipleSpace_Book11_Jazztel model 16DP3-Exhibits_Mobile CSC - CMT_Synthèse prev 2006 - 2007 par entreprise v2_RM 2008 01 comments ILM 2 2" xfId="7662" xr:uid="{00000000-0005-0000-0000-0000D21C0000}"/>
    <cellStyle name="_MultipleSpace_Book11_Jazztel model 16DP3-Exhibits_Mobile CSC - CMT_Synthèse prev 2006 - 2007 par entreprise v2_RM 2008 04 comments ILM" xfId="7663" xr:uid="{00000000-0005-0000-0000-0000D31C0000}"/>
    <cellStyle name="_MultipleSpace_Book11_Jazztel model 16DP3-Exhibits_Mobile CSC - CMT_Synthèse prev 2006 - 2007 par entreprise v2_RM 2008 04 comments ILM 2" xfId="7664" xr:uid="{00000000-0005-0000-0000-0000D41C0000}"/>
    <cellStyle name="_MultipleSpace_Book11_Jazztel model 16DP3-Exhibits_Mobile CSC - CMT_Synthèse prev 2006 - 2007 par entreprise v2_RM 2008 04 comments ILM 2 2" xfId="7665" xr:uid="{00000000-0005-0000-0000-0000D51C0000}"/>
    <cellStyle name="_MultipleSpace_Book11_Jazztel model 16DP3-Exhibits_Mobile CSC - CMT_Synthèse prev 2006 - 2007 par entreprise v2_SPRING 2010" xfId="7666" xr:uid="{00000000-0005-0000-0000-0000D61C0000}"/>
    <cellStyle name="_MultipleSpace_Book11_Jazztel model 16DP3-Exhibits_Mobile CSC - CMT_Synthèse prev 2006 - 2007 par entreprise v2_SPRING 2010 2" xfId="7667" xr:uid="{00000000-0005-0000-0000-0000D71C0000}"/>
    <cellStyle name="_MultipleSpace_Book11_Jazztel model 16DP3-Exhibits_Mobile CSC - CMT_Synthèse prev 2006 - 2007 par entreprise v2_SPRING 2010 2 2" xfId="7668" xr:uid="{00000000-0005-0000-0000-0000D81C0000}"/>
    <cellStyle name="_MultipleSpace_Book11_Jazztel model 16DP3-Exhibits_Mobile CSC - CMT_Synthèse prev 2006 - 2007 par entreprise v2_WC &amp; Free Cash Flow 200801" xfId="7669" xr:uid="{00000000-0005-0000-0000-0000D91C0000}"/>
    <cellStyle name="_MultipleSpace_Book11_Jazztel model 16DP3-Exhibits_Mobile CSC - CMT_Synthèse prev 2006 - 2007 par entreprise v2_WC &amp; Free Cash Flow 200801 2" xfId="7670" xr:uid="{00000000-0005-0000-0000-0000DA1C0000}"/>
    <cellStyle name="_MultipleSpace_Book11_Jazztel model 16DP3-Exhibits_Mobile CSC - CMT_Synthèse prev 2006 - 2007 par entreprise v2_WC &amp; Free Cash Flow 200801 2 2" xfId="7671" xr:uid="{00000000-0005-0000-0000-0000DB1C0000}"/>
    <cellStyle name="_MultipleSpace_Book11_Jazztel model 16DP3-Exhibits_Mobile CSC - CMT_Synthèse prev 2006 - 2007 par entreprise v2_WC &amp; Free Cash Flow 2011-10" xfId="7672" xr:uid="{00000000-0005-0000-0000-0000DC1C0000}"/>
    <cellStyle name="_MultipleSpace_Book11_Jazztel model 16DP3-Exhibits_Mobile CSC - CMT_Synthèse prev 2006 - 2007 par entreprise v2_WC &amp; Free Cash Flow 2011-10 2" xfId="7673" xr:uid="{00000000-0005-0000-0000-0000DD1C0000}"/>
    <cellStyle name="_MultipleSpace_Book11_Jazztel model 16DP3-Exhibits_Mobile CSC - CMT_Synthèse prev 2006 - 2007 par entreprise v2_WC &amp; Free Cash Flow 2011-10 2 2" xfId="7674" xr:uid="{00000000-0005-0000-0000-0000DE1C0000}"/>
    <cellStyle name="_MultipleSpace_Book11_Jazztel model 16DP3-Exhibits_Mobile CSC - CMT_Synthèse prev 2006 - 2007 par entreprise v2_WC &amp; Free Cash Flow Spring 200806" xfId="7675" xr:uid="{00000000-0005-0000-0000-0000DF1C0000}"/>
    <cellStyle name="_MultipleSpace_Book11_Jazztel model 16DP3-Exhibits_Mobile CSC - CMT_Synthèse prev 2006 - 2007 par entreprise v2_WC &amp; Free Cash Flow Spring 200806 2" xfId="7676" xr:uid="{00000000-0005-0000-0000-0000E01C0000}"/>
    <cellStyle name="_MultipleSpace_Book11_Jazztel model 16DP3-Exhibits_Mobile CSC - CMT_Synthèse prev 2006 - 2007 par entreprise v2_WC &amp; Free Cash Flow Spring 200806 2 2" xfId="7677" xr:uid="{00000000-0005-0000-0000-0000E11C0000}"/>
    <cellStyle name="_MultipleSpace_Book11_Jazztel model 16DP3-Exhibits_Mobile CSC - CMT_Synthèse prev 2006 - 2007 par entreprise_Bridge FC Act 2007 vs 2008 (Fct June) par entreprise" xfId="7678" xr:uid="{00000000-0005-0000-0000-0000E21C0000}"/>
    <cellStyle name="_MultipleSpace_Book11_Jazztel model 16DP3-Exhibits_Mobile CSC - CMT_Synthèse prev 2006 - 2007 par entreprise_Bridge FC Act 2007 vs 2008 (Fct June) par entreprise 2" xfId="7679" xr:uid="{00000000-0005-0000-0000-0000E31C0000}"/>
    <cellStyle name="_MultipleSpace_Book11_Jazztel model 16DP3-Exhibits_Mobile CSC - CMT_Synthèse prev 2006 - 2007 par entreprise_Bridge FC Act 2007 vs 2008 (Fct June) par entreprise 2 2" xfId="7680" xr:uid="{00000000-0005-0000-0000-0000E41C0000}"/>
    <cellStyle name="_MultipleSpace_Book11_Jazztel model 16DP3-Exhibits_Mobile CSC - CMT_Synthèse prev 2006 - 2007 par entreprise_Cash Unit Review 2012 03 Acetow" xfId="7681" xr:uid="{00000000-0005-0000-0000-0000E51C0000}"/>
    <cellStyle name="_MultipleSpace_Book11_Jazztel model 16DP3-Exhibits_Mobile CSC - CMT_Synthèse prev 2006 - 2007 par entreprise_Conso Bridge EBITDA 2008x2007" xfId="7682" xr:uid="{00000000-0005-0000-0000-0000E61C0000}"/>
    <cellStyle name="_MultipleSpace_Book11_Jazztel model 16DP3-Exhibits_Mobile CSC - CMT_Synthèse prev 2006 - 2007 par entreprise_Conso Bridge EBITDA 2008x2007 2" xfId="7683" xr:uid="{00000000-0005-0000-0000-0000E71C0000}"/>
    <cellStyle name="_MultipleSpace_Book11_Jazztel model 16DP3-Exhibits_Mobile CSC - CMT_Synthèse prev 2006 - 2007 par entreprise_Conso Bridge EBITDA 2008x2007 2 2" xfId="7684" xr:uid="{00000000-0005-0000-0000-0000E81C0000}"/>
    <cellStyle name="_MultipleSpace_Book11_Jazztel model 16DP3-Exhibits_Mobile CSC - CMT_Synthèse prev 2006 - 2007 par entreprise_Conso Bridge EBITDA 2008x2007 SPRING06" xfId="7685" xr:uid="{00000000-0005-0000-0000-0000E91C0000}"/>
    <cellStyle name="_MultipleSpace_Book11_Jazztel model 16DP3-Exhibits_Mobile CSC - CMT_Synthèse prev 2006 - 2007 par entreprise_Conso Bridge EBITDA 2008x2007 SPRING06 2" xfId="7686" xr:uid="{00000000-0005-0000-0000-0000EA1C0000}"/>
    <cellStyle name="_MultipleSpace_Book11_Jazztel model 16DP3-Exhibits_Mobile CSC - CMT_Synthèse prev 2006 - 2007 par entreprise_Conso Bridge EBITDA 2008x2007 SPRING06 2 2" xfId="7687" xr:uid="{00000000-0005-0000-0000-0000EB1C0000}"/>
    <cellStyle name="_MultipleSpace_Book11_Jazztel model 16DP3-Exhibits_Mobile CSC - CMT_Synthèse prev 2006 - 2007 par entreprise_Formats RDG Dec 2007 vMAG Energy Services" xfId="7688" xr:uid="{00000000-0005-0000-0000-0000EC1C0000}"/>
    <cellStyle name="_MultipleSpace_Book11_Jazztel model 16DP3-Exhibits_Mobile CSC - CMT_Synthèse prev 2006 - 2007 par entreprise_Formats RDG Dec 2007 vMAG Energy Services 2" xfId="7689" xr:uid="{00000000-0005-0000-0000-0000ED1C0000}"/>
    <cellStyle name="_MultipleSpace_Book11_Jazztel model 16DP3-Exhibits_Mobile CSC - CMT_Synthèse prev 2006 - 2007 par entreprise_Formats RDG Dec 2007 vMAG Energy Services 2 2" xfId="7690" xr:uid="{00000000-0005-0000-0000-0000EE1C0000}"/>
    <cellStyle name="_MultipleSpace_Book11_Jazztel model 16DP3-Exhibits_Mobile CSC - CMT_Synthèse prev 2006 - 2007 par entreprise_P&amp;L Spring 200806" xfId="7691" xr:uid="{00000000-0005-0000-0000-0000EF1C0000}"/>
    <cellStyle name="_MultipleSpace_Book11_Jazztel model 16DP3-Exhibits_Mobile CSC - CMT_Synthèse prev 2006 - 2007 par entreprise_P&amp;L Spring 200806 2" xfId="7692" xr:uid="{00000000-0005-0000-0000-0000F01C0000}"/>
    <cellStyle name="_MultipleSpace_Book11_Jazztel model 16DP3-Exhibits_Mobile CSC - CMT_Synthèse prev 2006 - 2007 par entreprise_P&amp;L Spring 200806 2 2" xfId="7693" xr:uid="{00000000-0005-0000-0000-0000F11C0000}"/>
    <cellStyle name="_MultipleSpace_Book11_Jazztel model 16DP3-Exhibits_Mobile CSC - CMT_Synthèse prev 2006 - 2007 par entreprise_Présentation au Board" xfId="7694" xr:uid="{00000000-0005-0000-0000-0000F21C0000}"/>
    <cellStyle name="_MultipleSpace_Book11_Jazztel model 16DP3-Exhibits_Mobile CSC - CMT_Synthèse prev 2006 - 2007 par entreprise_Présentation au Board 2" xfId="7695" xr:uid="{00000000-0005-0000-0000-0000F31C0000}"/>
    <cellStyle name="_MultipleSpace_Book11_Jazztel model 16DP3-Exhibits_Mobile CSC - CMT_Synthèse prev 2006 - 2007 par entreprise_Présentation au Board 2 2" xfId="7696" xr:uid="{00000000-0005-0000-0000-0000F41C0000}"/>
    <cellStyle name="_MultipleSpace_Book11_Jazztel model 16DP3-Exhibits_Mobile CSC - CMT_Synthèse prev 2006 - 2007 par entreprise_Présentation au Board July 29" xfId="7697" xr:uid="{00000000-0005-0000-0000-0000F51C0000}"/>
    <cellStyle name="_MultipleSpace_Book11_Jazztel model 16DP3-Exhibits_Mobile CSC - CMT_Synthèse prev 2006 - 2007 par entreprise_Présentation au Board July 29 2" xfId="7698" xr:uid="{00000000-0005-0000-0000-0000F61C0000}"/>
    <cellStyle name="_MultipleSpace_Book11_Jazztel model 16DP3-Exhibits_Mobile CSC - CMT_Synthèse prev 2006 - 2007 par entreprise_Présentation au Board July 29 2 2" xfId="7699" xr:uid="{00000000-0005-0000-0000-0000F71C0000}"/>
    <cellStyle name="_MultipleSpace_Book11_Jazztel model 16DP3-Exhibits_Mobile CSC - CMT_Synthèse prev 2006 - 2007 par entreprise_Présentation au CDG July 21 v080708" xfId="7700" xr:uid="{00000000-0005-0000-0000-0000F81C0000}"/>
    <cellStyle name="_MultipleSpace_Book11_Jazztel model 16DP3-Exhibits_Mobile CSC - CMT_Synthèse prev 2006 - 2007 par entreprise_Présentation au CDG July 21 v080708 2" xfId="7701" xr:uid="{00000000-0005-0000-0000-0000F91C0000}"/>
    <cellStyle name="_MultipleSpace_Book11_Jazztel model 16DP3-Exhibits_Mobile CSC - CMT_Synthèse prev 2006 - 2007 par entreprise_Présentation au CDG July 21 v080708 2 2" xfId="7702" xr:uid="{00000000-0005-0000-0000-0000FA1C0000}"/>
    <cellStyle name="_MultipleSpace_Book11_Jazztel model 16DP3-Exhibits_Mobile CSC - CMT_Synthèse prev 2006 - 2007 par entreprise_RM 2008 01 comments ILM" xfId="7703" xr:uid="{00000000-0005-0000-0000-0000FB1C0000}"/>
    <cellStyle name="_MultipleSpace_Book11_Jazztel model 16DP3-Exhibits_Mobile CSC - CMT_Synthèse prev 2006 - 2007 par entreprise_RM 2008 01 comments ILM 2" xfId="7704" xr:uid="{00000000-0005-0000-0000-0000FC1C0000}"/>
    <cellStyle name="_MultipleSpace_Book11_Jazztel model 16DP3-Exhibits_Mobile CSC - CMT_Synthèse prev 2006 - 2007 par entreprise_RM 2008 01 comments ILM 2 2" xfId="7705" xr:uid="{00000000-0005-0000-0000-0000FD1C0000}"/>
    <cellStyle name="_MultipleSpace_Book11_Jazztel model 16DP3-Exhibits_Mobile CSC - CMT_Synthèse prev 2006 - 2007 par entreprise_RM 2008 04 comments ILM" xfId="7706" xr:uid="{00000000-0005-0000-0000-0000FE1C0000}"/>
    <cellStyle name="_MultipleSpace_Book11_Jazztel model 16DP3-Exhibits_Mobile CSC - CMT_Synthèse prev 2006 - 2007 par entreprise_RM 2008 04 comments ILM 2" xfId="7707" xr:uid="{00000000-0005-0000-0000-0000FF1C0000}"/>
    <cellStyle name="_MultipleSpace_Book11_Jazztel model 16DP3-Exhibits_Mobile CSC - CMT_Synthèse prev 2006 - 2007 par entreprise_RM 2008 04 comments ILM 2 2" xfId="7708" xr:uid="{00000000-0005-0000-0000-0000001D0000}"/>
    <cellStyle name="_MultipleSpace_Book11_Jazztel model 16DP3-Exhibits_Mobile CSC - CMT_Synthèse prev 2006 - 2007 par entreprise_SPRING 2010" xfId="7709" xr:uid="{00000000-0005-0000-0000-0000011D0000}"/>
    <cellStyle name="_MultipleSpace_Book11_Jazztel model 16DP3-Exhibits_Mobile CSC - CMT_Synthèse prev 2006 - 2007 par entreprise_SPRING 2010 2" xfId="7710" xr:uid="{00000000-0005-0000-0000-0000021D0000}"/>
    <cellStyle name="_MultipleSpace_Book11_Jazztel model 16DP3-Exhibits_Mobile CSC - CMT_Synthèse prev 2006 - 2007 par entreprise_SPRING 2010 2 2" xfId="7711" xr:uid="{00000000-0005-0000-0000-0000031D0000}"/>
    <cellStyle name="_MultipleSpace_Book11_Jazztel model 16DP3-Exhibits_Mobile CSC - CMT_Synthèse prev 2006 - 2007 par entreprise_Synthèse Rhodia Spring Dec 2007 P&amp;L" xfId="7712" xr:uid="{00000000-0005-0000-0000-0000041D0000}"/>
    <cellStyle name="_MultipleSpace_Book11_Jazztel model 16DP3-Exhibits_Mobile CSC - CMT_Synthèse prev 2006 - 2007 par entreprise_Synthèse Rhodia Spring Dec 2007 P&amp;L 2" xfId="7713" xr:uid="{00000000-0005-0000-0000-0000051D0000}"/>
    <cellStyle name="_MultipleSpace_Book11_Jazztel model 16DP3-Exhibits_Mobile CSC - CMT_Synthèse prev 2006 - 2007 par entreprise_Synthèse Rhodia Spring Dec 2007 P&amp;L 2 2" xfId="7714" xr:uid="{00000000-0005-0000-0000-0000061D0000}"/>
    <cellStyle name="_MultipleSpace_Book11_Jazztel model 16DP3-Exhibits_Mobile CSC - CMT_Synthèse prev 2006 - 2007 par entreprise_WC &amp; Free Cash Flow 200801" xfId="7715" xr:uid="{00000000-0005-0000-0000-0000071D0000}"/>
    <cellStyle name="_MultipleSpace_Book11_Jazztel model 16DP3-Exhibits_Mobile CSC - CMT_Synthèse prev 2006 - 2007 par entreprise_WC &amp; Free Cash Flow 200801 2" xfId="7716" xr:uid="{00000000-0005-0000-0000-0000081D0000}"/>
    <cellStyle name="_MultipleSpace_Book11_Jazztel model 16DP3-Exhibits_Mobile CSC - CMT_Synthèse prev 2006 - 2007 par entreprise_WC &amp; Free Cash Flow 200801 2 2" xfId="7717" xr:uid="{00000000-0005-0000-0000-0000091D0000}"/>
    <cellStyle name="_MultipleSpace_Book11_Jazztel model 16DP3-Exhibits_Mobile CSC - CMT_Synthèse prev 2006 - 2007 par entreprise_WC &amp; Free Cash Flow 2011-10" xfId="7718" xr:uid="{00000000-0005-0000-0000-00000A1D0000}"/>
    <cellStyle name="_MultipleSpace_Book11_Jazztel model 16DP3-Exhibits_Mobile CSC - CMT_Synthèse prev 2006 - 2007 par entreprise_WC &amp; Free Cash Flow 2011-10 2" xfId="7719" xr:uid="{00000000-0005-0000-0000-00000B1D0000}"/>
    <cellStyle name="_MultipleSpace_Book11_Jazztel model 16DP3-Exhibits_Mobile CSC - CMT_Synthèse prev 2006 - 2007 par entreprise_WC &amp; Free Cash Flow 2011-10 2 2" xfId="7720" xr:uid="{00000000-0005-0000-0000-00000C1D0000}"/>
    <cellStyle name="_MultipleSpace_Book11_Jazztel model 16DP3-Exhibits_Mobile CSC - CMT_Synthèse prev 2006 - 2007 par entreprise_WC &amp; Free Cash Flow Spring 200806" xfId="7721" xr:uid="{00000000-0005-0000-0000-00000D1D0000}"/>
    <cellStyle name="_MultipleSpace_Book11_Jazztel model 16DP3-Exhibits_Mobile CSC - CMT_Synthèse prev 2006 - 2007 par entreprise_WC &amp; Free Cash Flow Spring 200806 2" xfId="7722" xr:uid="{00000000-0005-0000-0000-00000E1D0000}"/>
    <cellStyle name="_MultipleSpace_Book11_Jazztel model 16DP3-Exhibits_Mobile CSC - CMT_Synthèse prev 2006 - 2007 par entreprise_WC &amp; Free Cash Flow Spring 200806 2 2" xfId="7723" xr:uid="{00000000-0005-0000-0000-00000F1D0000}"/>
    <cellStyle name="_MultipleSpace_Book11_Jazztel model 18DP-exhibits" xfId="7724" xr:uid="{00000000-0005-0000-0000-0000101D0000}"/>
    <cellStyle name="_MultipleSpace_Book11_Jazztel model 18DP-exhibits 2" xfId="7725" xr:uid="{00000000-0005-0000-0000-0000111D0000}"/>
    <cellStyle name="_MultipleSpace_Book11_Jazztel model 18DP-exhibits 2 2" xfId="7726" xr:uid="{00000000-0005-0000-0000-0000121D0000}"/>
    <cellStyle name="_MultipleSpace_Book11_Jazztel model 18DP-exhibits_Chiffres Pres board 2007" xfId="7727" xr:uid="{00000000-0005-0000-0000-0000131D0000}"/>
    <cellStyle name="_MultipleSpace_Book11_Jazztel model 18DP-exhibits_Chiffres Pres board 2007 2" xfId="7728" xr:uid="{00000000-0005-0000-0000-0000141D0000}"/>
    <cellStyle name="_MultipleSpace_Book11_Jazztel model 18DP-exhibits_Chiffres Pres board 2007 2 2" xfId="7729" xr:uid="{00000000-0005-0000-0000-0000151D0000}"/>
    <cellStyle name="_MultipleSpace_Book11_Jazztel model 18DP-exhibits_Chiffres Pres Juillet 2007" xfId="7730" xr:uid="{00000000-0005-0000-0000-0000161D0000}"/>
    <cellStyle name="_MultipleSpace_Book11_Jazztel model 18DP-exhibits_Chiffres Pres Juillet 2007 2" xfId="7731" xr:uid="{00000000-0005-0000-0000-0000171D0000}"/>
    <cellStyle name="_MultipleSpace_Book11_Jazztel model 18DP-exhibits_Chiffres Pres Juillet 2007 2 2" xfId="7732" xr:uid="{00000000-0005-0000-0000-0000181D0000}"/>
    <cellStyle name="_MultipleSpace_Book11_Jazztel model 18DP-exhibits_Net result" xfId="7733" xr:uid="{00000000-0005-0000-0000-0000191D0000}"/>
    <cellStyle name="_MultipleSpace_Book11_Jazztel model 18DP-exhibits_Net result 2" xfId="7734" xr:uid="{00000000-0005-0000-0000-00001A1D0000}"/>
    <cellStyle name="_MultipleSpace_Book11_Jazztel model 18DP-exhibits_Net result 2 2" xfId="7735" xr:uid="{00000000-0005-0000-0000-00001B1D0000}"/>
    <cellStyle name="_MultipleSpace_Book11_Jazztel model 18DP-exhibits_Net result_Bridge FC Act 2007 vs 2008 (Fct June) par entreprise" xfId="7736" xr:uid="{00000000-0005-0000-0000-00001C1D0000}"/>
    <cellStyle name="_MultipleSpace_Book11_Jazztel model 18DP-exhibits_Net result_Bridge FC Act 2007 vs 2008 (Fct June) par entreprise 2" xfId="7737" xr:uid="{00000000-0005-0000-0000-00001D1D0000}"/>
    <cellStyle name="_MultipleSpace_Book11_Jazztel model 18DP-exhibits_Net result_Bridge FC Act 2007 vs 2008 (Fct June) par entreprise 2 2" xfId="7738" xr:uid="{00000000-0005-0000-0000-00001E1D0000}"/>
    <cellStyle name="_MultipleSpace_Book11_Jazztel model 18DP-exhibits_Net result_Cash Unit Review 2012 03 Acetow" xfId="7739" xr:uid="{00000000-0005-0000-0000-00001F1D0000}"/>
    <cellStyle name="_MultipleSpace_Book11_Jazztel model 18DP-exhibits_Net result_Conso Bridge EBITDA 2008x2007" xfId="7740" xr:uid="{00000000-0005-0000-0000-0000201D0000}"/>
    <cellStyle name="_MultipleSpace_Book11_Jazztel model 18DP-exhibits_Net result_Conso Bridge EBITDA 2008x2007 2" xfId="7741" xr:uid="{00000000-0005-0000-0000-0000211D0000}"/>
    <cellStyle name="_MultipleSpace_Book11_Jazztel model 18DP-exhibits_Net result_Conso Bridge EBITDA 2008x2007 2 2" xfId="7742" xr:uid="{00000000-0005-0000-0000-0000221D0000}"/>
    <cellStyle name="_MultipleSpace_Book11_Jazztel model 18DP-exhibits_Net result_Conso Bridge EBITDA 2008x2007 SPRING06" xfId="7743" xr:uid="{00000000-0005-0000-0000-0000231D0000}"/>
    <cellStyle name="_MultipleSpace_Book11_Jazztel model 18DP-exhibits_Net result_Conso Bridge EBITDA 2008x2007 SPRING06 2" xfId="7744" xr:uid="{00000000-0005-0000-0000-0000241D0000}"/>
    <cellStyle name="_MultipleSpace_Book11_Jazztel model 18DP-exhibits_Net result_Conso Bridge EBITDA 2008x2007 SPRING06 2 2" xfId="7745" xr:uid="{00000000-0005-0000-0000-0000251D0000}"/>
    <cellStyle name="_MultipleSpace_Book11_Jazztel model 18DP-exhibits_Net result_P&amp;L Spring 200806" xfId="7746" xr:uid="{00000000-0005-0000-0000-0000261D0000}"/>
    <cellStyle name="_MultipleSpace_Book11_Jazztel model 18DP-exhibits_Net result_P&amp;L Spring 200806 2" xfId="7747" xr:uid="{00000000-0005-0000-0000-0000271D0000}"/>
    <cellStyle name="_MultipleSpace_Book11_Jazztel model 18DP-exhibits_Net result_P&amp;L Spring 200806 2 2" xfId="7748" xr:uid="{00000000-0005-0000-0000-0000281D0000}"/>
    <cellStyle name="_MultipleSpace_Book11_Jazztel model 18DP-exhibits_Net result_Présentation au Board" xfId="7749" xr:uid="{00000000-0005-0000-0000-0000291D0000}"/>
    <cellStyle name="_MultipleSpace_Book11_Jazztel model 18DP-exhibits_Net result_Présentation au Board 2" xfId="7750" xr:uid="{00000000-0005-0000-0000-00002A1D0000}"/>
    <cellStyle name="_MultipleSpace_Book11_Jazztel model 18DP-exhibits_Net result_Présentation au Board 2 2" xfId="7751" xr:uid="{00000000-0005-0000-0000-00002B1D0000}"/>
    <cellStyle name="_MultipleSpace_Book11_Jazztel model 18DP-exhibits_Net result_Présentation au Board July 29" xfId="7752" xr:uid="{00000000-0005-0000-0000-00002C1D0000}"/>
    <cellStyle name="_MultipleSpace_Book11_Jazztel model 18DP-exhibits_Net result_Présentation au Board July 29 2" xfId="7753" xr:uid="{00000000-0005-0000-0000-00002D1D0000}"/>
    <cellStyle name="_MultipleSpace_Book11_Jazztel model 18DP-exhibits_Net result_Présentation au Board July 29 2 2" xfId="7754" xr:uid="{00000000-0005-0000-0000-00002E1D0000}"/>
    <cellStyle name="_MultipleSpace_Book11_Jazztel model 18DP-exhibits_Net result_Présentation au CDG July 21 v080708" xfId="7755" xr:uid="{00000000-0005-0000-0000-00002F1D0000}"/>
    <cellStyle name="_MultipleSpace_Book11_Jazztel model 18DP-exhibits_Net result_Présentation au CDG July 21 v080708 2" xfId="7756" xr:uid="{00000000-0005-0000-0000-0000301D0000}"/>
    <cellStyle name="_MultipleSpace_Book11_Jazztel model 18DP-exhibits_Net result_Présentation au CDG July 21 v080708 2 2" xfId="7757" xr:uid="{00000000-0005-0000-0000-0000311D0000}"/>
    <cellStyle name="_MultipleSpace_Book11_Jazztel model 18DP-exhibits_Net result_SPRING 2010" xfId="7758" xr:uid="{00000000-0005-0000-0000-0000321D0000}"/>
    <cellStyle name="_MultipleSpace_Book11_Jazztel model 18DP-exhibits_Net result_SPRING 2010 2" xfId="7759" xr:uid="{00000000-0005-0000-0000-0000331D0000}"/>
    <cellStyle name="_MultipleSpace_Book11_Jazztel model 18DP-exhibits_Net result_SPRING 2010 2 2" xfId="7760" xr:uid="{00000000-0005-0000-0000-0000341D0000}"/>
    <cellStyle name="_MultipleSpace_Book11_Jazztel model 18DP-exhibits_Net result_WC &amp; Free Cash Flow 2011-10" xfId="7761" xr:uid="{00000000-0005-0000-0000-0000351D0000}"/>
    <cellStyle name="_MultipleSpace_Book11_Jazztel model 18DP-exhibits_Net result_WC &amp; Free Cash Flow 2011-10 2" xfId="7762" xr:uid="{00000000-0005-0000-0000-0000361D0000}"/>
    <cellStyle name="_MultipleSpace_Book11_Jazztel model 18DP-exhibits_Net result_WC &amp; Free Cash Flow 2011-10 2 2" xfId="7763" xr:uid="{00000000-0005-0000-0000-0000371D0000}"/>
    <cellStyle name="_MultipleSpace_Book11_Jazztel model 18DP-exhibits_Net result_WC &amp; Free Cash Flow Spring 200806" xfId="7764" xr:uid="{00000000-0005-0000-0000-0000381D0000}"/>
    <cellStyle name="_MultipleSpace_Book11_Jazztel model 18DP-exhibits_Net result_WC &amp; Free Cash Flow Spring 200806 2" xfId="7765" xr:uid="{00000000-0005-0000-0000-0000391D0000}"/>
    <cellStyle name="_MultipleSpace_Book11_Jazztel model 18DP-exhibits_Net result_WC &amp; Free Cash Flow Spring 200806 2 2" xfId="7766" xr:uid="{00000000-0005-0000-0000-00003A1D0000}"/>
    <cellStyle name="_MultipleSpace_Book11_Jazztel model 18DP-exhibits_Présention au Board July 29" xfId="7767" xr:uid="{00000000-0005-0000-0000-00003B1D0000}"/>
    <cellStyle name="_MultipleSpace_Book11_Jazztel model 18DP-exhibits_Présention au Board July 29 2" xfId="7768" xr:uid="{00000000-0005-0000-0000-00003C1D0000}"/>
    <cellStyle name="_MultipleSpace_Book11_Jazztel model 18DP-exhibits_Présention au Board July 29 2 2" xfId="7769" xr:uid="{00000000-0005-0000-0000-00003D1D0000}"/>
    <cellStyle name="_MultipleSpace_Book11_Jazztel model 18DP-exhibits_suivi dette et FCF" xfId="7770" xr:uid="{00000000-0005-0000-0000-00003E1D0000}"/>
    <cellStyle name="_MultipleSpace_Book11_Jazztel model 18DP-exhibits_suivi dette et FCF 2" xfId="7771" xr:uid="{00000000-0005-0000-0000-00003F1D0000}"/>
    <cellStyle name="_MultipleSpace_Book11_Jazztel model 18DP-exhibits_suivi dette et FCF 2 2" xfId="7772" xr:uid="{00000000-0005-0000-0000-0000401D0000}"/>
    <cellStyle name="_MultipleSpace_Book11_Jazztel model 18DP-exhibits_Synthèse prev 2006 - 2007 par entreprise" xfId="7773" xr:uid="{00000000-0005-0000-0000-0000411D0000}"/>
    <cellStyle name="_MultipleSpace_Book11_Jazztel model 18DP-exhibits_Synthèse prev 2006 - 2007 par entreprise 2" xfId="7774" xr:uid="{00000000-0005-0000-0000-0000421D0000}"/>
    <cellStyle name="_MultipleSpace_Book11_Jazztel model 18DP-exhibits_Synthèse prev 2006 - 2007 par entreprise 2 2" xfId="7775" xr:uid="{00000000-0005-0000-0000-0000431D0000}"/>
    <cellStyle name="_MultipleSpace_Book11_Jazztel model 18DP-exhibits_Synthèse prev 2006 - 2007 par entreprise_Bridge FC Act 2007 vs 2008 (Fct June) par entreprise" xfId="7776" xr:uid="{00000000-0005-0000-0000-0000441D0000}"/>
    <cellStyle name="_MultipleSpace_Book11_Jazztel model 18DP-exhibits_Synthèse prev 2006 - 2007 par entreprise_Bridge FC Act 2007 vs 2008 (Fct June) par entreprise 2" xfId="7777" xr:uid="{00000000-0005-0000-0000-0000451D0000}"/>
    <cellStyle name="_MultipleSpace_Book11_Jazztel model 18DP-exhibits_Synthèse prev 2006 - 2007 par entreprise_Bridge FC Act 2007 vs 2008 (Fct June) par entreprise 2 2" xfId="7778" xr:uid="{00000000-0005-0000-0000-0000461D0000}"/>
    <cellStyle name="_MultipleSpace_Book11_Jazztel model 18DP-exhibits_Synthèse prev 2006 - 2007 par entreprise_Cash Unit Review 2012 03 Acetow" xfId="7779" xr:uid="{00000000-0005-0000-0000-0000471D0000}"/>
    <cellStyle name="_MultipleSpace_Book11_Jazztel model 18DP-exhibits_Synthèse prev 2006 - 2007 par entreprise_Conso Bridge EBITDA 2008x2007" xfId="7780" xr:uid="{00000000-0005-0000-0000-0000481D0000}"/>
    <cellStyle name="_MultipleSpace_Book11_Jazztel model 18DP-exhibits_Synthèse prev 2006 - 2007 par entreprise_Conso Bridge EBITDA 2008x2007 2" xfId="7781" xr:uid="{00000000-0005-0000-0000-0000491D0000}"/>
    <cellStyle name="_MultipleSpace_Book11_Jazztel model 18DP-exhibits_Synthèse prev 2006 - 2007 par entreprise_Conso Bridge EBITDA 2008x2007 2 2" xfId="7782" xr:uid="{00000000-0005-0000-0000-00004A1D0000}"/>
    <cellStyle name="_MultipleSpace_Book11_Jazztel model 18DP-exhibits_Synthèse prev 2006 - 2007 par entreprise_Conso Bridge EBITDA 2008x2007 SPRING06" xfId="7783" xr:uid="{00000000-0005-0000-0000-00004B1D0000}"/>
    <cellStyle name="_MultipleSpace_Book11_Jazztel model 18DP-exhibits_Synthèse prev 2006 - 2007 par entreprise_Conso Bridge EBITDA 2008x2007 SPRING06 2" xfId="7784" xr:uid="{00000000-0005-0000-0000-00004C1D0000}"/>
    <cellStyle name="_MultipleSpace_Book11_Jazztel model 18DP-exhibits_Synthèse prev 2006 - 2007 par entreprise_Conso Bridge EBITDA 2008x2007 SPRING06 2 2" xfId="7785" xr:uid="{00000000-0005-0000-0000-00004D1D0000}"/>
    <cellStyle name="_MultipleSpace_Book11_Jazztel model 18DP-exhibits_Synthèse prev 2006 - 2007 par entreprise_Formats RDG Dec 2007 vMAG Energy Services" xfId="7786" xr:uid="{00000000-0005-0000-0000-00004E1D0000}"/>
    <cellStyle name="_MultipleSpace_Book11_Jazztel model 18DP-exhibits_Synthèse prev 2006 - 2007 par entreprise_Formats RDG Dec 2007 vMAG Energy Services 2" xfId="7787" xr:uid="{00000000-0005-0000-0000-00004F1D0000}"/>
    <cellStyle name="_MultipleSpace_Book11_Jazztel model 18DP-exhibits_Synthèse prev 2006 - 2007 par entreprise_Formats RDG Dec 2007 vMAG Energy Services 2 2" xfId="7788" xr:uid="{00000000-0005-0000-0000-0000501D0000}"/>
    <cellStyle name="_MultipleSpace_Book11_Jazztel model 18DP-exhibits_Synthèse prev 2006 - 2007 par entreprise_P&amp;L Spring 200806" xfId="7789" xr:uid="{00000000-0005-0000-0000-0000511D0000}"/>
    <cellStyle name="_MultipleSpace_Book11_Jazztel model 18DP-exhibits_Synthèse prev 2006 - 2007 par entreprise_P&amp;L Spring 200806 2" xfId="7790" xr:uid="{00000000-0005-0000-0000-0000521D0000}"/>
    <cellStyle name="_MultipleSpace_Book11_Jazztel model 18DP-exhibits_Synthèse prev 2006 - 2007 par entreprise_P&amp;L Spring 200806 2 2" xfId="7791" xr:uid="{00000000-0005-0000-0000-0000531D0000}"/>
    <cellStyle name="_MultipleSpace_Book11_Jazztel model 18DP-exhibits_Synthèse prev 2006 - 2007 par entreprise_Présentation au Board" xfId="7792" xr:uid="{00000000-0005-0000-0000-0000541D0000}"/>
    <cellStyle name="_MultipleSpace_Book11_Jazztel model 18DP-exhibits_Synthèse prev 2006 - 2007 par entreprise_Présentation au Board 2" xfId="7793" xr:uid="{00000000-0005-0000-0000-0000551D0000}"/>
    <cellStyle name="_MultipleSpace_Book11_Jazztel model 18DP-exhibits_Synthèse prev 2006 - 2007 par entreprise_Présentation au Board 2 2" xfId="7794" xr:uid="{00000000-0005-0000-0000-0000561D0000}"/>
    <cellStyle name="_MultipleSpace_Book11_Jazztel model 18DP-exhibits_Synthèse prev 2006 - 2007 par entreprise_Présentation au Board July 29" xfId="7795" xr:uid="{00000000-0005-0000-0000-0000571D0000}"/>
    <cellStyle name="_MultipleSpace_Book11_Jazztel model 18DP-exhibits_Synthèse prev 2006 - 2007 par entreprise_Présentation au Board July 29 2" xfId="7796" xr:uid="{00000000-0005-0000-0000-0000581D0000}"/>
    <cellStyle name="_MultipleSpace_Book11_Jazztel model 18DP-exhibits_Synthèse prev 2006 - 2007 par entreprise_Présentation au Board July 29 2 2" xfId="7797" xr:uid="{00000000-0005-0000-0000-0000591D0000}"/>
    <cellStyle name="_MultipleSpace_Book11_Jazztel model 18DP-exhibits_Synthèse prev 2006 - 2007 par entreprise_Présentation au CDG July 21 v080708" xfId="7798" xr:uid="{00000000-0005-0000-0000-00005A1D0000}"/>
    <cellStyle name="_MultipleSpace_Book11_Jazztel model 18DP-exhibits_Synthèse prev 2006 - 2007 par entreprise_Présentation au CDG July 21 v080708 2" xfId="7799" xr:uid="{00000000-0005-0000-0000-00005B1D0000}"/>
    <cellStyle name="_MultipleSpace_Book11_Jazztel model 18DP-exhibits_Synthèse prev 2006 - 2007 par entreprise_Présentation au CDG July 21 v080708 2 2" xfId="7800" xr:uid="{00000000-0005-0000-0000-00005C1D0000}"/>
    <cellStyle name="_MultipleSpace_Book11_Jazztel model 18DP-exhibits_Synthèse prev 2006 - 2007 par entreprise_SPRING 2010" xfId="7801" xr:uid="{00000000-0005-0000-0000-00005D1D0000}"/>
    <cellStyle name="_MultipleSpace_Book11_Jazztel model 18DP-exhibits_Synthèse prev 2006 - 2007 par entreprise_SPRING 2010 2" xfId="7802" xr:uid="{00000000-0005-0000-0000-00005E1D0000}"/>
    <cellStyle name="_MultipleSpace_Book11_Jazztel model 18DP-exhibits_Synthèse prev 2006 - 2007 par entreprise_SPRING 2010 2 2" xfId="7803" xr:uid="{00000000-0005-0000-0000-00005F1D0000}"/>
    <cellStyle name="_MultipleSpace_Book11_Jazztel model 18DP-exhibits_Synthèse prev 2006 - 2007 par entreprise_Synthèse Rhodia Spring Dec 2007 P&amp;L" xfId="7804" xr:uid="{00000000-0005-0000-0000-0000601D0000}"/>
    <cellStyle name="_MultipleSpace_Book11_Jazztel model 18DP-exhibits_Synthèse prev 2006 - 2007 par entreprise_Synthèse Rhodia Spring Dec 2007 P&amp;L 2" xfId="7805" xr:uid="{00000000-0005-0000-0000-0000611D0000}"/>
    <cellStyle name="_MultipleSpace_Book11_Jazztel model 18DP-exhibits_Synthèse prev 2006 - 2007 par entreprise_Synthèse Rhodia Spring Dec 2007 P&amp;L 2 2" xfId="7806" xr:uid="{00000000-0005-0000-0000-0000621D0000}"/>
    <cellStyle name="_MultipleSpace_Book11_Jazztel model 18DP-exhibits_Synthèse prev 2006 - 2007 par entreprise_WC &amp; Free Cash Flow 2011-10" xfId="7807" xr:uid="{00000000-0005-0000-0000-0000631D0000}"/>
    <cellStyle name="_MultipleSpace_Book11_Jazztel model 18DP-exhibits_Synthèse prev 2006 - 2007 par entreprise_WC &amp; Free Cash Flow 2011-10 2" xfId="7808" xr:uid="{00000000-0005-0000-0000-0000641D0000}"/>
    <cellStyle name="_MultipleSpace_Book11_Jazztel model 18DP-exhibits_Synthèse prev 2006 - 2007 par entreprise_WC &amp; Free Cash Flow 2011-10 2 2" xfId="7809" xr:uid="{00000000-0005-0000-0000-0000651D0000}"/>
    <cellStyle name="_MultipleSpace_Book11_Jazztel model 18DP-exhibits_Synthèse prev 2006 - 2007 par entreprise_WC &amp; Free Cash Flow Spring 200806" xfId="7810" xr:uid="{00000000-0005-0000-0000-0000661D0000}"/>
    <cellStyle name="_MultipleSpace_Book11_Jazztel model 18DP-exhibits_Synthèse prev 2006 - 2007 par entreprise_WC &amp; Free Cash Flow Spring 200806 2" xfId="7811" xr:uid="{00000000-0005-0000-0000-0000671D0000}"/>
    <cellStyle name="_MultipleSpace_Book11_Jazztel model 18DP-exhibits_Synthèse prev 2006 - 2007 par entreprise_WC &amp; Free Cash Flow Spring 200806 2 2" xfId="7812" xr:uid="{00000000-0005-0000-0000-0000681D0000}"/>
    <cellStyle name="_MultipleSpace_Book11_Jazztel model 18DP-exhibits_T_MOBIL2" xfId="7813" xr:uid="{00000000-0005-0000-0000-0000691D0000}"/>
    <cellStyle name="_MultipleSpace_Book11_Jazztel model 18DP-exhibits_T_MOBIL2 2" xfId="7814" xr:uid="{00000000-0005-0000-0000-00006A1D0000}"/>
    <cellStyle name="_MultipleSpace_Book11_Jazztel1" xfId="7815" xr:uid="{00000000-0005-0000-0000-00006B1D0000}"/>
    <cellStyle name="_MultipleSpace_Book11_Jazztel1 2" xfId="7816" xr:uid="{00000000-0005-0000-0000-00006C1D0000}"/>
    <cellStyle name="_MultipleSpace_Book11_T_MOBIL2" xfId="7817" xr:uid="{00000000-0005-0000-0000-00006D1D0000}"/>
    <cellStyle name="_MultipleSpace_Book11_T_MOBIL2 2" xfId="7818" xr:uid="{00000000-0005-0000-0000-00006E1D0000}"/>
    <cellStyle name="_MultipleSpace_Book11_T_MOBIL2 2_FCF" xfId="7819" xr:uid="{00000000-0005-0000-0000-00006F1D0000}"/>
    <cellStyle name="_MultipleSpace_Book11_T_MOBIL2 3" xfId="7820" xr:uid="{00000000-0005-0000-0000-0000701D0000}"/>
    <cellStyle name="_MultipleSpace_Book11_T_MOBIL2 4" xfId="7821" xr:uid="{00000000-0005-0000-0000-0000711D0000}"/>
    <cellStyle name="_MultipleSpace_Book11_T_MOBIL2_FCF" xfId="7822" xr:uid="{00000000-0005-0000-0000-0000721D0000}"/>
    <cellStyle name="_MultipleSpace_Book11_Versatel1" xfId="7823" xr:uid="{00000000-0005-0000-0000-0000731D0000}"/>
    <cellStyle name="_MultipleSpace_Book11_Versatel1 2" xfId="7824" xr:uid="{00000000-0005-0000-0000-0000741D0000}"/>
    <cellStyle name="_MultipleSpace_Book12" xfId="7825" xr:uid="{00000000-0005-0000-0000-0000751D0000}"/>
    <cellStyle name="_MultipleSpace_Book12 2" xfId="7826" xr:uid="{00000000-0005-0000-0000-0000761D0000}"/>
    <cellStyle name="_MultipleSpace_Book12 2 2" xfId="7827" xr:uid="{00000000-0005-0000-0000-0000771D0000}"/>
    <cellStyle name="_MultipleSpace_Book12_Jazztel model 16DP3-Exhibits" xfId="7828" xr:uid="{00000000-0005-0000-0000-0000781D0000}"/>
    <cellStyle name="_MultipleSpace_Book12_Jazztel model 16DP3-Exhibits 2" xfId="7829" xr:uid="{00000000-0005-0000-0000-0000791D0000}"/>
    <cellStyle name="_MultipleSpace_Book12_Jazztel model 16DP3-Exhibits 2 2" xfId="7830" xr:uid="{00000000-0005-0000-0000-00007A1D0000}"/>
    <cellStyle name="_MultipleSpace_Book12_Jazztel model 16DP3-Exhibits_Mobile CSC - CMT" xfId="7831" xr:uid="{00000000-0005-0000-0000-00007B1D0000}"/>
    <cellStyle name="_MultipleSpace_Book12_Jazztel model 16DP3-Exhibits_Mobile CSC - CMT 2" xfId="7832" xr:uid="{00000000-0005-0000-0000-00007C1D0000}"/>
    <cellStyle name="_MultipleSpace_Book12_Jazztel model 16DP3-Exhibits_Mobile CSC - CMT 2 2" xfId="7833" xr:uid="{00000000-0005-0000-0000-00007D1D0000}"/>
    <cellStyle name="_MultipleSpace_Book12_Jazztel model 16DP3-Exhibits_Mobile CSC - CMT_Chiffres Pres board 2007" xfId="7834" xr:uid="{00000000-0005-0000-0000-00007E1D0000}"/>
    <cellStyle name="_MultipleSpace_Book12_Jazztel model 16DP3-Exhibits_Mobile CSC - CMT_Chiffres Pres board 2007 2" xfId="7835" xr:uid="{00000000-0005-0000-0000-00007F1D0000}"/>
    <cellStyle name="_MultipleSpace_Book12_Jazztel model 16DP3-Exhibits_Mobile CSC - CMT_Chiffres Pres board 2007 2 2" xfId="7836" xr:uid="{00000000-0005-0000-0000-0000801D0000}"/>
    <cellStyle name="_MultipleSpace_Book12_Jazztel model 16DP3-Exhibits_Mobile CSC - CMT_Chiffres Pres Juillet 2007" xfId="7837" xr:uid="{00000000-0005-0000-0000-0000811D0000}"/>
    <cellStyle name="_MultipleSpace_Book12_Jazztel model 16DP3-Exhibits_Mobile CSC - CMT_Chiffres Pres Juillet 2007 2" xfId="7838" xr:uid="{00000000-0005-0000-0000-0000821D0000}"/>
    <cellStyle name="_MultipleSpace_Book12_Jazztel model 16DP3-Exhibits_Mobile CSC - CMT_Chiffres Pres Juillet 2007 2 2" xfId="7839" xr:uid="{00000000-0005-0000-0000-0000831D0000}"/>
    <cellStyle name="_MultipleSpace_Book12_Jazztel model 16DP3-Exhibits_Mobile CSC - CMT_Free Cash Flow" xfId="7840" xr:uid="{00000000-0005-0000-0000-0000841D0000}"/>
    <cellStyle name="_MultipleSpace_Book12_Jazztel model 16DP3-Exhibits_Mobile CSC - CMT_Free Cash Flow 2" xfId="7841" xr:uid="{00000000-0005-0000-0000-0000851D0000}"/>
    <cellStyle name="_MultipleSpace_Book12_Jazztel model 16DP3-Exhibits_Mobile CSC - CMT_Free Cash Flow 2 2" xfId="7842" xr:uid="{00000000-0005-0000-0000-0000861D0000}"/>
    <cellStyle name="_MultipleSpace_Book12_Jazztel model 16DP3-Exhibits_Mobile CSC - CMT_Free Cash Flow_Bridge FC Act 2007 vs 2008 (Fct June) par entreprise" xfId="7843" xr:uid="{00000000-0005-0000-0000-0000871D0000}"/>
    <cellStyle name="_MultipleSpace_Book12_Jazztel model 16DP3-Exhibits_Mobile CSC - CMT_Free Cash Flow_Bridge FC Act 2007 vs 2008 (Fct June) par entreprise 2" xfId="7844" xr:uid="{00000000-0005-0000-0000-0000881D0000}"/>
    <cellStyle name="_MultipleSpace_Book12_Jazztel model 16DP3-Exhibits_Mobile CSC - CMT_Free Cash Flow_Bridge FC Act 2007 vs 2008 (Fct June) par entreprise 2 2" xfId="7845" xr:uid="{00000000-0005-0000-0000-0000891D0000}"/>
    <cellStyle name="_MultipleSpace_Book12_Jazztel model 16DP3-Exhibits_Mobile CSC - CMT_Free Cash Flow_Cash Unit Review 2012 03 Acetow" xfId="7846" xr:uid="{00000000-0005-0000-0000-00008A1D0000}"/>
    <cellStyle name="_MultipleSpace_Book12_Jazztel model 16DP3-Exhibits_Mobile CSC - CMT_Free Cash Flow_Chiffres Pres board 2007" xfId="7847" xr:uid="{00000000-0005-0000-0000-00008B1D0000}"/>
    <cellStyle name="_MultipleSpace_Book12_Jazztel model 16DP3-Exhibits_Mobile CSC - CMT_Free Cash Flow_Chiffres Pres board 2007 2" xfId="7848" xr:uid="{00000000-0005-0000-0000-00008C1D0000}"/>
    <cellStyle name="_MultipleSpace_Book12_Jazztel model 16DP3-Exhibits_Mobile CSC - CMT_Free Cash Flow_Chiffres Pres board 2007 2 2" xfId="7849" xr:uid="{00000000-0005-0000-0000-00008D1D0000}"/>
    <cellStyle name="_MultipleSpace_Book12_Jazztel model 16DP3-Exhibits_Mobile CSC - CMT_Free Cash Flow_Conso Bridge EBITDA 2008x2007" xfId="7850" xr:uid="{00000000-0005-0000-0000-00008E1D0000}"/>
    <cellStyle name="_MultipleSpace_Book12_Jazztel model 16DP3-Exhibits_Mobile CSC - CMT_Free Cash Flow_Conso Bridge EBITDA 2008x2007 2" xfId="7851" xr:uid="{00000000-0005-0000-0000-00008F1D0000}"/>
    <cellStyle name="_MultipleSpace_Book12_Jazztel model 16DP3-Exhibits_Mobile CSC - CMT_Free Cash Flow_Conso Bridge EBITDA 2008x2007 2 2" xfId="7852" xr:uid="{00000000-0005-0000-0000-0000901D0000}"/>
    <cellStyle name="_MultipleSpace_Book12_Jazztel model 16DP3-Exhibits_Mobile CSC - CMT_Free Cash Flow_Conso Bridge EBITDA 2008x2007 SPRING06" xfId="7853" xr:uid="{00000000-0005-0000-0000-0000911D0000}"/>
    <cellStyle name="_MultipleSpace_Book12_Jazztel model 16DP3-Exhibits_Mobile CSC - CMT_Free Cash Flow_Conso Bridge EBITDA 2008x2007 SPRING06 2" xfId="7854" xr:uid="{00000000-0005-0000-0000-0000921D0000}"/>
    <cellStyle name="_MultipleSpace_Book12_Jazztel model 16DP3-Exhibits_Mobile CSC - CMT_Free Cash Flow_Conso Bridge EBITDA 2008x2007 SPRING06 2 2" xfId="7855" xr:uid="{00000000-0005-0000-0000-0000931D0000}"/>
    <cellStyle name="_MultipleSpace_Book12_Jazztel model 16DP3-Exhibits_Mobile CSC - CMT_Free Cash Flow_P&amp;L Spring 200806" xfId="7856" xr:uid="{00000000-0005-0000-0000-0000941D0000}"/>
    <cellStyle name="_MultipleSpace_Book12_Jazztel model 16DP3-Exhibits_Mobile CSC - CMT_Free Cash Flow_P&amp;L Spring 200806 2" xfId="7857" xr:uid="{00000000-0005-0000-0000-0000951D0000}"/>
    <cellStyle name="_MultipleSpace_Book12_Jazztel model 16DP3-Exhibits_Mobile CSC - CMT_Free Cash Flow_P&amp;L Spring 200806 2 2" xfId="7858" xr:uid="{00000000-0005-0000-0000-0000961D0000}"/>
    <cellStyle name="_MultipleSpace_Book12_Jazztel model 16DP3-Exhibits_Mobile CSC - CMT_Free Cash Flow_Présentation au Board" xfId="7859" xr:uid="{00000000-0005-0000-0000-0000971D0000}"/>
    <cellStyle name="_MultipleSpace_Book12_Jazztel model 16DP3-Exhibits_Mobile CSC - CMT_Free Cash Flow_Présentation au Board 2" xfId="7860" xr:uid="{00000000-0005-0000-0000-0000981D0000}"/>
    <cellStyle name="_MultipleSpace_Book12_Jazztel model 16DP3-Exhibits_Mobile CSC - CMT_Free Cash Flow_Présentation au Board 2 2" xfId="7861" xr:uid="{00000000-0005-0000-0000-0000991D0000}"/>
    <cellStyle name="_MultipleSpace_Book12_Jazztel model 16DP3-Exhibits_Mobile CSC - CMT_Free Cash Flow_Présentation au Board July 29" xfId="7862" xr:uid="{00000000-0005-0000-0000-00009A1D0000}"/>
    <cellStyle name="_MultipleSpace_Book12_Jazztel model 16DP3-Exhibits_Mobile CSC - CMT_Free Cash Flow_Présentation au Board July 29 2" xfId="7863" xr:uid="{00000000-0005-0000-0000-00009B1D0000}"/>
    <cellStyle name="_MultipleSpace_Book12_Jazztel model 16DP3-Exhibits_Mobile CSC - CMT_Free Cash Flow_Présentation au Board July 29 2 2" xfId="7864" xr:uid="{00000000-0005-0000-0000-00009C1D0000}"/>
    <cellStyle name="_MultipleSpace_Book12_Jazztel model 16DP3-Exhibits_Mobile CSC - CMT_Free Cash Flow_Présentation au CDG July 21 v080708" xfId="7865" xr:uid="{00000000-0005-0000-0000-00009D1D0000}"/>
    <cellStyle name="_MultipleSpace_Book12_Jazztel model 16DP3-Exhibits_Mobile CSC - CMT_Free Cash Flow_Présentation au CDG July 21 v080708 2" xfId="7866" xr:uid="{00000000-0005-0000-0000-00009E1D0000}"/>
    <cellStyle name="_MultipleSpace_Book12_Jazztel model 16DP3-Exhibits_Mobile CSC - CMT_Free Cash Flow_Présentation au CDG July 21 v080708 2 2" xfId="7867" xr:uid="{00000000-0005-0000-0000-00009F1D0000}"/>
    <cellStyle name="_MultipleSpace_Book12_Jazztel model 16DP3-Exhibits_Mobile CSC - CMT_Free Cash Flow_Présention au Board July 29" xfId="7868" xr:uid="{00000000-0005-0000-0000-0000A01D0000}"/>
    <cellStyle name="_MultipleSpace_Book12_Jazztel model 16DP3-Exhibits_Mobile CSC - CMT_Free Cash Flow_Présention au Board July 29 2" xfId="7869" xr:uid="{00000000-0005-0000-0000-0000A11D0000}"/>
    <cellStyle name="_MultipleSpace_Book12_Jazztel model 16DP3-Exhibits_Mobile CSC - CMT_Free Cash Flow_Présention au Board July 29 2 2" xfId="7870" xr:uid="{00000000-0005-0000-0000-0000A21D0000}"/>
    <cellStyle name="_MultipleSpace_Book12_Jazztel model 16DP3-Exhibits_Mobile CSC - CMT_Free Cash Flow_RM 2008 01 comments ILM" xfId="7871" xr:uid="{00000000-0005-0000-0000-0000A31D0000}"/>
    <cellStyle name="_MultipleSpace_Book12_Jazztel model 16DP3-Exhibits_Mobile CSC - CMT_Free Cash Flow_RM 2008 01 comments ILM 2" xfId="7872" xr:uid="{00000000-0005-0000-0000-0000A41D0000}"/>
    <cellStyle name="_MultipleSpace_Book12_Jazztel model 16DP3-Exhibits_Mobile CSC - CMT_Free Cash Flow_RM 2008 01 comments ILM 2 2" xfId="7873" xr:uid="{00000000-0005-0000-0000-0000A51D0000}"/>
    <cellStyle name="_MultipleSpace_Book12_Jazztel model 16DP3-Exhibits_Mobile CSC - CMT_Free Cash Flow_RM 2008 04 comments ILM" xfId="7874" xr:uid="{00000000-0005-0000-0000-0000A61D0000}"/>
    <cellStyle name="_MultipleSpace_Book12_Jazztel model 16DP3-Exhibits_Mobile CSC - CMT_Free Cash Flow_RM 2008 04 comments ILM 2" xfId="7875" xr:uid="{00000000-0005-0000-0000-0000A71D0000}"/>
    <cellStyle name="_MultipleSpace_Book12_Jazztel model 16DP3-Exhibits_Mobile CSC - CMT_Free Cash Flow_RM 2008 04 comments ILM 2 2" xfId="7876" xr:uid="{00000000-0005-0000-0000-0000A81D0000}"/>
    <cellStyle name="_MultipleSpace_Book12_Jazztel model 16DP3-Exhibits_Mobile CSC - CMT_Free Cash Flow_SPRING 2010" xfId="7877" xr:uid="{00000000-0005-0000-0000-0000A91D0000}"/>
    <cellStyle name="_MultipleSpace_Book12_Jazztel model 16DP3-Exhibits_Mobile CSC - CMT_Free Cash Flow_SPRING 2010 2" xfId="7878" xr:uid="{00000000-0005-0000-0000-0000AA1D0000}"/>
    <cellStyle name="_MultipleSpace_Book12_Jazztel model 16DP3-Exhibits_Mobile CSC - CMT_Free Cash Flow_SPRING 2010 2 2" xfId="7879" xr:uid="{00000000-0005-0000-0000-0000AB1D0000}"/>
    <cellStyle name="_MultipleSpace_Book12_Jazztel model 16DP3-Exhibits_Mobile CSC - CMT_Free Cash Flow_WC &amp; Free Cash Flow 200801" xfId="7880" xr:uid="{00000000-0005-0000-0000-0000AC1D0000}"/>
    <cellStyle name="_MultipleSpace_Book12_Jazztel model 16DP3-Exhibits_Mobile CSC - CMT_Free Cash Flow_WC &amp; Free Cash Flow 200801 2" xfId="7881" xr:uid="{00000000-0005-0000-0000-0000AD1D0000}"/>
    <cellStyle name="_MultipleSpace_Book12_Jazztel model 16DP3-Exhibits_Mobile CSC - CMT_Free Cash Flow_WC &amp; Free Cash Flow 200801 2 2" xfId="7882" xr:uid="{00000000-0005-0000-0000-0000AE1D0000}"/>
    <cellStyle name="_MultipleSpace_Book12_Jazztel model 16DP3-Exhibits_Mobile CSC - CMT_Free Cash Flow_WC &amp; Free Cash Flow 2011-10" xfId="7883" xr:uid="{00000000-0005-0000-0000-0000AF1D0000}"/>
    <cellStyle name="_MultipleSpace_Book12_Jazztel model 16DP3-Exhibits_Mobile CSC - CMT_Free Cash Flow_WC &amp; Free Cash Flow 2011-10 2" xfId="7884" xr:uid="{00000000-0005-0000-0000-0000B01D0000}"/>
    <cellStyle name="_MultipleSpace_Book12_Jazztel model 16DP3-Exhibits_Mobile CSC - CMT_Free Cash Flow_WC &amp; Free Cash Flow 2011-10 2 2" xfId="7885" xr:uid="{00000000-0005-0000-0000-0000B11D0000}"/>
    <cellStyle name="_MultipleSpace_Book12_Jazztel model 16DP3-Exhibits_Mobile CSC - CMT_Free Cash Flow_WC &amp; Free Cash Flow Spring 200806" xfId="7886" xr:uid="{00000000-0005-0000-0000-0000B21D0000}"/>
    <cellStyle name="_MultipleSpace_Book12_Jazztel model 16DP3-Exhibits_Mobile CSC - CMT_Free Cash Flow_WC &amp; Free Cash Flow Spring 200806 2" xfId="7887" xr:uid="{00000000-0005-0000-0000-0000B31D0000}"/>
    <cellStyle name="_MultipleSpace_Book12_Jazztel model 16DP3-Exhibits_Mobile CSC - CMT_Free Cash Flow_WC &amp; Free Cash Flow Spring 200806 2 2" xfId="7888" xr:uid="{00000000-0005-0000-0000-0000B41D0000}"/>
    <cellStyle name="_MultipleSpace_Book12_Jazztel model 16DP3-Exhibits_Mobile CSC - CMT_Net result" xfId="7889" xr:uid="{00000000-0005-0000-0000-0000B51D0000}"/>
    <cellStyle name="_MultipleSpace_Book12_Jazztel model 16DP3-Exhibits_Mobile CSC - CMT_Net result 2" xfId="7890" xr:uid="{00000000-0005-0000-0000-0000B61D0000}"/>
    <cellStyle name="_MultipleSpace_Book12_Jazztel model 16DP3-Exhibits_Mobile CSC - CMT_Net result 2 2" xfId="7891" xr:uid="{00000000-0005-0000-0000-0000B71D0000}"/>
    <cellStyle name="_MultipleSpace_Book12_Jazztel model 16DP3-Exhibits_Mobile CSC - CMT_Présention au Board July 29" xfId="7892" xr:uid="{00000000-0005-0000-0000-0000B81D0000}"/>
    <cellStyle name="_MultipleSpace_Book12_Jazztel model 16DP3-Exhibits_Mobile CSC - CMT_Présention au Board July 29 2" xfId="7893" xr:uid="{00000000-0005-0000-0000-0000B91D0000}"/>
    <cellStyle name="_MultipleSpace_Book12_Jazztel model 16DP3-Exhibits_Mobile CSC - CMT_Présention au Board July 29 2 2" xfId="7894" xr:uid="{00000000-0005-0000-0000-0000BA1D0000}"/>
    <cellStyle name="_MultipleSpace_Book12_Jazztel model 16DP3-Exhibits_Mobile CSC - CMT_suivi dette et FCF" xfId="7895" xr:uid="{00000000-0005-0000-0000-0000BB1D0000}"/>
    <cellStyle name="_MultipleSpace_Book12_Jazztel model 16DP3-Exhibits_Mobile CSC - CMT_suivi dette et FCF 2" xfId="7896" xr:uid="{00000000-0005-0000-0000-0000BC1D0000}"/>
    <cellStyle name="_MultipleSpace_Book12_Jazztel model 16DP3-Exhibits_Mobile CSC - CMT_suivi dette et FCF 2 2" xfId="7897" xr:uid="{00000000-0005-0000-0000-0000BD1D0000}"/>
    <cellStyle name="_MultipleSpace_Book12_Jazztel model 16DP3-Exhibits_Mobile CSC - CMT_Synthèse prev 2006 - 2007 par entreprise" xfId="7898" xr:uid="{00000000-0005-0000-0000-0000BE1D0000}"/>
    <cellStyle name="_MultipleSpace_Book12_Jazztel model 16DP3-Exhibits_Mobile CSC - CMT_Synthèse prev 2006 - 2007 par entreprise 2" xfId="7899" xr:uid="{00000000-0005-0000-0000-0000BF1D0000}"/>
    <cellStyle name="_MultipleSpace_Book12_Jazztel model 16DP3-Exhibits_Mobile CSC - CMT_Synthèse prev 2006 - 2007 par entreprise 2 2" xfId="7900" xr:uid="{00000000-0005-0000-0000-0000C01D0000}"/>
    <cellStyle name="_MultipleSpace_Book12_Jazztel model 16DP3-Exhibits_Mobile CSC - CMT_Synthèse prev 2006 - 2007 par entreprise v2" xfId="7901" xr:uid="{00000000-0005-0000-0000-0000C11D0000}"/>
    <cellStyle name="_MultipleSpace_Book12_Jazztel model 16DP3-Exhibits_Mobile CSC - CMT_Synthèse prev 2006 - 2007 par entreprise v2 2" xfId="7902" xr:uid="{00000000-0005-0000-0000-0000C21D0000}"/>
    <cellStyle name="_MultipleSpace_Book12_Jazztel model 16DP3-Exhibits_Mobile CSC - CMT_Synthèse prev 2006 - 2007 par entreprise v2 2 2" xfId="7903" xr:uid="{00000000-0005-0000-0000-0000C31D0000}"/>
    <cellStyle name="_MultipleSpace_Book12_Jazztel model 16DP3-Exhibits_Mobile CSC - CMT_Synthèse prev 2006 - 2007 par entreprise v2_Bridge FC Act 2007 vs 2008 (Fct June) par entreprise" xfId="7904" xr:uid="{00000000-0005-0000-0000-0000C41D0000}"/>
    <cellStyle name="_MultipleSpace_Book12_Jazztel model 16DP3-Exhibits_Mobile CSC - CMT_Synthèse prev 2006 - 2007 par entreprise v2_Bridge FC Act 2007 vs 2008 (Fct June) par entreprise 2" xfId="7905" xr:uid="{00000000-0005-0000-0000-0000C51D0000}"/>
    <cellStyle name="_MultipleSpace_Book12_Jazztel model 16DP3-Exhibits_Mobile CSC - CMT_Synthèse prev 2006 - 2007 par entreprise v2_Bridge FC Act 2007 vs 2008 (Fct June) par entreprise 2 2" xfId="7906" xr:uid="{00000000-0005-0000-0000-0000C61D0000}"/>
    <cellStyle name="_MultipleSpace_Book12_Jazztel model 16DP3-Exhibits_Mobile CSC - CMT_Synthèse prev 2006 - 2007 par entreprise v2_Cash Unit Review 2012 03 Acetow" xfId="7907" xr:uid="{00000000-0005-0000-0000-0000C71D0000}"/>
    <cellStyle name="_MultipleSpace_Book12_Jazztel model 16DP3-Exhibits_Mobile CSC - CMT_Synthèse prev 2006 - 2007 par entreprise v2_Chiffres Pres board 2007" xfId="7908" xr:uid="{00000000-0005-0000-0000-0000C81D0000}"/>
    <cellStyle name="_MultipleSpace_Book12_Jazztel model 16DP3-Exhibits_Mobile CSC - CMT_Synthèse prev 2006 - 2007 par entreprise v2_Chiffres Pres board 2007 2" xfId="7909" xr:uid="{00000000-0005-0000-0000-0000C91D0000}"/>
    <cellStyle name="_MultipleSpace_Book12_Jazztel model 16DP3-Exhibits_Mobile CSC - CMT_Synthèse prev 2006 - 2007 par entreprise v2_Chiffres Pres board 2007 2 2" xfId="7910" xr:uid="{00000000-0005-0000-0000-0000CA1D0000}"/>
    <cellStyle name="_MultipleSpace_Book12_Jazztel model 16DP3-Exhibits_Mobile CSC - CMT_Synthèse prev 2006 - 2007 par entreprise v2_Conso Bridge EBITDA 2008x2007" xfId="7911" xr:uid="{00000000-0005-0000-0000-0000CB1D0000}"/>
    <cellStyle name="_MultipleSpace_Book12_Jazztel model 16DP3-Exhibits_Mobile CSC - CMT_Synthèse prev 2006 - 2007 par entreprise v2_Conso Bridge EBITDA 2008x2007 2" xfId="7912" xr:uid="{00000000-0005-0000-0000-0000CC1D0000}"/>
    <cellStyle name="_MultipleSpace_Book12_Jazztel model 16DP3-Exhibits_Mobile CSC - CMT_Synthèse prev 2006 - 2007 par entreprise v2_Conso Bridge EBITDA 2008x2007 2 2" xfId="7913" xr:uid="{00000000-0005-0000-0000-0000CD1D0000}"/>
    <cellStyle name="_MultipleSpace_Book12_Jazztel model 16DP3-Exhibits_Mobile CSC - CMT_Synthèse prev 2006 - 2007 par entreprise v2_Conso Bridge EBITDA 2008x2007 SPRING06" xfId="7914" xr:uid="{00000000-0005-0000-0000-0000CE1D0000}"/>
    <cellStyle name="_MultipleSpace_Book12_Jazztel model 16DP3-Exhibits_Mobile CSC - CMT_Synthèse prev 2006 - 2007 par entreprise v2_Conso Bridge EBITDA 2008x2007 SPRING06 2" xfId="7915" xr:uid="{00000000-0005-0000-0000-0000CF1D0000}"/>
    <cellStyle name="_MultipleSpace_Book12_Jazztel model 16DP3-Exhibits_Mobile CSC - CMT_Synthèse prev 2006 - 2007 par entreprise v2_Conso Bridge EBITDA 2008x2007 SPRING06 2 2" xfId="7916" xr:uid="{00000000-0005-0000-0000-0000D01D0000}"/>
    <cellStyle name="_MultipleSpace_Book12_Jazztel model 16DP3-Exhibits_Mobile CSC - CMT_Synthèse prev 2006 - 2007 par entreprise v2_P&amp;L Spring 200806" xfId="7917" xr:uid="{00000000-0005-0000-0000-0000D11D0000}"/>
    <cellStyle name="_MultipleSpace_Book12_Jazztel model 16DP3-Exhibits_Mobile CSC - CMT_Synthèse prev 2006 - 2007 par entreprise v2_P&amp;L Spring 200806 2" xfId="7918" xr:uid="{00000000-0005-0000-0000-0000D21D0000}"/>
    <cellStyle name="_MultipleSpace_Book12_Jazztel model 16DP3-Exhibits_Mobile CSC - CMT_Synthèse prev 2006 - 2007 par entreprise v2_P&amp;L Spring 200806 2 2" xfId="7919" xr:uid="{00000000-0005-0000-0000-0000D31D0000}"/>
    <cellStyle name="_MultipleSpace_Book12_Jazztel model 16DP3-Exhibits_Mobile CSC - CMT_Synthèse prev 2006 - 2007 par entreprise v2_Présentation au Board" xfId="7920" xr:uid="{00000000-0005-0000-0000-0000D41D0000}"/>
    <cellStyle name="_MultipleSpace_Book12_Jazztel model 16DP3-Exhibits_Mobile CSC - CMT_Synthèse prev 2006 - 2007 par entreprise v2_Présentation au Board 2" xfId="7921" xr:uid="{00000000-0005-0000-0000-0000D51D0000}"/>
    <cellStyle name="_MultipleSpace_Book12_Jazztel model 16DP3-Exhibits_Mobile CSC - CMT_Synthèse prev 2006 - 2007 par entreprise v2_Présentation au Board 2 2" xfId="7922" xr:uid="{00000000-0005-0000-0000-0000D61D0000}"/>
    <cellStyle name="_MultipleSpace_Book12_Jazztel model 16DP3-Exhibits_Mobile CSC - CMT_Synthèse prev 2006 - 2007 par entreprise v2_Présentation au Board July 29" xfId="7923" xr:uid="{00000000-0005-0000-0000-0000D71D0000}"/>
    <cellStyle name="_MultipleSpace_Book12_Jazztel model 16DP3-Exhibits_Mobile CSC - CMT_Synthèse prev 2006 - 2007 par entreprise v2_Présentation au Board July 29 2" xfId="7924" xr:uid="{00000000-0005-0000-0000-0000D81D0000}"/>
    <cellStyle name="_MultipleSpace_Book12_Jazztel model 16DP3-Exhibits_Mobile CSC - CMT_Synthèse prev 2006 - 2007 par entreprise v2_Présentation au Board July 29 2 2" xfId="7925" xr:uid="{00000000-0005-0000-0000-0000D91D0000}"/>
    <cellStyle name="_MultipleSpace_Book12_Jazztel model 16DP3-Exhibits_Mobile CSC - CMT_Synthèse prev 2006 - 2007 par entreprise v2_Présentation au CDG July 21 v080708" xfId="7926" xr:uid="{00000000-0005-0000-0000-0000DA1D0000}"/>
    <cellStyle name="_MultipleSpace_Book12_Jazztel model 16DP3-Exhibits_Mobile CSC - CMT_Synthèse prev 2006 - 2007 par entreprise v2_Présentation au CDG July 21 v080708 2" xfId="7927" xr:uid="{00000000-0005-0000-0000-0000DB1D0000}"/>
    <cellStyle name="_MultipleSpace_Book12_Jazztel model 16DP3-Exhibits_Mobile CSC - CMT_Synthèse prev 2006 - 2007 par entreprise v2_Présentation au CDG July 21 v080708 2 2" xfId="7928" xr:uid="{00000000-0005-0000-0000-0000DC1D0000}"/>
    <cellStyle name="_MultipleSpace_Book12_Jazztel model 16DP3-Exhibits_Mobile CSC - CMT_Synthèse prev 2006 - 2007 par entreprise v2_Présention au Board July 29" xfId="7929" xr:uid="{00000000-0005-0000-0000-0000DD1D0000}"/>
    <cellStyle name="_MultipleSpace_Book12_Jazztel model 16DP3-Exhibits_Mobile CSC - CMT_Synthèse prev 2006 - 2007 par entreprise v2_Présention au Board July 29 2" xfId="7930" xr:uid="{00000000-0005-0000-0000-0000DE1D0000}"/>
    <cellStyle name="_MultipleSpace_Book12_Jazztel model 16DP3-Exhibits_Mobile CSC - CMT_Synthèse prev 2006 - 2007 par entreprise v2_Présention au Board July 29 2 2" xfId="7931" xr:uid="{00000000-0005-0000-0000-0000DF1D0000}"/>
    <cellStyle name="_MultipleSpace_Book12_Jazztel model 16DP3-Exhibits_Mobile CSC - CMT_Synthèse prev 2006 - 2007 par entreprise v2_RM 2008 01 comments ILM" xfId="7932" xr:uid="{00000000-0005-0000-0000-0000E01D0000}"/>
    <cellStyle name="_MultipleSpace_Book12_Jazztel model 16DP3-Exhibits_Mobile CSC - CMT_Synthèse prev 2006 - 2007 par entreprise v2_RM 2008 01 comments ILM 2" xfId="7933" xr:uid="{00000000-0005-0000-0000-0000E11D0000}"/>
    <cellStyle name="_MultipleSpace_Book12_Jazztel model 16DP3-Exhibits_Mobile CSC - CMT_Synthèse prev 2006 - 2007 par entreprise v2_RM 2008 01 comments ILM 2 2" xfId="7934" xr:uid="{00000000-0005-0000-0000-0000E21D0000}"/>
    <cellStyle name="_MultipleSpace_Book12_Jazztel model 16DP3-Exhibits_Mobile CSC - CMT_Synthèse prev 2006 - 2007 par entreprise v2_RM 2008 04 comments ILM" xfId="7935" xr:uid="{00000000-0005-0000-0000-0000E31D0000}"/>
    <cellStyle name="_MultipleSpace_Book12_Jazztel model 16DP3-Exhibits_Mobile CSC - CMT_Synthèse prev 2006 - 2007 par entreprise v2_RM 2008 04 comments ILM 2" xfId="7936" xr:uid="{00000000-0005-0000-0000-0000E41D0000}"/>
    <cellStyle name="_MultipleSpace_Book12_Jazztel model 16DP3-Exhibits_Mobile CSC - CMT_Synthèse prev 2006 - 2007 par entreprise v2_RM 2008 04 comments ILM 2 2" xfId="7937" xr:uid="{00000000-0005-0000-0000-0000E51D0000}"/>
    <cellStyle name="_MultipleSpace_Book12_Jazztel model 16DP3-Exhibits_Mobile CSC - CMT_Synthèse prev 2006 - 2007 par entreprise v2_SPRING 2010" xfId="7938" xr:uid="{00000000-0005-0000-0000-0000E61D0000}"/>
    <cellStyle name="_MultipleSpace_Book12_Jazztel model 16DP3-Exhibits_Mobile CSC - CMT_Synthèse prev 2006 - 2007 par entreprise v2_SPRING 2010 2" xfId="7939" xr:uid="{00000000-0005-0000-0000-0000E71D0000}"/>
    <cellStyle name="_MultipleSpace_Book12_Jazztel model 16DP3-Exhibits_Mobile CSC - CMT_Synthèse prev 2006 - 2007 par entreprise v2_SPRING 2010 2 2" xfId="7940" xr:uid="{00000000-0005-0000-0000-0000E81D0000}"/>
    <cellStyle name="_MultipleSpace_Book12_Jazztel model 16DP3-Exhibits_Mobile CSC - CMT_Synthèse prev 2006 - 2007 par entreprise v2_WC &amp; Free Cash Flow 200801" xfId="7941" xr:uid="{00000000-0005-0000-0000-0000E91D0000}"/>
    <cellStyle name="_MultipleSpace_Book12_Jazztel model 16DP3-Exhibits_Mobile CSC - CMT_Synthèse prev 2006 - 2007 par entreprise v2_WC &amp; Free Cash Flow 200801 2" xfId="7942" xr:uid="{00000000-0005-0000-0000-0000EA1D0000}"/>
    <cellStyle name="_MultipleSpace_Book12_Jazztel model 16DP3-Exhibits_Mobile CSC - CMT_Synthèse prev 2006 - 2007 par entreprise v2_WC &amp; Free Cash Flow 200801 2 2" xfId="7943" xr:uid="{00000000-0005-0000-0000-0000EB1D0000}"/>
    <cellStyle name="_MultipleSpace_Book12_Jazztel model 16DP3-Exhibits_Mobile CSC - CMT_Synthèse prev 2006 - 2007 par entreprise v2_WC &amp; Free Cash Flow 2011-10" xfId="7944" xr:uid="{00000000-0005-0000-0000-0000EC1D0000}"/>
    <cellStyle name="_MultipleSpace_Book12_Jazztel model 16DP3-Exhibits_Mobile CSC - CMT_Synthèse prev 2006 - 2007 par entreprise v2_WC &amp; Free Cash Flow 2011-10 2" xfId="7945" xr:uid="{00000000-0005-0000-0000-0000ED1D0000}"/>
    <cellStyle name="_MultipleSpace_Book12_Jazztel model 16DP3-Exhibits_Mobile CSC - CMT_Synthèse prev 2006 - 2007 par entreprise v2_WC &amp; Free Cash Flow 2011-10 2 2" xfId="7946" xr:uid="{00000000-0005-0000-0000-0000EE1D0000}"/>
    <cellStyle name="_MultipleSpace_Book12_Jazztel model 16DP3-Exhibits_Mobile CSC - CMT_Synthèse prev 2006 - 2007 par entreprise v2_WC &amp; Free Cash Flow Spring 200806" xfId="7947" xr:uid="{00000000-0005-0000-0000-0000EF1D0000}"/>
    <cellStyle name="_MultipleSpace_Book12_Jazztel model 16DP3-Exhibits_Mobile CSC - CMT_Synthèse prev 2006 - 2007 par entreprise v2_WC &amp; Free Cash Flow Spring 200806 2" xfId="7948" xr:uid="{00000000-0005-0000-0000-0000F01D0000}"/>
    <cellStyle name="_MultipleSpace_Book12_Jazztel model 16DP3-Exhibits_Mobile CSC - CMT_Synthèse prev 2006 - 2007 par entreprise v2_WC &amp; Free Cash Flow Spring 200806 2 2" xfId="7949" xr:uid="{00000000-0005-0000-0000-0000F11D0000}"/>
    <cellStyle name="_MultipleSpace_Book12_Jazztel model 16DP3-Exhibits_Mobile CSC - CMT_Synthèse prev 2006 - 2007 par entreprise_Bridge FC Act 2007 vs 2008 (Fct June) par entreprise" xfId="7950" xr:uid="{00000000-0005-0000-0000-0000F21D0000}"/>
    <cellStyle name="_MultipleSpace_Book12_Jazztel model 16DP3-Exhibits_Mobile CSC - CMT_Synthèse prev 2006 - 2007 par entreprise_Bridge FC Act 2007 vs 2008 (Fct June) par entreprise 2" xfId="7951" xr:uid="{00000000-0005-0000-0000-0000F31D0000}"/>
    <cellStyle name="_MultipleSpace_Book12_Jazztel model 16DP3-Exhibits_Mobile CSC - CMT_Synthèse prev 2006 - 2007 par entreprise_Bridge FC Act 2007 vs 2008 (Fct June) par entreprise 2 2" xfId="7952" xr:uid="{00000000-0005-0000-0000-0000F41D0000}"/>
    <cellStyle name="_MultipleSpace_Book12_Jazztel model 16DP3-Exhibits_Mobile CSC - CMT_Synthèse prev 2006 - 2007 par entreprise_Cash Unit Review 2012 03 Acetow" xfId="7953" xr:uid="{00000000-0005-0000-0000-0000F51D0000}"/>
    <cellStyle name="_MultipleSpace_Book12_Jazztel model 16DP3-Exhibits_Mobile CSC - CMT_Synthèse prev 2006 - 2007 par entreprise_Conso Bridge EBITDA 2008x2007" xfId="7954" xr:uid="{00000000-0005-0000-0000-0000F61D0000}"/>
    <cellStyle name="_MultipleSpace_Book12_Jazztel model 16DP3-Exhibits_Mobile CSC - CMT_Synthèse prev 2006 - 2007 par entreprise_Conso Bridge EBITDA 2008x2007 2" xfId="7955" xr:uid="{00000000-0005-0000-0000-0000F71D0000}"/>
    <cellStyle name="_MultipleSpace_Book12_Jazztel model 16DP3-Exhibits_Mobile CSC - CMT_Synthèse prev 2006 - 2007 par entreprise_Conso Bridge EBITDA 2008x2007 2 2" xfId="7956" xr:uid="{00000000-0005-0000-0000-0000F81D0000}"/>
    <cellStyle name="_MultipleSpace_Book12_Jazztel model 16DP3-Exhibits_Mobile CSC - CMT_Synthèse prev 2006 - 2007 par entreprise_Conso Bridge EBITDA 2008x2007 SPRING06" xfId="7957" xr:uid="{00000000-0005-0000-0000-0000F91D0000}"/>
    <cellStyle name="_MultipleSpace_Book12_Jazztel model 16DP3-Exhibits_Mobile CSC - CMT_Synthèse prev 2006 - 2007 par entreprise_Conso Bridge EBITDA 2008x2007 SPRING06 2" xfId="7958" xr:uid="{00000000-0005-0000-0000-0000FA1D0000}"/>
    <cellStyle name="_MultipleSpace_Book12_Jazztel model 16DP3-Exhibits_Mobile CSC - CMT_Synthèse prev 2006 - 2007 par entreprise_Conso Bridge EBITDA 2008x2007 SPRING06 2 2" xfId="7959" xr:uid="{00000000-0005-0000-0000-0000FB1D0000}"/>
    <cellStyle name="_MultipleSpace_Book12_Jazztel model 16DP3-Exhibits_Mobile CSC - CMT_Synthèse prev 2006 - 2007 par entreprise_Formats RDG Dec 2007 vMAG Energy Services" xfId="7960" xr:uid="{00000000-0005-0000-0000-0000FC1D0000}"/>
    <cellStyle name="_MultipleSpace_Book12_Jazztel model 16DP3-Exhibits_Mobile CSC - CMT_Synthèse prev 2006 - 2007 par entreprise_Formats RDG Dec 2007 vMAG Energy Services 2" xfId="7961" xr:uid="{00000000-0005-0000-0000-0000FD1D0000}"/>
    <cellStyle name="_MultipleSpace_Book12_Jazztel model 16DP3-Exhibits_Mobile CSC - CMT_Synthèse prev 2006 - 2007 par entreprise_Formats RDG Dec 2007 vMAG Energy Services 2 2" xfId="7962" xr:uid="{00000000-0005-0000-0000-0000FE1D0000}"/>
    <cellStyle name="_MultipleSpace_Book12_Jazztel model 16DP3-Exhibits_Mobile CSC - CMT_Synthèse prev 2006 - 2007 par entreprise_P&amp;L Spring 200806" xfId="7963" xr:uid="{00000000-0005-0000-0000-0000FF1D0000}"/>
    <cellStyle name="_MultipleSpace_Book12_Jazztel model 16DP3-Exhibits_Mobile CSC - CMT_Synthèse prev 2006 - 2007 par entreprise_P&amp;L Spring 200806 2" xfId="7964" xr:uid="{00000000-0005-0000-0000-0000001E0000}"/>
    <cellStyle name="_MultipleSpace_Book12_Jazztel model 16DP3-Exhibits_Mobile CSC - CMT_Synthèse prev 2006 - 2007 par entreprise_P&amp;L Spring 200806 2 2" xfId="7965" xr:uid="{00000000-0005-0000-0000-0000011E0000}"/>
    <cellStyle name="_MultipleSpace_Book12_Jazztel model 16DP3-Exhibits_Mobile CSC - CMT_Synthèse prev 2006 - 2007 par entreprise_Présentation au Board" xfId="7966" xr:uid="{00000000-0005-0000-0000-0000021E0000}"/>
    <cellStyle name="_MultipleSpace_Book12_Jazztel model 16DP3-Exhibits_Mobile CSC - CMT_Synthèse prev 2006 - 2007 par entreprise_Présentation au Board 2" xfId="7967" xr:uid="{00000000-0005-0000-0000-0000031E0000}"/>
    <cellStyle name="_MultipleSpace_Book12_Jazztel model 16DP3-Exhibits_Mobile CSC - CMT_Synthèse prev 2006 - 2007 par entreprise_Présentation au Board 2 2" xfId="7968" xr:uid="{00000000-0005-0000-0000-0000041E0000}"/>
    <cellStyle name="_MultipleSpace_Book12_Jazztel model 16DP3-Exhibits_Mobile CSC - CMT_Synthèse prev 2006 - 2007 par entreprise_Présentation au Board July 29" xfId="7969" xr:uid="{00000000-0005-0000-0000-0000051E0000}"/>
    <cellStyle name="_MultipleSpace_Book12_Jazztel model 16DP3-Exhibits_Mobile CSC - CMT_Synthèse prev 2006 - 2007 par entreprise_Présentation au Board July 29 2" xfId="7970" xr:uid="{00000000-0005-0000-0000-0000061E0000}"/>
    <cellStyle name="_MultipleSpace_Book12_Jazztel model 16DP3-Exhibits_Mobile CSC - CMT_Synthèse prev 2006 - 2007 par entreprise_Présentation au Board July 29 2 2" xfId="7971" xr:uid="{00000000-0005-0000-0000-0000071E0000}"/>
    <cellStyle name="_MultipleSpace_Book12_Jazztel model 16DP3-Exhibits_Mobile CSC - CMT_Synthèse prev 2006 - 2007 par entreprise_Présentation au CDG July 21 v080708" xfId="7972" xr:uid="{00000000-0005-0000-0000-0000081E0000}"/>
    <cellStyle name="_MultipleSpace_Book12_Jazztel model 16DP3-Exhibits_Mobile CSC - CMT_Synthèse prev 2006 - 2007 par entreprise_Présentation au CDG July 21 v080708 2" xfId="7973" xr:uid="{00000000-0005-0000-0000-0000091E0000}"/>
    <cellStyle name="_MultipleSpace_Book12_Jazztel model 16DP3-Exhibits_Mobile CSC - CMT_Synthèse prev 2006 - 2007 par entreprise_Présentation au CDG July 21 v080708 2 2" xfId="7974" xr:uid="{00000000-0005-0000-0000-00000A1E0000}"/>
    <cellStyle name="_MultipleSpace_Book12_Jazztel model 16DP3-Exhibits_Mobile CSC - CMT_Synthèse prev 2006 - 2007 par entreprise_RM 2008 01 comments ILM" xfId="7975" xr:uid="{00000000-0005-0000-0000-00000B1E0000}"/>
    <cellStyle name="_MultipleSpace_Book12_Jazztel model 16DP3-Exhibits_Mobile CSC - CMT_Synthèse prev 2006 - 2007 par entreprise_RM 2008 01 comments ILM 2" xfId="7976" xr:uid="{00000000-0005-0000-0000-00000C1E0000}"/>
    <cellStyle name="_MultipleSpace_Book12_Jazztel model 16DP3-Exhibits_Mobile CSC - CMT_Synthèse prev 2006 - 2007 par entreprise_RM 2008 01 comments ILM 2 2" xfId="7977" xr:uid="{00000000-0005-0000-0000-00000D1E0000}"/>
    <cellStyle name="_MultipleSpace_Book12_Jazztel model 16DP3-Exhibits_Mobile CSC - CMT_Synthèse prev 2006 - 2007 par entreprise_RM 2008 04 comments ILM" xfId="7978" xr:uid="{00000000-0005-0000-0000-00000E1E0000}"/>
    <cellStyle name="_MultipleSpace_Book12_Jazztel model 16DP3-Exhibits_Mobile CSC - CMT_Synthèse prev 2006 - 2007 par entreprise_RM 2008 04 comments ILM 2" xfId="7979" xr:uid="{00000000-0005-0000-0000-00000F1E0000}"/>
    <cellStyle name="_MultipleSpace_Book12_Jazztel model 16DP3-Exhibits_Mobile CSC - CMT_Synthèse prev 2006 - 2007 par entreprise_RM 2008 04 comments ILM 2 2" xfId="7980" xr:uid="{00000000-0005-0000-0000-0000101E0000}"/>
    <cellStyle name="_MultipleSpace_Book12_Jazztel model 16DP3-Exhibits_Mobile CSC - CMT_Synthèse prev 2006 - 2007 par entreprise_SPRING 2010" xfId="7981" xr:uid="{00000000-0005-0000-0000-0000111E0000}"/>
    <cellStyle name="_MultipleSpace_Book12_Jazztel model 16DP3-Exhibits_Mobile CSC - CMT_Synthèse prev 2006 - 2007 par entreprise_SPRING 2010 2" xfId="7982" xr:uid="{00000000-0005-0000-0000-0000121E0000}"/>
    <cellStyle name="_MultipleSpace_Book12_Jazztel model 16DP3-Exhibits_Mobile CSC - CMT_Synthèse prev 2006 - 2007 par entreprise_SPRING 2010 2 2" xfId="7983" xr:uid="{00000000-0005-0000-0000-0000131E0000}"/>
    <cellStyle name="_MultipleSpace_Book12_Jazztel model 16DP3-Exhibits_Mobile CSC - CMT_Synthèse prev 2006 - 2007 par entreprise_Synthèse Rhodia Spring Dec 2007 P&amp;L" xfId="7984" xr:uid="{00000000-0005-0000-0000-0000141E0000}"/>
    <cellStyle name="_MultipleSpace_Book12_Jazztel model 16DP3-Exhibits_Mobile CSC - CMT_Synthèse prev 2006 - 2007 par entreprise_Synthèse Rhodia Spring Dec 2007 P&amp;L 2" xfId="7985" xr:uid="{00000000-0005-0000-0000-0000151E0000}"/>
    <cellStyle name="_MultipleSpace_Book12_Jazztel model 16DP3-Exhibits_Mobile CSC - CMT_Synthèse prev 2006 - 2007 par entreprise_Synthèse Rhodia Spring Dec 2007 P&amp;L 2 2" xfId="7986" xr:uid="{00000000-0005-0000-0000-0000161E0000}"/>
    <cellStyle name="_MultipleSpace_Book12_Jazztel model 16DP3-Exhibits_Mobile CSC - CMT_Synthèse prev 2006 - 2007 par entreprise_WC &amp; Free Cash Flow 200801" xfId="7987" xr:uid="{00000000-0005-0000-0000-0000171E0000}"/>
    <cellStyle name="_MultipleSpace_Book12_Jazztel model 16DP3-Exhibits_Mobile CSC - CMT_Synthèse prev 2006 - 2007 par entreprise_WC &amp; Free Cash Flow 200801 2" xfId="7988" xr:uid="{00000000-0005-0000-0000-0000181E0000}"/>
    <cellStyle name="_MultipleSpace_Book12_Jazztel model 16DP3-Exhibits_Mobile CSC - CMT_Synthèse prev 2006 - 2007 par entreprise_WC &amp; Free Cash Flow 200801 2 2" xfId="7989" xr:uid="{00000000-0005-0000-0000-0000191E0000}"/>
    <cellStyle name="_MultipleSpace_Book12_Jazztel model 16DP3-Exhibits_Mobile CSC - CMT_Synthèse prev 2006 - 2007 par entreprise_WC &amp; Free Cash Flow 2011-10" xfId="7990" xr:uid="{00000000-0005-0000-0000-00001A1E0000}"/>
    <cellStyle name="_MultipleSpace_Book12_Jazztel model 16DP3-Exhibits_Mobile CSC - CMT_Synthèse prev 2006 - 2007 par entreprise_WC &amp; Free Cash Flow 2011-10 2" xfId="7991" xr:uid="{00000000-0005-0000-0000-00001B1E0000}"/>
    <cellStyle name="_MultipleSpace_Book12_Jazztel model 16DP3-Exhibits_Mobile CSC - CMT_Synthèse prev 2006 - 2007 par entreprise_WC &amp; Free Cash Flow 2011-10 2 2" xfId="7992" xr:uid="{00000000-0005-0000-0000-00001C1E0000}"/>
    <cellStyle name="_MultipleSpace_Book12_Jazztel model 16DP3-Exhibits_Mobile CSC - CMT_Synthèse prev 2006 - 2007 par entreprise_WC &amp; Free Cash Flow Spring 200806" xfId="7993" xr:uid="{00000000-0005-0000-0000-00001D1E0000}"/>
    <cellStyle name="_MultipleSpace_Book12_Jazztel model 16DP3-Exhibits_Mobile CSC - CMT_Synthèse prev 2006 - 2007 par entreprise_WC &amp; Free Cash Flow Spring 200806 2" xfId="7994" xr:uid="{00000000-0005-0000-0000-00001E1E0000}"/>
    <cellStyle name="_MultipleSpace_Book12_Jazztel model 16DP3-Exhibits_Mobile CSC - CMT_Synthèse prev 2006 - 2007 par entreprise_WC &amp; Free Cash Flow Spring 200806 2 2" xfId="7995" xr:uid="{00000000-0005-0000-0000-00001F1E0000}"/>
    <cellStyle name="_MultipleSpace_Book12_Jazztel model 18DP-exhibits" xfId="7996" xr:uid="{00000000-0005-0000-0000-0000201E0000}"/>
    <cellStyle name="_MultipleSpace_Book12_Jazztel model 18DP-exhibits 2" xfId="7997" xr:uid="{00000000-0005-0000-0000-0000211E0000}"/>
    <cellStyle name="_MultipleSpace_Book12_Jazztel model 18DP-exhibits 2 2" xfId="7998" xr:uid="{00000000-0005-0000-0000-0000221E0000}"/>
    <cellStyle name="_MultipleSpace_Book12_Jazztel model 18DP-exhibits_Chiffres Pres board 2007" xfId="7999" xr:uid="{00000000-0005-0000-0000-0000231E0000}"/>
    <cellStyle name="_MultipleSpace_Book12_Jazztel model 18DP-exhibits_Chiffres Pres board 2007 2" xfId="8000" xr:uid="{00000000-0005-0000-0000-0000241E0000}"/>
    <cellStyle name="_MultipleSpace_Book12_Jazztel model 18DP-exhibits_Chiffres Pres board 2007 2 2" xfId="8001" xr:uid="{00000000-0005-0000-0000-0000251E0000}"/>
    <cellStyle name="_MultipleSpace_Book12_Jazztel model 18DP-exhibits_Chiffres Pres Juillet 2007" xfId="8002" xr:uid="{00000000-0005-0000-0000-0000261E0000}"/>
    <cellStyle name="_MultipleSpace_Book12_Jazztel model 18DP-exhibits_Chiffres Pres Juillet 2007 2" xfId="8003" xr:uid="{00000000-0005-0000-0000-0000271E0000}"/>
    <cellStyle name="_MultipleSpace_Book12_Jazztel model 18DP-exhibits_Chiffres Pres Juillet 2007 2 2" xfId="8004" xr:uid="{00000000-0005-0000-0000-0000281E0000}"/>
    <cellStyle name="_MultipleSpace_Book12_Jazztel model 18DP-exhibits_Net result" xfId="8005" xr:uid="{00000000-0005-0000-0000-0000291E0000}"/>
    <cellStyle name="_MultipleSpace_Book12_Jazztel model 18DP-exhibits_Net result 2" xfId="8006" xr:uid="{00000000-0005-0000-0000-00002A1E0000}"/>
    <cellStyle name="_MultipleSpace_Book12_Jazztel model 18DP-exhibits_Net result 2 2" xfId="8007" xr:uid="{00000000-0005-0000-0000-00002B1E0000}"/>
    <cellStyle name="_MultipleSpace_Book12_Jazztel model 18DP-exhibits_Net result_Bridge FC Act 2007 vs 2008 (Fct June) par entreprise" xfId="8008" xr:uid="{00000000-0005-0000-0000-00002C1E0000}"/>
    <cellStyle name="_MultipleSpace_Book12_Jazztel model 18DP-exhibits_Net result_Bridge FC Act 2007 vs 2008 (Fct June) par entreprise 2" xfId="8009" xr:uid="{00000000-0005-0000-0000-00002D1E0000}"/>
    <cellStyle name="_MultipleSpace_Book12_Jazztel model 18DP-exhibits_Net result_Bridge FC Act 2007 vs 2008 (Fct June) par entreprise 2 2" xfId="8010" xr:uid="{00000000-0005-0000-0000-00002E1E0000}"/>
    <cellStyle name="_MultipleSpace_Book12_Jazztel model 18DP-exhibits_Net result_Cash Unit Review 2012 03 Acetow" xfId="8011" xr:uid="{00000000-0005-0000-0000-00002F1E0000}"/>
    <cellStyle name="_MultipleSpace_Book12_Jazztel model 18DP-exhibits_Net result_Conso Bridge EBITDA 2008x2007" xfId="8012" xr:uid="{00000000-0005-0000-0000-0000301E0000}"/>
    <cellStyle name="_MultipleSpace_Book12_Jazztel model 18DP-exhibits_Net result_Conso Bridge EBITDA 2008x2007 2" xfId="8013" xr:uid="{00000000-0005-0000-0000-0000311E0000}"/>
    <cellStyle name="_MultipleSpace_Book12_Jazztel model 18DP-exhibits_Net result_Conso Bridge EBITDA 2008x2007 2 2" xfId="8014" xr:uid="{00000000-0005-0000-0000-0000321E0000}"/>
    <cellStyle name="_MultipleSpace_Book12_Jazztel model 18DP-exhibits_Net result_Conso Bridge EBITDA 2008x2007 SPRING06" xfId="8015" xr:uid="{00000000-0005-0000-0000-0000331E0000}"/>
    <cellStyle name="_MultipleSpace_Book12_Jazztel model 18DP-exhibits_Net result_Conso Bridge EBITDA 2008x2007 SPRING06 2" xfId="8016" xr:uid="{00000000-0005-0000-0000-0000341E0000}"/>
    <cellStyle name="_MultipleSpace_Book12_Jazztel model 18DP-exhibits_Net result_Conso Bridge EBITDA 2008x2007 SPRING06 2 2" xfId="8017" xr:uid="{00000000-0005-0000-0000-0000351E0000}"/>
    <cellStyle name="_MultipleSpace_Book12_Jazztel model 18DP-exhibits_Net result_P&amp;L Spring 200806" xfId="8018" xr:uid="{00000000-0005-0000-0000-0000361E0000}"/>
    <cellStyle name="_MultipleSpace_Book12_Jazztel model 18DP-exhibits_Net result_P&amp;L Spring 200806 2" xfId="8019" xr:uid="{00000000-0005-0000-0000-0000371E0000}"/>
    <cellStyle name="_MultipleSpace_Book12_Jazztel model 18DP-exhibits_Net result_P&amp;L Spring 200806 2 2" xfId="8020" xr:uid="{00000000-0005-0000-0000-0000381E0000}"/>
    <cellStyle name="_MultipleSpace_Book12_Jazztel model 18DP-exhibits_Net result_Présentation au Board" xfId="8021" xr:uid="{00000000-0005-0000-0000-0000391E0000}"/>
    <cellStyle name="_MultipleSpace_Book12_Jazztel model 18DP-exhibits_Net result_Présentation au Board 2" xfId="8022" xr:uid="{00000000-0005-0000-0000-00003A1E0000}"/>
    <cellStyle name="_MultipleSpace_Book12_Jazztel model 18DP-exhibits_Net result_Présentation au Board 2 2" xfId="8023" xr:uid="{00000000-0005-0000-0000-00003B1E0000}"/>
    <cellStyle name="_MultipleSpace_Book12_Jazztel model 18DP-exhibits_Net result_Présentation au Board July 29" xfId="8024" xr:uid="{00000000-0005-0000-0000-00003C1E0000}"/>
    <cellStyle name="_MultipleSpace_Book12_Jazztel model 18DP-exhibits_Net result_Présentation au Board July 29 2" xfId="8025" xr:uid="{00000000-0005-0000-0000-00003D1E0000}"/>
    <cellStyle name="_MultipleSpace_Book12_Jazztel model 18DP-exhibits_Net result_Présentation au Board July 29 2 2" xfId="8026" xr:uid="{00000000-0005-0000-0000-00003E1E0000}"/>
    <cellStyle name="_MultipleSpace_Book12_Jazztel model 18DP-exhibits_Net result_Présentation au CDG July 21 v080708" xfId="8027" xr:uid="{00000000-0005-0000-0000-00003F1E0000}"/>
    <cellStyle name="_MultipleSpace_Book12_Jazztel model 18DP-exhibits_Net result_Présentation au CDG July 21 v080708 2" xfId="8028" xr:uid="{00000000-0005-0000-0000-0000401E0000}"/>
    <cellStyle name="_MultipleSpace_Book12_Jazztel model 18DP-exhibits_Net result_Présentation au CDG July 21 v080708 2 2" xfId="8029" xr:uid="{00000000-0005-0000-0000-0000411E0000}"/>
    <cellStyle name="_MultipleSpace_Book12_Jazztel model 18DP-exhibits_Net result_SPRING 2010" xfId="8030" xr:uid="{00000000-0005-0000-0000-0000421E0000}"/>
    <cellStyle name="_MultipleSpace_Book12_Jazztel model 18DP-exhibits_Net result_SPRING 2010 2" xfId="8031" xr:uid="{00000000-0005-0000-0000-0000431E0000}"/>
    <cellStyle name="_MultipleSpace_Book12_Jazztel model 18DP-exhibits_Net result_SPRING 2010 2 2" xfId="8032" xr:uid="{00000000-0005-0000-0000-0000441E0000}"/>
    <cellStyle name="_MultipleSpace_Book12_Jazztel model 18DP-exhibits_Net result_WC &amp; Free Cash Flow 2011-10" xfId="8033" xr:uid="{00000000-0005-0000-0000-0000451E0000}"/>
    <cellStyle name="_MultipleSpace_Book12_Jazztel model 18DP-exhibits_Net result_WC &amp; Free Cash Flow 2011-10 2" xfId="8034" xr:uid="{00000000-0005-0000-0000-0000461E0000}"/>
    <cellStyle name="_MultipleSpace_Book12_Jazztel model 18DP-exhibits_Net result_WC &amp; Free Cash Flow 2011-10 2 2" xfId="8035" xr:uid="{00000000-0005-0000-0000-0000471E0000}"/>
    <cellStyle name="_MultipleSpace_Book12_Jazztel model 18DP-exhibits_Net result_WC &amp; Free Cash Flow Spring 200806" xfId="8036" xr:uid="{00000000-0005-0000-0000-0000481E0000}"/>
    <cellStyle name="_MultipleSpace_Book12_Jazztel model 18DP-exhibits_Net result_WC &amp; Free Cash Flow Spring 200806 2" xfId="8037" xr:uid="{00000000-0005-0000-0000-0000491E0000}"/>
    <cellStyle name="_MultipleSpace_Book12_Jazztel model 18DP-exhibits_Net result_WC &amp; Free Cash Flow Spring 200806 2 2" xfId="8038" xr:uid="{00000000-0005-0000-0000-00004A1E0000}"/>
    <cellStyle name="_MultipleSpace_Book12_Jazztel model 18DP-exhibits_Présention au Board July 29" xfId="8039" xr:uid="{00000000-0005-0000-0000-00004B1E0000}"/>
    <cellStyle name="_MultipleSpace_Book12_Jazztel model 18DP-exhibits_Présention au Board July 29 2" xfId="8040" xr:uid="{00000000-0005-0000-0000-00004C1E0000}"/>
    <cellStyle name="_MultipleSpace_Book12_Jazztel model 18DP-exhibits_Présention au Board July 29 2 2" xfId="8041" xr:uid="{00000000-0005-0000-0000-00004D1E0000}"/>
    <cellStyle name="_MultipleSpace_Book12_Jazztel model 18DP-exhibits_suivi dette et FCF" xfId="8042" xr:uid="{00000000-0005-0000-0000-00004E1E0000}"/>
    <cellStyle name="_MultipleSpace_Book12_Jazztel model 18DP-exhibits_suivi dette et FCF 2" xfId="8043" xr:uid="{00000000-0005-0000-0000-00004F1E0000}"/>
    <cellStyle name="_MultipleSpace_Book12_Jazztel model 18DP-exhibits_suivi dette et FCF 2 2" xfId="8044" xr:uid="{00000000-0005-0000-0000-0000501E0000}"/>
    <cellStyle name="_MultipleSpace_Book12_Jazztel model 18DP-exhibits_Synthèse prev 2006 - 2007 par entreprise" xfId="8045" xr:uid="{00000000-0005-0000-0000-0000511E0000}"/>
    <cellStyle name="_MultipleSpace_Book12_Jazztel model 18DP-exhibits_Synthèse prev 2006 - 2007 par entreprise 2" xfId="8046" xr:uid="{00000000-0005-0000-0000-0000521E0000}"/>
    <cellStyle name="_MultipleSpace_Book12_Jazztel model 18DP-exhibits_Synthèse prev 2006 - 2007 par entreprise 2 2" xfId="8047" xr:uid="{00000000-0005-0000-0000-0000531E0000}"/>
    <cellStyle name="_MultipleSpace_Book12_Jazztel model 18DP-exhibits_Synthèse prev 2006 - 2007 par entreprise_Bridge FC Act 2007 vs 2008 (Fct June) par entreprise" xfId="8048" xr:uid="{00000000-0005-0000-0000-0000541E0000}"/>
    <cellStyle name="_MultipleSpace_Book12_Jazztel model 18DP-exhibits_Synthèse prev 2006 - 2007 par entreprise_Bridge FC Act 2007 vs 2008 (Fct June) par entreprise 2" xfId="8049" xr:uid="{00000000-0005-0000-0000-0000551E0000}"/>
    <cellStyle name="_MultipleSpace_Book12_Jazztel model 18DP-exhibits_Synthèse prev 2006 - 2007 par entreprise_Bridge FC Act 2007 vs 2008 (Fct June) par entreprise 2 2" xfId="8050" xr:uid="{00000000-0005-0000-0000-0000561E0000}"/>
    <cellStyle name="_MultipleSpace_Book12_Jazztel model 18DP-exhibits_Synthèse prev 2006 - 2007 par entreprise_Cash Unit Review 2012 03 Acetow" xfId="8051" xr:uid="{00000000-0005-0000-0000-0000571E0000}"/>
    <cellStyle name="_MultipleSpace_Book12_Jazztel model 18DP-exhibits_Synthèse prev 2006 - 2007 par entreprise_Conso Bridge EBITDA 2008x2007" xfId="8052" xr:uid="{00000000-0005-0000-0000-0000581E0000}"/>
    <cellStyle name="_MultipleSpace_Book12_Jazztel model 18DP-exhibits_Synthèse prev 2006 - 2007 par entreprise_Conso Bridge EBITDA 2008x2007 2" xfId="8053" xr:uid="{00000000-0005-0000-0000-0000591E0000}"/>
    <cellStyle name="_MultipleSpace_Book12_Jazztel model 18DP-exhibits_Synthèse prev 2006 - 2007 par entreprise_Conso Bridge EBITDA 2008x2007 2 2" xfId="8054" xr:uid="{00000000-0005-0000-0000-00005A1E0000}"/>
    <cellStyle name="_MultipleSpace_Book12_Jazztel model 18DP-exhibits_Synthèse prev 2006 - 2007 par entreprise_Conso Bridge EBITDA 2008x2007 SPRING06" xfId="8055" xr:uid="{00000000-0005-0000-0000-00005B1E0000}"/>
    <cellStyle name="_MultipleSpace_Book12_Jazztel model 18DP-exhibits_Synthèse prev 2006 - 2007 par entreprise_Conso Bridge EBITDA 2008x2007 SPRING06 2" xfId="8056" xr:uid="{00000000-0005-0000-0000-00005C1E0000}"/>
    <cellStyle name="_MultipleSpace_Book12_Jazztel model 18DP-exhibits_Synthèse prev 2006 - 2007 par entreprise_Conso Bridge EBITDA 2008x2007 SPRING06 2 2" xfId="8057" xr:uid="{00000000-0005-0000-0000-00005D1E0000}"/>
    <cellStyle name="_MultipleSpace_Book12_Jazztel model 18DP-exhibits_Synthèse prev 2006 - 2007 par entreprise_Formats RDG Dec 2007 vMAG Energy Services" xfId="8058" xr:uid="{00000000-0005-0000-0000-00005E1E0000}"/>
    <cellStyle name="_MultipleSpace_Book12_Jazztel model 18DP-exhibits_Synthèse prev 2006 - 2007 par entreprise_Formats RDG Dec 2007 vMAG Energy Services 2" xfId="8059" xr:uid="{00000000-0005-0000-0000-00005F1E0000}"/>
    <cellStyle name="_MultipleSpace_Book12_Jazztel model 18DP-exhibits_Synthèse prev 2006 - 2007 par entreprise_Formats RDG Dec 2007 vMAG Energy Services 2 2" xfId="8060" xr:uid="{00000000-0005-0000-0000-0000601E0000}"/>
    <cellStyle name="_MultipleSpace_Book12_Jazztel model 18DP-exhibits_Synthèse prev 2006 - 2007 par entreprise_P&amp;L Spring 200806" xfId="8061" xr:uid="{00000000-0005-0000-0000-0000611E0000}"/>
    <cellStyle name="_MultipleSpace_Book12_Jazztel model 18DP-exhibits_Synthèse prev 2006 - 2007 par entreprise_P&amp;L Spring 200806 2" xfId="8062" xr:uid="{00000000-0005-0000-0000-0000621E0000}"/>
    <cellStyle name="_MultipleSpace_Book12_Jazztel model 18DP-exhibits_Synthèse prev 2006 - 2007 par entreprise_P&amp;L Spring 200806 2 2" xfId="8063" xr:uid="{00000000-0005-0000-0000-0000631E0000}"/>
    <cellStyle name="_MultipleSpace_Book12_Jazztel model 18DP-exhibits_Synthèse prev 2006 - 2007 par entreprise_Présentation au Board" xfId="8064" xr:uid="{00000000-0005-0000-0000-0000641E0000}"/>
    <cellStyle name="_MultipleSpace_Book12_Jazztel model 18DP-exhibits_Synthèse prev 2006 - 2007 par entreprise_Présentation au Board 2" xfId="8065" xr:uid="{00000000-0005-0000-0000-0000651E0000}"/>
    <cellStyle name="_MultipleSpace_Book12_Jazztel model 18DP-exhibits_Synthèse prev 2006 - 2007 par entreprise_Présentation au Board 2 2" xfId="8066" xr:uid="{00000000-0005-0000-0000-0000661E0000}"/>
    <cellStyle name="_MultipleSpace_Book12_Jazztel model 18DP-exhibits_Synthèse prev 2006 - 2007 par entreprise_Présentation au Board July 29" xfId="8067" xr:uid="{00000000-0005-0000-0000-0000671E0000}"/>
    <cellStyle name="_MultipleSpace_Book12_Jazztel model 18DP-exhibits_Synthèse prev 2006 - 2007 par entreprise_Présentation au Board July 29 2" xfId="8068" xr:uid="{00000000-0005-0000-0000-0000681E0000}"/>
    <cellStyle name="_MultipleSpace_Book12_Jazztel model 18DP-exhibits_Synthèse prev 2006 - 2007 par entreprise_Présentation au Board July 29 2 2" xfId="8069" xr:uid="{00000000-0005-0000-0000-0000691E0000}"/>
    <cellStyle name="_MultipleSpace_Book12_Jazztel model 18DP-exhibits_Synthèse prev 2006 - 2007 par entreprise_Présentation au CDG July 21 v080708" xfId="8070" xr:uid="{00000000-0005-0000-0000-00006A1E0000}"/>
    <cellStyle name="_MultipleSpace_Book12_Jazztel model 18DP-exhibits_Synthèse prev 2006 - 2007 par entreprise_Présentation au CDG July 21 v080708 2" xfId="8071" xr:uid="{00000000-0005-0000-0000-00006B1E0000}"/>
    <cellStyle name="_MultipleSpace_Book12_Jazztel model 18DP-exhibits_Synthèse prev 2006 - 2007 par entreprise_Présentation au CDG July 21 v080708 2 2" xfId="8072" xr:uid="{00000000-0005-0000-0000-00006C1E0000}"/>
    <cellStyle name="_MultipleSpace_Book12_Jazztel model 18DP-exhibits_Synthèse prev 2006 - 2007 par entreprise_SPRING 2010" xfId="8073" xr:uid="{00000000-0005-0000-0000-00006D1E0000}"/>
    <cellStyle name="_MultipleSpace_Book12_Jazztel model 18DP-exhibits_Synthèse prev 2006 - 2007 par entreprise_SPRING 2010 2" xfId="8074" xr:uid="{00000000-0005-0000-0000-00006E1E0000}"/>
    <cellStyle name="_MultipleSpace_Book12_Jazztel model 18DP-exhibits_Synthèse prev 2006 - 2007 par entreprise_SPRING 2010 2 2" xfId="8075" xr:uid="{00000000-0005-0000-0000-00006F1E0000}"/>
    <cellStyle name="_MultipleSpace_Book12_Jazztel model 18DP-exhibits_Synthèse prev 2006 - 2007 par entreprise_Synthèse Rhodia Spring Dec 2007 P&amp;L" xfId="8076" xr:uid="{00000000-0005-0000-0000-0000701E0000}"/>
    <cellStyle name="_MultipleSpace_Book12_Jazztel model 18DP-exhibits_Synthèse prev 2006 - 2007 par entreprise_Synthèse Rhodia Spring Dec 2007 P&amp;L 2" xfId="8077" xr:uid="{00000000-0005-0000-0000-0000711E0000}"/>
    <cellStyle name="_MultipleSpace_Book12_Jazztel model 18DP-exhibits_Synthèse prev 2006 - 2007 par entreprise_Synthèse Rhodia Spring Dec 2007 P&amp;L 2 2" xfId="8078" xr:uid="{00000000-0005-0000-0000-0000721E0000}"/>
    <cellStyle name="_MultipleSpace_Book12_Jazztel model 18DP-exhibits_Synthèse prev 2006 - 2007 par entreprise_WC &amp; Free Cash Flow 2011-10" xfId="8079" xr:uid="{00000000-0005-0000-0000-0000731E0000}"/>
    <cellStyle name="_MultipleSpace_Book12_Jazztel model 18DP-exhibits_Synthèse prev 2006 - 2007 par entreprise_WC &amp; Free Cash Flow 2011-10 2" xfId="8080" xr:uid="{00000000-0005-0000-0000-0000741E0000}"/>
    <cellStyle name="_MultipleSpace_Book12_Jazztel model 18DP-exhibits_Synthèse prev 2006 - 2007 par entreprise_WC &amp; Free Cash Flow 2011-10 2 2" xfId="8081" xr:uid="{00000000-0005-0000-0000-0000751E0000}"/>
    <cellStyle name="_MultipleSpace_Book12_Jazztel model 18DP-exhibits_Synthèse prev 2006 - 2007 par entreprise_WC &amp; Free Cash Flow Spring 200806" xfId="8082" xr:uid="{00000000-0005-0000-0000-0000761E0000}"/>
    <cellStyle name="_MultipleSpace_Book12_Jazztel model 18DP-exhibits_Synthèse prev 2006 - 2007 par entreprise_WC &amp; Free Cash Flow Spring 200806 2" xfId="8083" xr:uid="{00000000-0005-0000-0000-0000771E0000}"/>
    <cellStyle name="_MultipleSpace_Book12_Jazztel model 18DP-exhibits_Synthèse prev 2006 - 2007 par entreprise_WC &amp; Free Cash Flow Spring 200806 2 2" xfId="8084" xr:uid="{00000000-0005-0000-0000-0000781E0000}"/>
    <cellStyle name="_MultipleSpace_Book12_Jazztel model 18DP-exhibits_T_MOBIL2" xfId="8085" xr:uid="{00000000-0005-0000-0000-0000791E0000}"/>
    <cellStyle name="_MultipleSpace_Book12_Jazztel model 18DP-exhibits_T_MOBIL2 2" xfId="8086" xr:uid="{00000000-0005-0000-0000-00007A1E0000}"/>
    <cellStyle name="_MultipleSpace_Book12_Jazztel1" xfId="8087" xr:uid="{00000000-0005-0000-0000-00007B1E0000}"/>
    <cellStyle name="_MultipleSpace_Book12_Jazztel1 2" xfId="8088" xr:uid="{00000000-0005-0000-0000-00007C1E0000}"/>
    <cellStyle name="_MultipleSpace_Book12_T_MOBIL2" xfId="8089" xr:uid="{00000000-0005-0000-0000-00007D1E0000}"/>
    <cellStyle name="_MultipleSpace_Book12_T_MOBIL2 2" xfId="8090" xr:uid="{00000000-0005-0000-0000-00007E1E0000}"/>
    <cellStyle name="_MultipleSpace_Book12_T_MOBIL2 2_FCF" xfId="8091" xr:uid="{00000000-0005-0000-0000-00007F1E0000}"/>
    <cellStyle name="_MultipleSpace_Book12_T_MOBIL2 3" xfId="8092" xr:uid="{00000000-0005-0000-0000-0000801E0000}"/>
    <cellStyle name="_MultipleSpace_Book12_T_MOBIL2 4" xfId="8093" xr:uid="{00000000-0005-0000-0000-0000811E0000}"/>
    <cellStyle name="_MultipleSpace_Book12_T_MOBIL2_FCF" xfId="8094" xr:uid="{00000000-0005-0000-0000-0000821E0000}"/>
    <cellStyle name="_MultipleSpace_Book12_Versatel1" xfId="8095" xr:uid="{00000000-0005-0000-0000-0000831E0000}"/>
    <cellStyle name="_MultipleSpace_Book12_Versatel1 2" xfId="8096" xr:uid="{00000000-0005-0000-0000-0000841E0000}"/>
    <cellStyle name="_MultipleSpace_Book2" xfId="8097" xr:uid="{00000000-0005-0000-0000-0000851E0000}"/>
    <cellStyle name="_MultipleSpace_Cleopatra Preliminary Valuation Summary" xfId="8098" xr:uid="{00000000-0005-0000-0000-0000861E0000}"/>
    <cellStyle name="_MultipleSpace_Cleopatra Preliminary Valuation Summary 2" xfId="8099" xr:uid="{00000000-0005-0000-0000-0000871E0000}"/>
    <cellStyle name="_MultipleSpace_Cleopatra Preliminary Valuation Summary 2 2" xfId="8100" xr:uid="{00000000-0005-0000-0000-0000881E0000}"/>
    <cellStyle name="_MultipleSpace_Cleopatra Preliminary Valuation Summary_02 AAA NEW Rhodia EBITDA development" xfId="8101" xr:uid="{00000000-0005-0000-0000-0000891E0000}"/>
    <cellStyle name="_MultipleSpace_Cleopatra Preliminary Valuation Summary_02 AAA NEW Rhodia EBITDA development 2" xfId="8102" xr:uid="{00000000-0005-0000-0000-00008A1E0000}"/>
    <cellStyle name="_MultipleSpace_Cleopatra Preliminary Valuation Summary_02 AAA NEW Rhodia EBITDA development 2 2" xfId="8103" xr:uid="{00000000-0005-0000-0000-00008B1E0000}"/>
    <cellStyle name="_MultipleSpace_Cleopatra Preliminary Valuation Summary_22 Rhodia Valuation Master 10-Jan-2003" xfId="8104" xr:uid="{00000000-0005-0000-0000-00008C1E0000}"/>
    <cellStyle name="_MultipleSpace_Cleopatra Preliminary Valuation Summary_22 Rhodia Valuation Master 10-Jan-2003 2" xfId="8105" xr:uid="{00000000-0005-0000-0000-00008D1E0000}"/>
    <cellStyle name="_MultipleSpace_Cleopatra Preliminary Valuation Summary_22 Rhodia Valuation Master 10-Jan-2003 2 2" xfId="8106" xr:uid="{00000000-0005-0000-0000-00008E1E0000}"/>
    <cellStyle name="_MultipleSpace_Comdot - gStyle Excel Slides" xfId="8107" xr:uid="{00000000-0005-0000-0000-00008F1E0000}"/>
    <cellStyle name="_MultipleSpace_Comdot - gStyle Excel Slides 2" xfId="8108" xr:uid="{00000000-0005-0000-0000-0000901E0000}"/>
    <cellStyle name="_MultipleSpace_Comdot - gStyle Excel Slides 2 2" xfId="8109" xr:uid="{00000000-0005-0000-0000-0000911E0000}"/>
    <cellStyle name="_MultipleSpace_Comps" xfId="8110" xr:uid="{00000000-0005-0000-0000-0000921E0000}"/>
    <cellStyle name="_MultipleSpace_Comps 2" xfId="8111" xr:uid="{00000000-0005-0000-0000-0000931E0000}"/>
    <cellStyle name="_MultipleSpace_Comps 2 2" xfId="8112" xr:uid="{00000000-0005-0000-0000-0000941E0000}"/>
    <cellStyle name="_MultipleSpace_Contribution of assets into USAi_02" xfId="8113" xr:uid="{00000000-0005-0000-0000-0000951E0000}"/>
    <cellStyle name="_MultipleSpace_Contribution of assets into USAi_02 2" xfId="8114" xr:uid="{00000000-0005-0000-0000-0000961E0000}"/>
    <cellStyle name="_MultipleSpace_Contribution of assets into USAi_02 2 2" xfId="8115" xr:uid="{00000000-0005-0000-0000-0000971E0000}"/>
    <cellStyle name="_MultipleSpace_contribution_analysis" xfId="8116" xr:uid="{00000000-0005-0000-0000-0000981E0000}"/>
    <cellStyle name="_MultipleSpace_contribution_analysis 2" xfId="8117" xr:uid="{00000000-0005-0000-0000-0000991E0000}"/>
    <cellStyle name="_MultipleSpace_contribution_analysis 3" xfId="8118" xr:uid="{00000000-0005-0000-0000-00009A1E0000}"/>
    <cellStyle name="_MultipleSpace_contribution_analysis_FCF" xfId="8119" xr:uid="{00000000-0005-0000-0000-00009B1E0000}"/>
    <cellStyle name="_MultipleSpace_contribution_analysis_JazzClear" xfId="8120" xr:uid="{00000000-0005-0000-0000-00009C1E0000}"/>
    <cellStyle name="_MultipleSpace_contribution_analysis_JazzClear 2" xfId="8121" xr:uid="{00000000-0005-0000-0000-00009D1E0000}"/>
    <cellStyle name="_MultipleSpace_contribution_analysis_JazzClear 3" xfId="8122" xr:uid="{00000000-0005-0000-0000-00009E1E0000}"/>
    <cellStyle name="_MultipleSpace_contribution_analysis_JazzClear_FCF" xfId="8123" xr:uid="{00000000-0005-0000-0000-00009F1E0000}"/>
    <cellStyle name="_MultipleSpace_credit - newco_6_18" xfId="8124" xr:uid="{00000000-0005-0000-0000-0000A01E0000}"/>
    <cellStyle name="_MultipleSpace_credit - newco_6_18 2" xfId="8125" xr:uid="{00000000-0005-0000-0000-0000A11E0000}"/>
    <cellStyle name="_MultipleSpace_credit - newco_6_18 2 2" xfId="8126" xr:uid="{00000000-0005-0000-0000-0000A21E0000}"/>
    <cellStyle name="_MultipleSpace_credit - newco_6_18_BLS2q_salesforce" xfId="8127" xr:uid="{00000000-0005-0000-0000-0000A31E0000}"/>
    <cellStyle name="_MultipleSpace_CSC Blank" xfId="8128" xr:uid="{00000000-0005-0000-0000-0000A41E0000}"/>
    <cellStyle name="_MultipleSpace_CSC Blank 2" xfId="8129" xr:uid="{00000000-0005-0000-0000-0000A51E0000}"/>
    <cellStyle name="_MultipleSpace_CSC Blank 3" xfId="8130" xr:uid="{00000000-0005-0000-0000-0000A61E0000}"/>
    <cellStyle name="_MultipleSpace_CSC Blank_FCF" xfId="8131" xr:uid="{00000000-0005-0000-0000-0000A71E0000}"/>
    <cellStyle name="_MultipleSpace_CSC Cable makers 060502" xfId="8132" xr:uid="{00000000-0005-0000-0000-0000A81E0000}"/>
    <cellStyle name="_MultipleSpace_CSC Cable makers 060502 2" xfId="8133" xr:uid="{00000000-0005-0000-0000-0000A91E0000}"/>
    <cellStyle name="_MultipleSpace_CSC Cable makers 060502 2 2" xfId="8134" xr:uid="{00000000-0005-0000-0000-0000AA1E0000}"/>
    <cellStyle name="_MultipleSpace_CSC_Picabia_29062001" xfId="8135" xr:uid="{00000000-0005-0000-0000-0000AB1E0000}"/>
    <cellStyle name="_MultipleSpace_CSC_Picabia_29062001 2" xfId="8136" xr:uid="{00000000-0005-0000-0000-0000AC1E0000}"/>
    <cellStyle name="_MultipleSpace_CSC_Picabia_29062001 2 2" xfId="8137" xr:uid="{00000000-0005-0000-0000-0000AD1E0000}"/>
    <cellStyle name="_MultipleSpace_dcf" xfId="8138" xr:uid="{00000000-0005-0000-0000-0000AE1E0000}"/>
    <cellStyle name="_MultipleSpace_DCF - July 2, 2001" xfId="8139" xr:uid="{00000000-0005-0000-0000-0000AF1E0000}"/>
    <cellStyle name="_MultipleSpace_DCF - July 2, 2001 2" xfId="8140" xr:uid="{00000000-0005-0000-0000-0000B01E0000}"/>
    <cellStyle name="_MultipleSpace_DCF - July 2, 2001 2 2" xfId="8141" xr:uid="{00000000-0005-0000-0000-0000B11E0000}"/>
    <cellStyle name="_MultipleSpace_dcf 2" xfId="8142" xr:uid="{00000000-0005-0000-0000-0000B21E0000}"/>
    <cellStyle name="_MultipleSpace_dcf 2 2" xfId="8143" xr:uid="{00000000-0005-0000-0000-0000B31E0000}"/>
    <cellStyle name="_MultipleSpace_dcf 3" xfId="8144" xr:uid="{00000000-0005-0000-0000-0000B41E0000}"/>
    <cellStyle name="_MultipleSpace_dcf 3 2" xfId="8145" xr:uid="{00000000-0005-0000-0000-0000B51E0000}"/>
    <cellStyle name="_MultipleSpace_DCF divisions latest version 03 Oct" xfId="8146" xr:uid="{00000000-0005-0000-0000-0000B61E0000}"/>
    <cellStyle name="_MultipleSpace_DCF divisions latest version 03 Oct 2" xfId="8147" xr:uid="{00000000-0005-0000-0000-0000B71E0000}"/>
    <cellStyle name="_MultipleSpace_DCF divisions latest version 03 Oct 2 2" xfId="8148" xr:uid="{00000000-0005-0000-0000-0000B81E0000}"/>
    <cellStyle name="_MultipleSpace_DCF Model + WACC" xfId="8149" xr:uid="{00000000-0005-0000-0000-0000B91E0000}"/>
    <cellStyle name="_MultipleSpace_DCF Model + WACC 2" xfId="8150" xr:uid="{00000000-0005-0000-0000-0000BA1E0000}"/>
    <cellStyle name="_MultipleSpace_DCF Model + WACC 2 2" xfId="8151" xr:uid="{00000000-0005-0000-0000-0000BB1E0000}"/>
    <cellStyle name="_MultipleSpace_DCF Summary pages" xfId="8152" xr:uid="{00000000-0005-0000-0000-0000BC1E0000}"/>
    <cellStyle name="_MultipleSpace_DCF Summary pages 2" xfId="8153" xr:uid="{00000000-0005-0000-0000-0000BD1E0000}"/>
    <cellStyle name="_MultipleSpace_DCF Summary pages 2 2" xfId="8154" xr:uid="{00000000-0005-0000-0000-0000BE1E0000}"/>
    <cellStyle name="_MultipleSpace_DCF Summary pages_Jazztel model 16DP3-Exhibits" xfId="8155" xr:uid="{00000000-0005-0000-0000-0000BF1E0000}"/>
    <cellStyle name="_MultipleSpace_DCF Summary pages_Jazztel model 16DP3-Exhibits 2" xfId="8156" xr:uid="{00000000-0005-0000-0000-0000C01E0000}"/>
    <cellStyle name="_MultipleSpace_DCF Summary pages_Jazztel model 16DP3-Exhibits 2 2" xfId="8157" xr:uid="{00000000-0005-0000-0000-0000C11E0000}"/>
    <cellStyle name="_MultipleSpace_DCF Summary pages_Jazztel model 16DP3-Exhibits_Mobile CSC - CMT" xfId="8158" xr:uid="{00000000-0005-0000-0000-0000C21E0000}"/>
    <cellStyle name="_MultipleSpace_DCF Summary pages_Jazztel model 16DP3-Exhibits_Mobile CSC - CMT 2" xfId="8159" xr:uid="{00000000-0005-0000-0000-0000C31E0000}"/>
    <cellStyle name="_MultipleSpace_DCF Summary pages_Jazztel model 16DP3-Exhibits_Mobile CSC - CMT 2 2" xfId="8160" xr:uid="{00000000-0005-0000-0000-0000C41E0000}"/>
    <cellStyle name="_MultipleSpace_DCF Summary pages_Jazztel model 16DP3-Exhibits_Mobile CSC - CMT_Chiffres Pres board 2007" xfId="8161" xr:uid="{00000000-0005-0000-0000-0000C51E0000}"/>
    <cellStyle name="_MultipleSpace_DCF Summary pages_Jazztel model 16DP3-Exhibits_Mobile CSC - CMT_Chiffres Pres board 2007 2" xfId="8162" xr:uid="{00000000-0005-0000-0000-0000C61E0000}"/>
    <cellStyle name="_MultipleSpace_DCF Summary pages_Jazztel model 16DP3-Exhibits_Mobile CSC - CMT_Chiffres Pres board 2007 2 2" xfId="8163" xr:uid="{00000000-0005-0000-0000-0000C71E0000}"/>
    <cellStyle name="_MultipleSpace_DCF Summary pages_Jazztel model 16DP3-Exhibits_Mobile CSC - CMT_Chiffres Pres Juillet 2007" xfId="8164" xr:uid="{00000000-0005-0000-0000-0000C81E0000}"/>
    <cellStyle name="_MultipleSpace_DCF Summary pages_Jazztel model 16DP3-Exhibits_Mobile CSC - CMT_Chiffres Pres Juillet 2007 2" xfId="8165" xr:uid="{00000000-0005-0000-0000-0000C91E0000}"/>
    <cellStyle name="_MultipleSpace_DCF Summary pages_Jazztel model 16DP3-Exhibits_Mobile CSC - CMT_Chiffres Pres Juillet 2007 2 2" xfId="8166" xr:uid="{00000000-0005-0000-0000-0000CA1E0000}"/>
    <cellStyle name="_MultipleSpace_DCF Summary pages_Jazztel model 16DP3-Exhibits_Mobile CSC - CMT_Free Cash Flow" xfId="8167" xr:uid="{00000000-0005-0000-0000-0000CB1E0000}"/>
    <cellStyle name="_MultipleSpace_DCF Summary pages_Jazztel model 16DP3-Exhibits_Mobile CSC - CMT_Free Cash Flow 2" xfId="8168" xr:uid="{00000000-0005-0000-0000-0000CC1E0000}"/>
    <cellStyle name="_MultipleSpace_DCF Summary pages_Jazztel model 16DP3-Exhibits_Mobile CSC - CMT_Free Cash Flow 2 2" xfId="8169" xr:uid="{00000000-0005-0000-0000-0000CD1E0000}"/>
    <cellStyle name="_MultipleSpace_DCF Summary pages_Jazztel model 16DP3-Exhibits_Mobile CSC - CMT_Free Cash Flow_Bridge FC Act 2007 vs 2008 (Fct June) par entreprise" xfId="8170" xr:uid="{00000000-0005-0000-0000-0000CE1E0000}"/>
    <cellStyle name="_MultipleSpace_DCF Summary pages_Jazztel model 16DP3-Exhibits_Mobile CSC - CMT_Free Cash Flow_Bridge FC Act 2007 vs 2008 (Fct June) par entreprise 2" xfId="8171" xr:uid="{00000000-0005-0000-0000-0000CF1E0000}"/>
    <cellStyle name="_MultipleSpace_DCF Summary pages_Jazztel model 16DP3-Exhibits_Mobile CSC - CMT_Free Cash Flow_Bridge FC Act 2007 vs 2008 (Fct June) par entreprise 2 2" xfId="8172" xr:uid="{00000000-0005-0000-0000-0000D01E0000}"/>
    <cellStyle name="_MultipleSpace_DCF Summary pages_Jazztel model 16DP3-Exhibits_Mobile CSC - CMT_Free Cash Flow_Cash Unit Review 2012 03 Acetow" xfId="8173" xr:uid="{00000000-0005-0000-0000-0000D11E0000}"/>
    <cellStyle name="_MultipleSpace_DCF Summary pages_Jazztel model 16DP3-Exhibits_Mobile CSC - CMT_Free Cash Flow_Chiffres Pres board 2007" xfId="8174" xr:uid="{00000000-0005-0000-0000-0000D21E0000}"/>
    <cellStyle name="_MultipleSpace_DCF Summary pages_Jazztel model 16DP3-Exhibits_Mobile CSC - CMT_Free Cash Flow_Chiffres Pres board 2007 2" xfId="8175" xr:uid="{00000000-0005-0000-0000-0000D31E0000}"/>
    <cellStyle name="_MultipleSpace_DCF Summary pages_Jazztel model 16DP3-Exhibits_Mobile CSC - CMT_Free Cash Flow_Chiffres Pres board 2007 2 2" xfId="8176" xr:uid="{00000000-0005-0000-0000-0000D41E0000}"/>
    <cellStyle name="_MultipleSpace_DCF Summary pages_Jazztel model 16DP3-Exhibits_Mobile CSC - CMT_Free Cash Flow_Conso Bridge EBITDA 2008x2007" xfId="8177" xr:uid="{00000000-0005-0000-0000-0000D51E0000}"/>
    <cellStyle name="_MultipleSpace_DCF Summary pages_Jazztel model 16DP3-Exhibits_Mobile CSC - CMT_Free Cash Flow_Conso Bridge EBITDA 2008x2007 2" xfId="8178" xr:uid="{00000000-0005-0000-0000-0000D61E0000}"/>
    <cellStyle name="_MultipleSpace_DCF Summary pages_Jazztel model 16DP3-Exhibits_Mobile CSC - CMT_Free Cash Flow_Conso Bridge EBITDA 2008x2007 2 2" xfId="8179" xr:uid="{00000000-0005-0000-0000-0000D71E0000}"/>
    <cellStyle name="_MultipleSpace_DCF Summary pages_Jazztel model 16DP3-Exhibits_Mobile CSC - CMT_Free Cash Flow_Conso Bridge EBITDA 2008x2007 SPRING06" xfId="8180" xr:uid="{00000000-0005-0000-0000-0000D81E0000}"/>
    <cellStyle name="_MultipleSpace_DCF Summary pages_Jazztel model 16DP3-Exhibits_Mobile CSC - CMT_Free Cash Flow_Conso Bridge EBITDA 2008x2007 SPRING06 2" xfId="8181" xr:uid="{00000000-0005-0000-0000-0000D91E0000}"/>
    <cellStyle name="_MultipleSpace_DCF Summary pages_Jazztel model 16DP3-Exhibits_Mobile CSC - CMT_Free Cash Flow_Conso Bridge EBITDA 2008x2007 SPRING06 2 2" xfId="8182" xr:uid="{00000000-0005-0000-0000-0000DA1E0000}"/>
    <cellStyle name="_MultipleSpace_DCF Summary pages_Jazztel model 16DP3-Exhibits_Mobile CSC - CMT_Free Cash Flow_P&amp;L Spring 200806" xfId="8183" xr:uid="{00000000-0005-0000-0000-0000DB1E0000}"/>
    <cellStyle name="_MultipleSpace_DCF Summary pages_Jazztel model 16DP3-Exhibits_Mobile CSC - CMT_Free Cash Flow_P&amp;L Spring 200806 2" xfId="8184" xr:uid="{00000000-0005-0000-0000-0000DC1E0000}"/>
    <cellStyle name="_MultipleSpace_DCF Summary pages_Jazztel model 16DP3-Exhibits_Mobile CSC - CMT_Free Cash Flow_P&amp;L Spring 200806 2 2" xfId="8185" xr:uid="{00000000-0005-0000-0000-0000DD1E0000}"/>
    <cellStyle name="_MultipleSpace_DCF Summary pages_Jazztel model 16DP3-Exhibits_Mobile CSC - CMT_Free Cash Flow_Présentation au Board" xfId="8186" xr:uid="{00000000-0005-0000-0000-0000DE1E0000}"/>
    <cellStyle name="_MultipleSpace_DCF Summary pages_Jazztel model 16DP3-Exhibits_Mobile CSC - CMT_Free Cash Flow_Présentation au Board 2" xfId="8187" xr:uid="{00000000-0005-0000-0000-0000DF1E0000}"/>
    <cellStyle name="_MultipleSpace_DCF Summary pages_Jazztel model 16DP3-Exhibits_Mobile CSC - CMT_Free Cash Flow_Présentation au Board 2 2" xfId="8188" xr:uid="{00000000-0005-0000-0000-0000E01E0000}"/>
    <cellStyle name="_MultipleSpace_DCF Summary pages_Jazztel model 16DP3-Exhibits_Mobile CSC - CMT_Free Cash Flow_Présentation au Board July 29" xfId="8189" xr:uid="{00000000-0005-0000-0000-0000E11E0000}"/>
    <cellStyle name="_MultipleSpace_DCF Summary pages_Jazztel model 16DP3-Exhibits_Mobile CSC - CMT_Free Cash Flow_Présentation au Board July 29 2" xfId="8190" xr:uid="{00000000-0005-0000-0000-0000E21E0000}"/>
    <cellStyle name="_MultipleSpace_DCF Summary pages_Jazztel model 16DP3-Exhibits_Mobile CSC - CMT_Free Cash Flow_Présentation au Board July 29 2 2" xfId="8191" xr:uid="{00000000-0005-0000-0000-0000E31E0000}"/>
    <cellStyle name="_MultipleSpace_DCF Summary pages_Jazztel model 16DP3-Exhibits_Mobile CSC - CMT_Free Cash Flow_Présentation au CDG July 21 v080708" xfId="8192" xr:uid="{00000000-0005-0000-0000-0000E41E0000}"/>
    <cellStyle name="_MultipleSpace_DCF Summary pages_Jazztel model 16DP3-Exhibits_Mobile CSC - CMT_Free Cash Flow_Présentation au CDG July 21 v080708 2" xfId="8193" xr:uid="{00000000-0005-0000-0000-0000E51E0000}"/>
    <cellStyle name="_MultipleSpace_DCF Summary pages_Jazztel model 16DP3-Exhibits_Mobile CSC - CMT_Free Cash Flow_Présentation au CDG July 21 v080708 2 2" xfId="8194" xr:uid="{00000000-0005-0000-0000-0000E61E0000}"/>
    <cellStyle name="_MultipleSpace_DCF Summary pages_Jazztel model 16DP3-Exhibits_Mobile CSC - CMT_Free Cash Flow_Présention au Board July 29" xfId="8195" xr:uid="{00000000-0005-0000-0000-0000E71E0000}"/>
    <cellStyle name="_MultipleSpace_DCF Summary pages_Jazztel model 16DP3-Exhibits_Mobile CSC - CMT_Free Cash Flow_Présention au Board July 29 2" xfId="8196" xr:uid="{00000000-0005-0000-0000-0000E81E0000}"/>
    <cellStyle name="_MultipleSpace_DCF Summary pages_Jazztel model 16DP3-Exhibits_Mobile CSC - CMT_Free Cash Flow_Présention au Board July 29 2 2" xfId="8197" xr:uid="{00000000-0005-0000-0000-0000E91E0000}"/>
    <cellStyle name="_MultipleSpace_DCF Summary pages_Jazztel model 16DP3-Exhibits_Mobile CSC - CMT_Free Cash Flow_RM 2008 01 comments ILM" xfId="8198" xr:uid="{00000000-0005-0000-0000-0000EA1E0000}"/>
    <cellStyle name="_MultipleSpace_DCF Summary pages_Jazztel model 16DP3-Exhibits_Mobile CSC - CMT_Free Cash Flow_RM 2008 01 comments ILM 2" xfId="8199" xr:uid="{00000000-0005-0000-0000-0000EB1E0000}"/>
    <cellStyle name="_MultipleSpace_DCF Summary pages_Jazztel model 16DP3-Exhibits_Mobile CSC - CMT_Free Cash Flow_RM 2008 01 comments ILM 2 2" xfId="8200" xr:uid="{00000000-0005-0000-0000-0000EC1E0000}"/>
    <cellStyle name="_MultipleSpace_DCF Summary pages_Jazztel model 16DP3-Exhibits_Mobile CSC - CMT_Free Cash Flow_RM 2008 04 comments ILM" xfId="8201" xr:uid="{00000000-0005-0000-0000-0000ED1E0000}"/>
    <cellStyle name="_MultipleSpace_DCF Summary pages_Jazztel model 16DP3-Exhibits_Mobile CSC - CMT_Free Cash Flow_RM 2008 04 comments ILM 2" xfId="8202" xr:uid="{00000000-0005-0000-0000-0000EE1E0000}"/>
    <cellStyle name="_MultipleSpace_DCF Summary pages_Jazztel model 16DP3-Exhibits_Mobile CSC - CMT_Free Cash Flow_RM 2008 04 comments ILM 2 2" xfId="8203" xr:uid="{00000000-0005-0000-0000-0000EF1E0000}"/>
    <cellStyle name="_MultipleSpace_DCF Summary pages_Jazztel model 16DP3-Exhibits_Mobile CSC - CMT_Free Cash Flow_SPRING 2010" xfId="8204" xr:uid="{00000000-0005-0000-0000-0000F01E0000}"/>
    <cellStyle name="_MultipleSpace_DCF Summary pages_Jazztel model 16DP3-Exhibits_Mobile CSC - CMT_Free Cash Flow_SPRING 2010 2" xfId="8205" xr:uid="{00000000-0005-0000-0000-0000F11E0000}"/>
    <cellStyle name="_MultipleSpace_DCF Summary pages_Jazztel model 16DP3-Exhibits_Mobile CSC - CMT_Free Cash Flow_SPRING 2010 2 2" xfId="8206" xr:uid="{00000000-0005-0000-0000-0000F21E0000}"/>
    <cellStyle name="_MultipleSpace_DCF Summary pages_Jazztel model 16DP3-Exhibits_Mobile CSC - CMT_Free Cash Flow_WC &amp; Free Cash Flow 200801" xfId="8207" xr:uid="{00000000-0005-0000-0000-0000F31E0000}"/>
    <cellStyle name="_MultipleSpace_DCF Summary pages_Jazztel model 16DP3-Exhibits_Mobile CSC - CMT_Free Cash Flow_WC &amp; Free Cash Flow 200801 2" xfId="8208" xr:uid="{00000000-0005-0000-0000-0000F41E0000}"/>
    <cellStyle name="_MultipleSpace_DCF Summary pages_Jazztel model 16DP3-Exhibits_Mobile CSC - CMT_Free Cash Flow_WC &amp; Free Cash Flow 200801 2 2" xfId="8209" xr:uid="{00000000-0005-0000-0000-0000F51E0000}"/>
    <cellStyle name="_MultipleSpace_DCF Summary pages_Jazztel model 16DP3-Exhibits_Mobile CSC - CMT_Free Cash Flow_WC &amp; Free Cash Flow 2011-10" xfId="8210" xr:uid="{00000000-0005-0000-0000-0000F61E0000}"/>
    <cellStyle name="_MultipleSpace_DCF Summary pages_Jazztel model 16DP3-Exhibits_Mobile CSC - CMT_Free Cash Flow_WC &amp; Free Cash Flow 2011-10 2" xfId="8211" xr:uid="{00000000-0005-0000-0000-0000F71E0000}"/>
    <cellStyle name="_MultipleSpace_DCF Summary pages_Jazztel model 16DP3-Exhibits_Mobile CSC - CMT_Free Cash Flow_WC &amp; Free Cash Flow 2011-10 2 2" xfId="8212" xr:uid="{00000000-0005-0000-0000-0000F81E0000}"/>
    <cellStyle name="_MultipleSpace_DCF Summary pages_Jazztel model 16DP3-Exhibits_Mobile CSC - CMT_Free Cash Flow_WC &amp; Free Cash Flow Spring 200806" xfId="8213" xr:uid="{00000000-0005-0000-0000-0000F91E0000}"/>
    <cellStyle name="_MultipleSpace_DCF Summary pages_Jazztel model 16DP3-Exhibits_Mobile CSC - CMT_Free Cash Flow_WC &amp; Free Cash Flow Spring 200806 2" xfId="8214" xr:uid="{00000000-0005-0000-0000-0000FA1E0000}"/>
    <cellStyle name="_MultipleSpace_DCF Summary pages_Jazztel model 16DP3-Exhibits_Mobile CSC - CMT_Free Cash Flow_WC &amp; Free Cash Flow Spring 200806 2 2" xfId="8215" xr:uid="{00000000-0005-0000-0000-0000FB1E0000}"/>
    <cellStyle name="_MultipleSpace_DCF Summary pages_Jazztel model 16DP3-Exhibits_Mobile CSC - CMT_Net result" xfId="8216" xr:uid="{00000000-0005-0000-0000-0000FC1E0000}"/>
    <cellStyle name="_MultipleSpace_DCF Summary pages_Jazztel model 16DP3-Exhibits_Mobile CSC - CMT_Net result 2" xfId="8217" xr:uid="{00000000-0005-0000-0000-0000FD1E0000}"/>
    <cellStyle name="_MultipleSpace_DCF Summary pages_Jazztel model 16DP3-Exhibits_Mobile CSC - CMT_Net result 2 2" xfId="8218" xr:uid="{00000000-0005-0000-0000-0000FE1E0000}"/>
    <cellStyle name="_MultipleSpace_DCF Summary pages_Jazztel model 16DP3-Exhibits_Mobile CSC - CMT_Présention au Board July 29" xfId="8219" xr:uid="{00000000-0005-0000-0000-0000FF1E0000}"/>
    <cellStyle name="_MultipleSpace_DCF Summary pages_Jazztel model 16DP3-Exhibits_Mobile CSC - CMT_Présention au Board July 29 2" xfId="8220" xr:uid="{00000000-0005-0000-0000-0000001F0000}"/>
    <cellStyle name="_MultipleSpace_DCF Summary pages_Jazztel model 16DP3-Exhibits_Mobile CSC - CMT_Présention au Board July 29 2 2" xfId="8221" xr:uid="{00000000-0005-0000-0000-0000011F0000}"/>
    <cellStyle name="_MultipleSpace_DCF Summary pages_Jazztel model 16DP3-Exhibits_Mobile CSC - CMT_suivi dette et FCF" xfId="8222" xr:uid="{00000000-0005-0000-0000-0000021F0000}"/>
    <cellStyle name="_MultipleSpace_DCF Summary pages_Jazztel model 16DP3-Exhibits_Mobile CSC - CMT_suivi dette et FCF 2" xfId="8223" xr:uid="{00000000-0005-0000-0000-0000031F0000}"/>
    <cellStyle name="_MultipleSpace_DCF Summary pages_Jazztel model 16DP3-Exhibits_Mobile CSC - CMT_suivi dette et FCF 2 2" xfId="8224" xr:uid="{00000000-0005-0000-0000-0000041F0000}"/>
    <cellStyle name="_MultipleSpace_DCF Summary pages_Jazztel model 16DP3-Exhibits_Mobile CSC - CMT_Synthèse prev 2006 - 2007 par entreprise" xfId="8225" xr:uid="{00000000-0005-0000-0000-0000051F0000}"/>
    <cellStyle name="_MultipleSpace_DCF Summary pages_Jazztel model 16DP3-Exhibits_Mobile CSC - CMT_Synthèse prev 2006 - 2007 par entreprise 2" xfId="8226" xr:uid="{00000000-0005-0000-0000-0000061F0000}"/>
    <cellStyle name="_MultipleSpace_DCF Summary pages_Jazztel model 16DP3-Exhibits_Mobile CSC - CMT_Synthèse prev 2006 - 2007 par entreprise 2 2" xfId="8227" xr:uid="{00000000-0005-0000-0000-0000071F0000}"/>
    <cellStyle name="_MultipleSpace_DCF Summary pages_Jazztel model 16DP3-Exhibits_Mobile CSC - CMT_Synthèse prev 2006 - 2007 par entreprise v2" xfId="8228" xr:uid="{00000000-0005-0000-0000-0000081F0000}"/>
    <cellStyle name="_MultipleSpace_DCF Summary pages_Jazztel model 16DP3-Exhibits_Mobile CSC - CMT_Synthèse prev 2006 - 2007 par entreprise v2 2" xfId="8229" xr:uid="{00000000-0005-0000-0000-0000091F0000}"/>
    <cellStyle name="_MultipleSpace_DCF Summary pages_Jazztel model 16DP3-Exhibits_Mobile CSC - CMT_Synthèse prev 2006 - 2007 par entreprise v2 2 2" xfId="8230" xr:uid="{00000000-0005-0000-0000-00000A1F0000}"/>
    <cellStyle name="_MultipleSpace_DCF Summary pages_Jazztel model 16DP3-Exhibits_Mobile CSC - CMT_Synthèse prev 2006 - 2007 par entreprise v2_Bridge FC Act 2007 vs 2008 (Fct June) par entreprise" xfId="8231" xr:uid="{00000000-0005-0000-0000-00000B1F0000}"/>
    <cellStyle name="_MultipleSpace_DCF Summary pages_Jazztel model 16DP3-Exhibits_Mobile CSC - CMT_Synthèse prev 2006 - 2007 par entreprise v2_Bridge FC Act 2007 vs 2008 (Fct June) par entreprise 2" xfId="8232" xr:uid="{00000000-0005-0000-0000-00000C1F0000}"/>
    <cellStyle name="_MultipleSpace_DCF Summary pages_Jazztel model 16DP3-Exhibits_Mobile CSC - CMT_Synthèse prev 2006 - 2007 par entreprise v2_Bridge FC Act 2007 vs 2008 (Fct June) par entreprise 2 2" xfId="8233" xr:uid="{00000000-0005-0000-0000-00000D1F0000}"/>
    <cellStyle name="_MultipleSpace_DCF Summary pages_Jazztel model 16DP3-Exhibits_Mobile CSC - CMT_Synthèse prev 2006 - 2007 par entreprise v2_Cash Unit Review 2012 03 Acetow" xfId="8234" xr:uid="{00000000-0005-0000-0000-00000E1F0000}"/>
    <cellStyle name="_MultipleSpace_DCF Summary pages_Jazztel model 16DP3-Exhibits_Mobile CSC - CMT_Synthèse prev 2006 - 2007 par entreprise v2_Chiffres Pres board 2007" xfId="8235" xr:uid="{00000000-0005-0000-0000-00000F1F0000}"/>
    <cellStyle name="_MultipleSpace_DCF Summary pages_Jazztel model 16DP3-Exhibits_Mobile CSC - CMT_Synthèse prev 2006 - 2007 par entreprise v2_Chiffres Pres board 2007 2" xfId="8236" xr:uid="{00000000-0005-0000-0000-0000101F0000}"/>
    <cellStyle name="_MultipleSpace_DCF Summary pages_Jazztel model 16DP3-Exhibits_Mobile CSC - CMT_Synthèse prev 2006 - 2007 par entreprise v2_Chiffres Pres board 2007 2 2" xfId="8237" xr:uid="{00000000-0005-0000-0000-0000111F0000}"/>
    <cellStyle name="_MultipleSpace_DCF Summary pages_Jazztel model 16DP3-Exhibits_Mobile CSC - CMT_Synthèse prev 2006 - 2007 par entreprise v2_Conso Bridge EBITDA 2008x2007" xfId="8238" xr:uid="{00000000-0005-0000-0000-0000121F0000}"/>
    <cellStyle name="_MultipleSpace_DCF Summary pages_Jazztel model 16DP3-Exhibits_Mobile CSC - CMT_Synthèse prev 2006 - 2007 par entreprise v2_Conso Bridge EBITDA 2008x2007 2" xfId="8239" xr:uid="{00000000-0005-0000-0000-0000131F0000}"/>
    <cellStyle name="_MultipleSpace_DCF Summary pages_Jazztel model 16DP3-Exhibits_Mobile CSC - CMT_Synthèse prev 2006 - 2007 par entreprise v2_Conso Bridge EBITDA 2008x2007 2 2" xfId="8240" xr:uid="{00000000-0005-0000-0000-0000141F0000}"/>
    <cellStyle name="_MultipleSpace_DCF Summary pages_Jazztel model 16DP3-Exhibits_Mobile CSC - CMT_Synthèse prev 2006 - 2007 par entreprise v2_Conso Bridge EBITDA 2008x2007 SPRING06" xfId="8241" xr:uid="{00000000-0005-0000-0000-0000151F0000}"/>
    <cellStyle name="_MultipleSpace_DCF Summary pages_Jazztel model 16DP3-Exhibits_Mobile CSC - CMT_Synthèse prev 2006 - 2007 par entreprise v2_Conso Bridge EBITDA 2008x2007 SPRING06 2" xfId="8242" xr:uid="{00000000-0005-0000-0000-0000161F0000}"/>
    <cellStyle name="_MultipleSpace_DCF Summary pages_Jazztel model 16DP3-Exhibits_Mobile CSC - CMT_Synthèse prev 2006 - 2007 par entreprise v2_Conso Bridge EBITDA 2008x2007 SPRING06 2 2" xfId="8243" xr:uid="{00000000-0005-0000-0000-0000171F0000}"/>
    <cellStyle name="_MultipleSpace_DCF Summary pages_Jazztel model 16DP3-Exhibits_Mobile CSC - CMT_Synthèse prev 2006 - 2007 par entreprise v2_P&amp;L Spring 200806" xfId="8244" xr:uid="{00000000-0005-0000-0000-0000181F0000}"/>
    <cellStyle name="_MultipleSpace_DCF Summary pages_Jazztel model 16DP3-Exhibits_Mobile CSC - CMT_Synthèse prev 2006 - 2007 par entreprise v2_P&amp;L Spring 200806 2" xfId="8245" xr:uid="{00000000-0005-0000-0000-0000191F0000}"/>
    <cellStyle name="_MultipleSpace_DCF Summary pages_Jazztel model 16DP3-Exhibits_Mobile CSC - CMT_Synthèse prev 2006 - 2007 par entreprise v2_P&amp;L Spring 200806 2 2" xfId="8246" xr:uid="{00000000-0005-0000-0000-00001A1F0000}"/>
    <cellStyle name="_MultipleSpace_DCF Summary pages_Jazztel model 16DP3-Exhibits_Mobile CSC - CMT_Synthèse prev 2006 - 2007 par entreprise v2_Présentation au Board" xfId="8247" xr:uid="{00000000-0005-0000-0000-00001B1F0000}"/>
    <cellStyle name="_MultipleSpace_DCF Summary pages_Jazztel model 16DP3-Exhibits_Mobile CSC - CMT_Synthèse prev 2006 - 2007 par entreprise v2_Présentation au Board 2" xfId="8248" xr:uid="{00000000-0005-0000-0000-00001C1F0000}"/>
    <cellStyle name="_MultipleSpace_DCF Summary pages_Jazztel model 16DP3-Exhibits_Mobile CSC - CMT_Synthèse prev 2006 - 2007 par entreprise v2_Présentation au Board 2 2" xfId="8249" xr:uid="{00000000-0005-0000-0000-00001D1F0000}"/>
    <cellStyle name="_MultipleSpace_DCF Summary pages_Jazztel model 16DP3-Exhibits_Mobile CSC - CMT_Synthèse prev 2006 - 2007 par entreprise v2_Présentation au Board July 29" xfId="8250" xr:uid="{00000000-0005-0000-0000-00001E1F0000}"/>
    <cellStyle name="_MultipleSpace_DCF Summary pages_Jazztel model 16DP3-Exhibits_Mobile CSC - CMT_Synthèse prev 2006 - 2007 par entreprise v2_Présentation au Board July 29 2" xfId="8251" xr:uid="{00000000-0005-0000-0000-00001F1F0000}"/>
    <cellStyle name="_MultipleSpace_DCF Summary pages_Jazztel model 16DP3-Exhibits_Mobile CSC - CMT_Synthèse prev 2006 - 2007 par entreprise v2_Présentation au Board July 29 2 2" xfId="8252" xr:uid="{00000000-0005-0000-0000-0000201F0000}"/>
    <cellStyle name="_MultipleSpace_DCF Summary pages_Jazztel model 16DP3-Exhibits_Mobile CSC - CMT_Synthèse prev 2006 - 2007 par entreprise v2_Présentation au CDG July 21 v080708" xfId="8253" xr:uid="{00000000-0005-0000-0000-0000211F0000}"/>
    <cellStyle name="_MultipleSpace_DCF Summary pages_Jazztel model 16DP3-Exhibits_Mobile CSC - CMT_Synthèse prev 2006 - 2007 par entreprise v2_Présentation au CDG July 21 v080708 2" xfId="8254" xr:uid="{00000000-0005-0000-0000-0000221F0000}"/>
    <cellStyle name="_MultipleSpace_DCF Summary pages_Jazztel model 16DP3-Exhibits_Mobile CSC - CMT_Synthèse prev 2006 - 2007 par entreprise v2_Présentation au CDG July 21 v080708 2 2" xfId="8255" xr:uid="{00000000-0005-0000-0000-0000231F0000}"/>
    <cellStyle name="_MultipleSpace_DCF Summary pages_Jazztel model 16DP3-Exhibits_Mobile CSC - CMT_Synthèse prev 2006 - 2007 par entreprise v2_Présention au Board July 29" xfId="8256" xr:uid="{00000000-0005-0000-0000-0000241F0000}"/>
    <cellStyle name="_MultipleSpace_DCF Summary pages_Jazztel model 16DP3-Exhibits_Mobile CSC - CMT_Synthèse prev 2006 - 2007 par entreprise v2_Présention au Board July 29 2" xfId="8257" xr:uid="{00000000-0005-0000-0000-0000251F0000}"/>
    <cellStyle name="_MultipleSpace_DCF Summary pages_Jazztel model 16DP3-Exhibits_Mobile CSC - CMT_Synthèse prev 2006 - 2007 par entreprise v2_Présention au Board July 29 2 2" xfId="8258" xr:uid="{00000000-0005-0000-0000-0000261F0000}"/>
    <cellStyle name="_MultipleSpace_DCF Summary pages_Jazztel model 16DP3-Exhibits_Mobile CSC - CMT_Synthèse prev 2006 - 2007 par entreprise v2_RM 2008 01 comments ILM" xfId="8259" xr:uid="{00000000-0005-0000-0000-0000271F0000}"/>
    <cellStyle name="_MultipleSpace_DCF Summary pages_Jazztel model 16DP3-Exhibits_Mobile CSC - CMT_Synthèse prev 2006 - 2007 par entreprise v2_RM 2008 01 comments ILM 2" xfId="8260" xr:uid="{00000000-0005-0000-0000-0000281F0000}"/>
    <cellStyle name="_MultipleSpace_DCF Summary pages_Jazztel model 16DP3-Exhibits_Mobile CSC - CMT_Synthèse prev 2006 - 2007 par entreprise v2_RM 2008 01 comments ILM 2 2" xfId="8261" xr:uid="{00000000-0005-0000-0000-0000291F0000}"/>
    <cellStyle name="_MultipleSpace_DCF Summary pages_Jazztel model 16DP3-Exhibits_Mobile CSC - CMT_Synthèse prev 2006 - 2007 par entreprise v2_RM 2008 04 comments ILM" xfId="8262" xr:uid="{00000000-0005-0000-0000-00002A1F0000}"/>
    <cellStyle name="_MultipleSpace_DCF Summary pages_Jazztel model 16DP3-Exhibits_Mobile CSC - CMT_Synthèse prev 2006 - 2007 par entreprise v2_RM 2008 04 comments ILM 2" xfId="8263" xr:uid="{00000000-0005-0000-0000-00002B1F0000}"/>
    <cellStyle name="_MultipleSpace_DCF Summary pages_Jazztel model 16DP3-Exhibits_Mobile CSC - CMT_Synthèse prev 2006 - 2007 par entreprise v2_RM 2008 04 comments ILM 2 2" xfId="8264" xr:uid="{00000000-0005-0000-0000-00002C1F0000}"/>
    <cellStyle name="_MultipleSpace_DCF Summary pages_Jazztel model 16DP3-Exhibits_Mobile CSC - CMT_Synthèse prev 2006 - 2007 par entreprise v2_SPRING 2010" xfId="8265" xr:uid="{00000000-0005-0000-0000-00002D1F0000}"/>
    <cellStyle name="_MultipleSpace_DCF Summary pages_Jazztel model 16DP3-Exhibits_Mobile CSC - CMT_Synthèse prev 2006 - 2007 par entreprise v2_SPRING 2010 2" xfId="8266" xr:uid="{00000000-0005-0000-0000-00002E1F0000}"/>
    <cellStyle name="_MultipleSpace_DCF Summary pages_Jazztel model 16DP3-Exhibits_Mobile CSC - CMT_Synthèse prev 2006 - 2007 par entreprise v2_SPRING 2010 2 2" xfId="8267" xr:uid="{00000000-0005-0000-0000-00002F1F0000}"/>
    <cellStyle name="_MultipleSpace_DCF Summary pages_Jazztel model 16DP3-Exhibits_Mobile CSC - CMT_Synthèse prev 2006 - 2007 par entreprise v2_WC &amp; Free Cash Flow 200801" xfId="8268" xr:uid="{00000000-0005-0000-0000-0000301F0000}"/>
    <cellStyle name="_MultipleSpace_DCF Summary pages_Jazztel model 16DP3-Exhibits_Mobile CSC - CMT_Synthèse prev 2006 - 2007 par entreprise v2_WC &amp; Free Cash Flow 200801 2" xfId="8269" xr:uid="{00000000-0005-0000-0000-0000311F0000}"/>
    <cellStyle name="_MultipleSpace_DCF Summary pages_Jazztel model 16DP3-Exhibits_Mobile CSC - CMT_Synthèse prev 2006 - 2007 par entreprise v2_WC &amp; Free Cash Flow 200801 2 2" xfId="8270" xr:uid="{00000000-0005-0000-0000-0000321F0000}"/>
    <cellStyle name="_MultipleSpace_DCF Summary pages_Jazztel model 16DP3-Exhibits_Mobile CSC - CMT_Synthèse prev 2006 - 2007 par entreprise v2_WC &amp; Free Cash Flow 2011-10" xfId="8271" xr:uid="{00000000-0005-0000-0000-0000331F0000}"/>
    <cellStyle name="_MultipleSpace_DCF Summary pages_Jazztel model 16DP3-Exhibits_Mobile CSC - CMT_Synthèse prev 2006 - 2007 par entreprise v2_WC &amp; Free Cash Flow 2011-10 2" xfId="8272" xr:uid="{00000000-0005-0000-0000-0000341F0000}"/>
    <cellStyle name="_MultipleSpace_DCF Summary pages_Jazztel model 16DP3-Exhibits_Mobile CSC - CMT_Synthèse prev 2006 - 2007 par entreprise v2_WC &amp; Free Cash Flow 2011-10 2 2" xfId="8273" xr:uid="{00000000-0005-0000-0000-0000351F0000}"/>
    <cellStyle name="_MultipleSpace_DCF Summary pages_Jazztel model 16DP3-Exhibits_Mobile CSC - CMT_Synthèse prev 2006 - 2007 par entreprise v2_WC &amp; Free Cash Flow Spring 200806" xfId="8274" xr:uid="{00000000-0005-0000-0000-0000361F0000}"/>
    <cellStyle name="_MultipleSpace_DCF Summary pages_Jazztel model 16DP3-Exhibits_Mobile CSC - CMT_Synthèse prev 2006 - 2007 par entreprise v2_WC &amp; Free Cash Flow Spring 200806 2" xfId="8275" xr:uid="{00000000-0005-0000-0000-0000371F0000}"/>
    <cellStyle name="_MultipleSpace_DCF Summary pages_Jazztel model 16DP3-Exhibits_Mobile CSC - CMT_Synthèse prev 2006 - 2007 par entreprise v2_WC &amp; Free Cash Flow Spring 200806 2 2" xfId="8276" xr:uid="{00000000-0005-0000-0000-0000381F0000}"/>
    <cellStyle name="_MultipleSpace_DCF Summary pages_Jazztel model 16DP3-Exhibits_Mobile CSC - CMT_Synthèse prev 2006 - 2007 par entreprise_Bridge FC Act 2007 vs 2008 (Fct June) par entreprise" xfId="8277" xr:uid="{00000000-0005-0000-0000-0000391F0000}"/>
    <cellStyle name="_MultipleSpace_DCF Summary pages_Jazztel model 16DP3-Exhibits_Mobile CSC - CMT_Synthèse prev 2006 - 2007 par entreprise_Bridge FC Act 2007 vs 2008 (Fct June) par entreprise 2" xfId="8278" xr:uid="{00000000-0005-0000-0000-00003A1F0000}"/>
    <cellStyle name="_MultipleSpace_DCF Summary pages_Jazztel model 16DP3-Exhibits_Mobile CSC - CMT_Synthèse prev 2006 - 2007 par entreprise_Bridge FC Act 2007 vs 2008 (Fct June) par entreprise 2 2" xfId="8279" xr:uid="{00000000-0005-0000-0000-00003B1F0000}"/>
    <cellStyle name="_MultipleSpace_DCF Summary pages_Jazztel model 16DP3-Exhibits_Mobile CSC - CMT_Synthèse prev 2006 - 2007 par entreprise_Cash Unit Review 2012 03 Acetow" xfId="8280" xr:uid="{00000000-0005-0000-0000-00003C1F0000}"/>
    <cellStyle name="_MultipleSpace_DCF Summary pages_Jazztel model 16DP3-Exhibits_Mobile CSC - CMT_Synthèse prev 2006 - 2007 par entreprise_Conso Bridge EBITDA 2008x2007" xfId="8281" xr:uid="{00000000-0005-0000-0000-00003D1F0000}"/>
    <cellStyle name="_MultipleSpace_DCF Summary pages_Jazztel model 16DP3-Exhibits_Mobile CSC - CMT_Synthèse prev 2006 - 2007 par entreprise_Conso Bridge EBITDA 2008x2007 2" xfId="8282" xr:uid="{00000000-0005-0000-0000-00003E1F0000}"/>
    <cellStyle name="_MultipleSpace_DCF Summary pages_Jazztel model 16DP3-Exhibits_Mobile CSC - CMT_Synthèse prev 2006 - 2007 par entreprise_Conso Bridge EBITDA 2008x2007 2 2" xfId="8283" xr:uid="{00000000-0005-0000-0000-00003F1F0000}"/>
    <cellStyle name="_MultipleSpace_DCF Summary pages_Jazztel model 16DP3-Exhibits_Mobile CSC - CMT_Synthèse prev 2006 - 2007 par entreprise_Conso Bridge EBITDA 2008x2007 SPRING06" xfId="8284" xr:uid="{00000000-0005-0000-0000-0000401F0000}"/>
    <cellStyle name="_MultipleSpace_DCF Summary pages_Jazztel model 16DP3-Exhibits_Mobile CSC - CMT_Synthèse prev 2006 - 2007 par entreprise_Conso Bridge EBITDA 2008x2007 SPRING06 2" xfId="8285" xr:uid="{00000000-0005-0000-0000-0000411F0000}"/>
    <cellStyle name="_MultipleSpace_DCF Summary pages_Jazztel model 16DP3-Exhibits_Mobile CSC - CMT_Synthèse prev 2006 - 2007 par entreprise_Conso Bridge EBITDA 2008x2007 SPRING06 2 2" xfId="8286" xr:uid="{00000000-0005-0000-0000-0000421F0000}"/>
    <cellStyle name="_MultipleSpace_DCF Summary pages_Jazztel model 16DP3-Exhibits_Mobile CSC - CMT_Synthèse prev 2006 - 2007 par entreprise_Formats RDG Dec 2007 vMAG Energy Services" xfId="8287" xr:uid="{00000000-0005-0000-0000-0000431F0000}"/>
    <cellStyle name="_MultipleSpace_DCF Summary pages_Jazztel model 16DP3-Exhibits_Mobile CSC - CMT_Synthèse prev 2006 - 2007 par entreprise_Formats RDG Dec 2007 vMAG Energy Services 2" xfId="8288" xr:uid="{00000000-0005-0000-0000-0000441F0000}"/>
    <cellStyle name="_MultipleSpace_DCF Summary pages_Jazztel model 16DP3-Exhibits_Mobile CSC - CMT_Synthèse prev 2006 - 2007 par entreprise_Formats RDG Dec 2007 vMAG Energy Services 2 2" xfId="8289" xr:uid="{00000000-0005-0000-0000-0000451F0000}"/>
    <cellStyle name="_MultipleSpace_DCF Summary pages_Jazztel model 16DP3-Exhibits_Mobile CSC - CMT_Synthèse prev 2006 - 2007 par entreprise_P&amp;L Spring 200806" xfId="8290" xr:uid="{00000000-0005-0000-0000-0000461F0000}"/>
    <cellStyle name="_MultipleSpace_DCF Summary pages_Jazztel model 16DP3-Exhibits_Mobile CSC - CMT_Synthèse prev 2006 - 2007 par entreprise_P&amp;L Spring 200806 2" xfId="8291" xr:uid="{00000000-0005-0000-0000-0000471F0000}"/>
    <cellStyle name="_MultipleSpace_DCF Summary pages_Jazztel model 16DP3-Exhibits_Mobile CSC - CMT_Synthèse prev 2006 - 2007 par entreprise_P&amp;L Spring 200806 2 2" xfId="8292" xr:uid="{00000000-0005-0000-0000-0000481F0000}"/>
    <cellStyle name="_MultipleSpace_DCF Summary pages_Jazztel model 16DP3-Exhibits_Mobile CSC - CMT_Synthèse prev 2006 - 2007 par entreprise_Présentation au Board" xfId="8293" xr:uid="{00000000-0005-0000-0000-0000491F0000}"/>
    <cellStyle name="_MultipleSpace_DCF Summary pages_Jazztel model 16DP3-Exhibits_Mobile CSC - CMT_Synthèse prev 2006 - 2007 par entreprise_Présentation au Board 2" xfId="8294" xr:uid="{00000000-0005-0000-0000-00004A1F0000}"/>
    <cellStyle name="_MultipleSpace_DCF Summary pages_Jazztel model 16DP3-Exhibits_Mobile CSC - CMT_Synthèse prev 2006 - 2007 par entreprise_Présentation au Board 2 2" xfId="8295" xr:uid="{00000000-0005-0000-0000-00004B1F0000}"/>
    <cellStyle name="_MultipleSpace_DCF Summary pages_Jazztel model 16DP3-Exhibits_Mobile CSC - CMT_Synthèse prev 2006 - 2007 par entreprise_Présentation au Board July 29" xfId="8296" xr:uid="{00000000-0005-0000-0000-00004C1F0000}"/>
    <cellStyle name="_MultipleSpace_DCF Summary pages_Jazztel model 16DP3-Exhibits_Mobile CSC - CMT_Synthèse prev 2006 - 2007 par entreprise_Présentation au Board July 29 2" xfId="8297" xr:uid="{00000000-0005-0000-0000-00004D1F0000}"/>
    <cellStyle name="_MultipleSpace_DCF Summary pages_Jazztel model 16DP3-Exhibits_Mobile CSC - CMT_Synthèse prev 2006 - 2007 par entreprise_Présentation au Board July 29 2 2" xfId="8298" xr:uid="{00000000-0005-0000-0000-00004E1F0000}"/>
    <cellStyle name="_MultipleSpace_DCF Summary pages_Jazztel model 16DP3-Exhibits_Mobile CSC - CMT_Synthèse prev 2006 - 2007 par entreprise_Présentation au CDG July 21 v080708" xfId="8299" xr:uid="{00000000-0005-0000-0000-00004F1F0000}"/>
    <cellStyle name="_MultipleSpace_DCF Summary pages_Jazztel model 16DP3-Exhibits_Mobile CSC - CMT_Synthèse prev 2006 - 2007 par entreprise_Présentation au CDG July 21 v080708 2" xfId="8300" xr:uid="{00000000-0005-0000-0000-0000501F0000}"/>
    <cellStyle name="_MultipleSpace_DCF Summary pages_Jazztel model 16DP3-Exhibits_Mobile CSC - CMT_Synthèse prev 2006 - 2007 par entreprise_Présentation au CDG July 21 v080708 2 2" xfId="8301" xr:uid="{00000000-0005-0000-0000-0000511F0000}"/>
    <cellStyle name="_MultipleSpace_DCF Summary pages_Jazztel model 16DP3-Exhibits_Mobile CSC - CMT_Synthèse prev 2006 - 2007 par entreprise_RM 2008 01 comments ILM" xfId="8302" xr:uid="{00000000-0005-0000-0000-0000521F0000}"/>
    <cellStyle name="_MultipleSpace_DCF Summary pages_Jazztel model 16DP3-Exhibits_Mobile CSC - CMT_Synthèse prev 2006 - 2007 par entreprise_RM 2008 01 comments ILM 2" xfId="8303" xr:uid="{00000000-0005-0000-0000-0000531F0000}"/>
    <cellStyle name="_MultipleSpace_DCF Summary pages_Jazztel model 16DP3-Exhibits_Mobile CSC - CMT_Synthèse prev 2006 - 2007 par entreprise_RM 2008 01 comments ILM 2 2" xfId="8304" xr:uid="{00000000-0005-0000-0000-0000541F0000}"/>
    <cellStyle name="_MultipleSpace_DCF Summary pages_Jazztel model 16DP3-Exhibits_Mobile CSC - CMT_Synthèse prev 2006 - 2007 par entreprise_RM 2008 04 comments ILM" xfId="8305" xr:uid="{00000000-0005-0000-0000-0000551F0000}"/>
    <cellStyle name="_MultipleSpace_DCF Summary pages_Jazztel model 16DP3-Exhibits_Mobile CSC - CMT_Synthèse prev 2006 - 2007 par entreprise_RM 2008 04 comments ILM 2" xfId="8306" xr:uid="{00000000-0005-0000-0000-0000561F0000}"/>
    <cellStyle name="_MultipleSpace_DCF Summary pages_Jazztel model 16DP3-Exhibits_Mobile CSC - CMT_Synthèse prev 2006 - 2007 par entreprise_RM 2008 04 comments ILM 2 2" xfId="8307" xr:uid="{00000000-0005-0000-0000-0000571F0000}"/>
    <cellStyle name="_MultipleSpace_DCF Summary pages_Jazztel model 16DP3-Exhibits_Mobile CSC - CMT_Synthèse prev 2006 - 2007 par entreprise_SPRING 2010" xfId="8308" xr:uid="{00000000-0005-0000-0000-0000581F0000}"/>
    <cellStyle name="_MultipleSpace_DCF Summary pages_Jazztel model 16DP3-Exhibits_Mobile CSC - CMT_Synthèse prev 2006 - 2007 par entreprise_SPRING 2010 2" xfId="8309" xr:uid="{00000000-0005-0000-0000-0000591F0000}"/>
    <cellStyle name="_MultipleSpace_DCF Summary pages_Jazztel model 16DP3-Exhibits_Mobile CSC - CMT_Synthèse prev 2006 - 2007 par entreprise_SPRING 2010 2 2" xfId="8310" xr:uid="{00000000-0005-0000-0000-00005A1F0000}"/>
    <cellStyle name="_MultipleSpace_DCF Summary pages_Jazztel model 16DP3-Exhibits_Mobile CSC - CMT_Synthèse prev 2006 - 2007 par entreprise_Synthèse Rhodia Spring Dec 2007 P&amp;L" xfId="8311" xr:uid="{00000000-0005-0000-0000-00005B1F0000}"/>
    <cellStyle name="_MultipleSpace_DCF Summary pages_Jazztel model 16DP3-Exhibits_Mobile CSC - CMT_Synthèse prev 2006 - 2007 par entreprise_Synthèse Rhodia Spring Dec 2007 P&amp;L 2" xfId="8312" xr:uid="{00000000-0005-0000-0000-00005C1F0000}"/>
    <cellStyle name="_MultipleSpace_DCF Summary pages_Jazztel model 16DP3-Exhibits_Mobile CSC - CMT_Synthèse prev 2006 - 2007 par entreprise_Synthèse Rhodia Spring Dec 2007 P&amp;L 2 2" xfId="8313" xr:uid="{00000000-0005-0000-0000-00005D1F0000}"/>
    <cellStyle name="_MultipleSpace_DCF Summary pages_Jazztel model 16DP3-Exhibits_Mobile CSC - CMT_Synthèse prev 2006 - 2007 par entreprise_WC &amp; Free Cash Flow 200801" xfId="8314" xr:uid="{00000000-0005-0000-0000-00005E1F0000}"/>
    <cellStyle name="_MultipleSpace_DCF Summary pages_Jazztel model 16DP3-Exhibits_Mobile CSC - CMT_Synthèse prev 2006 - 2007 par entreprise_WC &amp; Free Cash Flow 200801 2" xfId="8315" xr:uid="{00000000-0005-0000-0000-00005F1F0000}"/>
    <cellStyle name="_MultipleSpace_DCF Summary pages_Jazztel model 16DP3-Exhibits_Mobile CSC - CMT_Synthèse prev 2006 - 2007 par entreprise_WC &amp; Free Cash Flow 200801 2 2" xfId="8316" xr:uid="{00000000-0005-0000-0000-0000601F0000}"/>
    <cellStyle name="_MultipleSpace_DCF Summary pages_Jazztel model 16DP3-Exhibits_Mobile CSC - CMT_Synthèse prev 2006 - 2007 par entreprise_WC &amp; Free Cash Flow 2011-10" xfId="8317" xr:uid="{00000000-0005-0000-0000-0000611F0000}"/>
    <cellStyle name="_MultipleSpace_DCF Summary pages_Jazztel model 16DP3-Exhibits_Mobile CSC - CMT_Synthèse prev 2006 - 2007 par entreprise_WC &amp; Free Cash Flow 2011-10 2" xfId="8318" xr:uid="{00000000-0005-0000-0000-0000621F0000}"/>
    <cellStyle name="_MultipleSpace_DCF Summary pages_Jazztel model 16DP3-Exhibits_Mobile CSC - CMT_Synthèse prev 2006 - 2007 par entreprise_WC &amp; Free Cash Flow 2011-10 2 2" xfId="8319" xr:uid="{00000000-0005-0000-0000-0000631F0000}"/>
    <cellStyle name="_MultipleSpace_DCF Summary pages_Jazztel model 16DP3-Exhibits_Mobile CSC - CMT_Synthèse prev 2006 - 2007 par entreprise_WC &amp; Free Cash Flow Spring 200806" xfId="8320" xr:uid="{00000000-0005-0000-0000-0000641F0000}"/>
    <cellStyle name="_MultipleSpace_DCF Summary pages_Jazztel model 16DP3-Exhibits_Mobile CSC - CMT_Synthèse prev 2006 - 2007 par entreprise_WC &amp; Free Cash Flow Spring 200806 2" xfId="8321" xr:uid="{00000000-0005-0000-0000-0000651F0000}"/>
    <cellStyle name="_MultipleSpace_DCF Summary pages_Jazztel model 16DP3-Exhibits_Mobile CSC - CMT_Synthèse prev 2006 - 2007 par entreprise_WC &amp; Free Cash Flow Spring 200806 2 2" xfId="8322" xr:uid="{00000000-0005-0000-0000-0000661F0000}"/>
    <cellStyle name="_MultipleSpace_DCF Summary pages_Jazztel model 18DP-exhibits" xfId="8323" xr:uid="{00000000-0005-0000-0000-0000671F0000}"/>
    <cellStyle name="_MultipleSpace_DCF Summary pages_Jazztel model 18DP-exhibits 2" xfId="8324" xr:uid="{00000000-0005-0000-0000-0000681F0000}"/>
    <cellStyle name="_MultipleSpace_DCF Summary pages_Jazztel model 18DP-exhibits 2 2" xfId="8325" xr:uid="{00000000-0005-0000-0000-0000691F0000}"/>
    <cellStyle name="_MultipleSpace_DCF Summary pages_Jazztel model 18DP-exhibits_Chiffres Pres board 2007" xfId="8326" xr:uid="{00000000-0005-0000-0000-00006A1F0000}"/>
    <cellStyle name="_MultipleSpace_DCF Summary pages_Jazztel model 18DP-exhibits_Chiffres Pres board 2007 2" xfId="8327" xr:uid="{00000000-0005-0000-0000-00006B1F0000}"/>
    <cellStyle name="_MultipleSpace_DCF Summary pages_Jazztel model 18DP-exhibits_Chiffres Pres board 2007 2 2" xfId="8328" xr:uid="{00000000-0005-0000-0000-00006C1F0000}"/>
    <cellStyle name="_MultipleSpace_DCF Summary pages_Jazztel model 18DP-exhibits_Chiffres Pres Juillet 2007" xfId="8329" xr:uid="{00000000-0005-0000-0000-00006D1F0000}"/>
    <cellStyle name="_MultipleSpace_DCF Summary pages_Jazztel model 18DP-exhibits_Chiffres Pres Juillet 2007 2" xfId="8330" xr:uid="{00000000-0005-0000-0000-00006E1F0000}"/>
    <cellStyle name="_MultipleSpace_DCF Summary pages_Jazztel model 18DP-exhibits_Chiffres Pres Juillet 2007 2 2" xfId="8331" xr:uid="{00000000-0005-0000-0000-00006F1F0000}"/>
    <cellStyle name="_MultipleSpace_DCF Summary pages_Jazztel model 18DP-exhibits_Net result" xfId="8332" xr:uid="{00000000-0005-0000-0000-0000701F0000}"/>
    <cellStyle name="_MultipleSpace_DCF Summary pages_Jazztel model 18DP-exhibits_Net result 2" xfId="8333" xr:uid="{00000000-0005-0000-0000-0000711F0000}"/>
    <cellStyle name="_MultipleSpace_DCF Summary pages_Jazztel model 18DP-exhibits_Net result 2 2" xfId="8334" xr:uid="{00000000-0005-0000-0000-0000721F0000}"/>
    <cellStyle name="_MultipleSpace_DCF Summary pages_Jazztel model 18DP-exhibits_Net result_Bridge FC Act 2007 vs 2008 (Fct June) par entreprise" xfId="8335" xr:uid="{00000000-0005-0000-0000-0000731F0000}"/>
    <cellStyle name="_MultipleSpace_DCF Summary pages_Jazztel model 18DP-exhibits_Net result_Bridge FC Act 2007 vs 2008 (Fct June) par entreprise 2" xfId="8336" xr:uid="{00000000-0005-0000-0000-0000741F0000}"/>
    <cellStyle name="_MultipleSpace_DCF Summary pages_Jazztel model 18DP-exhibits_Net result_Bridge FC Act 2007 vs 2008 (Fct June) par entreprise 2 2" xfId="8337" xr:uid="{00000000-0005-0000-0000-0000751F0000}"/>
    <cellStyle name="_MultipleSpace_DCF Summary pages_Jazztel model 18DP-exhibits_Net result_Cash Unit Review 2012 03 Acetow" xfId="8338" xr:uid="{00000000-0005-0000-0000-0000761F0000}"/>
    <cellStyle name="_MultipleSpace_DCF Summary pages_Jazztel model 18DP-exhibits_Net result_Conso Bridge EBITDA 2008x2007" xfId="8339" xr:uid="{00000000-0005-0000-0000-0000771F0000}"/>
    <cellStyle name="_MultipleSpace_DCF Summary pages_Jazztel model 18DP-exhibits_Net result_Conso Bridge EBITDA 2008x2007 2" xfId="8340" xr:uid="{00000000-0005-0000-0000-0000781F0000}"/>
    <cellStyle name="_MultipleSpace_DCF Summary pages_Jazztel model 18DP-exhibits_Net result_Conso Bridge EBITDA 2008x2007 2 2" xfId="8341" xr:uid="{00000000-0005-0000-0000-0000791F0000}"/>
    <cellStyle name="_MultipleSpace_DCF Summary pages_Jazztel model 18DP-exhibits_Net result_Conso Bridge EBITDA 2008x2007 SPRING06" xfId="8342" xr:uid="{00000000-0005-0000-0000-00007A1F0000}"/>
    <cellStyle name="_MultipleSpace_DCF Summary pages_Jazztel model 18DP-exhibits_Net result_Conso Bridge EBITDA 2008x2007 SPRING06 2" xfId="8343" xr:uid="{00000000-0005-0000-0000-00007B1F0000}"/>
    <cellStyle name="_MultipleSpace_DCF Summary pages_Jazztel model 18DP-exhibits_Net result_Conso Bridge EBITDA 2008x2007 SPRING06 2 2" xfId="8344" xr:uid="{00000000-0005-0000-0000-00007C1F0000}"/>
    <cellStyle name="_MultipleSpace_DCF Summary pages_Jazztel model 18DP-exhibits_Net result_P&amp;L Spring 200806" xfId="8345" xr:uid="{00000000-0005-0000-0000-00007D1F0000}"/>
    <cellStyle name="_MultipleSpace_DCF Summary pages_Jazztel model 18DP-exhibits_Net result_P&amp;L Spring 200806 2" xfId="8346" xr:uid="{00000000-0005-0000-0000-00007E1F0000}"/>
    <cellStyle name="_MultipleSpace_DCF Summary pages_Jazztel model 18DP-exhibits_Net result_P&amp;L Spring 200806 2 2" xfId="8347" xr:uid="{00000000-0005-0000-0000-00007F1F0000}"/>
    <cellStyle name="_MultipleSpace_DCF Summary pages_Jazztel model 18DP-exhibits_Net result_Présentation au Board" xfId="8348" xr:uid="{00000000-0005-0000-0000-0000801F0000}"/>
    <cellStyle name="_MultipleSpace_DCF Summary pages_Jazztel model 18DP-exhibits_Net result_Présentation au Board 2" xfId="8349" xr:uid="{00000000-0005-0000-0000-0000811F0000}"/>
    <cellStyle name="_MultipleSpace_DCF Summary pages_Jazztel model 18DP-exhibits_Net result_Présentation au Board 2 2" xfId="8350" xr:uid="{00000000-0005-0000-0000-0000821F0000}"/>
    <cellStyle name="_MultipleSpace_DCF Summary pages_Jazztel model 18DP-exhibits_Net result_Présentation au Board July 29" xfId="8351" xr:uid="{00000000-0005-0000-0000-0000831F0000}"/>
    <cellStyle name="_MultipleSpace_DCF Summary pages_Jazztel model 18DP-exhibits_Net result_Présentation au Board July 29 2" xfId="8352" xr:uid="{00000000-0005-0000-0000-0000841F0000}"/>
    <cellStyle name="_MultipleSpace_DCF Summary pages_Jazztel model 18DP-exhibits_Net result_Présentation au Board July 29 2 2" xfId="8353" xr:uid="{00000000-0005-0000-0000-0000851F0000}"/>
    <cellStyle name="_MultipleSpace_DCF Summary pages_Jazztel model 18DP-exhibits_Net result_Présentation au CDG July 21 v080708" xfId="8354" xr:uid="{00000000-0005-0000-0000-0000861F0000}"/>
    <cellStyle name="_MultipleSpace_DCF Summary pages_Jazztel model 18DP-exhibits_Net result_Présentation au CDG July 21 v080708 2" xfId="8355" xr:uid="{00000000-0005-0000-0000-0000871F0000}"/>
    <cellStyle name="_MultipleSpace_DCF Summary pages_Jazztel model 18DP-exhibits_Net result_Présentation au CDG July 21 v080708 2 2" xfId="8356" xr:uid="{00000000-0005-0000-0000-0000881F0000}"/>
    <cellStyle name="_MultipleSpace_DCF Summary pages_Jazztel model 18DP-exhibits_Net result_SPRING 2010" xfId="8357" xr:uid="{00000000-0005-0000-0000-0000891F0000}"/>
    <cellStyle name="_MultipleSpace_DCF Summary pages_Jazztel model 18DP-exhibits_Net result_SPRING 2010 2" xfId="8358" xr:uid="{00000000-0005-0000-0000-00008A1F0000}"/>
    <cellStyle name="_MultipleSpace_DCF Summary pages_Jazztel model 18DP-exhibits_Net result_SPRING 2010 2 2" xfId="8359" xr:uid="{00000000-0005-0000-0000-00008B1F0000}"/>
    <cellStyle name="_MultipleSpace_DCF Summary pages_Jazztel model 18DP-exhibits_Net result_WC &amp; Free Cash Flow 2011-10" xfId="8360" xr:uid="{00000000-0005-0000-0000-00008C1F0000}"/>
    <cellStyle name="_MultipleSpace_DCF Summary pages_Jazztel model 18DP-exhibits_Net result_WC &amp; Free Cash Flow 2011-10 2" xfId="8361" xr:uid="{00000000-0005-0000-0000-00008D1F0000}"/>
    <cellStyle name="_MultipleSpace_DCF Summary pages_Jazztel model 18DP-exhibits_Net result_WC &amp; Free Cash Flow 2011-10 2 2" xfId="8362" xr:uid="{00000000-0005-0000-0000-00008E1F0000}"/>
    <cellStyle name="_MultipleSpace_DCF Summary pages_Jazztel model 18DP-exhibits_Net result_WC &amp; Free Cash Flow Spring 200806" xfId="8363" xr:uid="{00000000-0005-0000-0000-00008F1F0000}"/>
    <cellStyle name="_MultipleSpace_DCF Summary pages_Jazztel model 18DP-exhibits_Net result_WC &amp; Free Cash Flow Spring 200806 2" xfId="8364" xr:uid="{00000000-0005-0000-0000-0000901F0000}"/>
    <cellStyle name="_MultipleSpace_DCF Summary pages_Jazztel model 18DP-exhibits_Net result_WC &amp; Free Cash Flow Spring 200806 2 2" xfId="8365" xr:uid="{00000000-0005-0000-0000-0000911F0000}"/>
    <cellStyle name="_MultipleSpace_DCF Summary pages_Jazztel model 18DP-exhibits_Présention au Board July 29" xfId="8366" xr:uid="{00000000-0005-0000-0000-0000921F0000}"/>
    <cellStyle name="_MultipleSpace_DCF Summary pages_Jazztel model 18DP-exhibits_Présention au Board July 29 2" xfId="8367" xr:uid="{00000000-0005-0000-0000-0000931F0000}"/>
    <cellStyle name="_MultipleSpace_DCF Summary pages_Jazztel model 18DP-exhibits_Présention au Board July 29 2 2" xfId="8368" xr:uid="{00000000-0005-0000-0000-0000941F0000}"/>
    <cellStyle name="_MultipleSpace_DCF Summary pages_Jazztel model 18DP-exhibits_suivi dette et FCF" xfId="8369" xr:uid="{00000000-0005-0000-0000-0000951F0000}"/>
    <cellStyle name="_MultipleSpace_DCF Summary pages_Jazztel model 18DP-exhibits_suivi dette et FCF 2" xfId="8370" xr:uid="{00000000-0005-0000-0000-0000961F0000}"/>
    <cellStyle name="_MultipleSpace_DCF Summary pages_Jazztel model 18DP-exhibits_suivi dette et FCF 2 2" xfId="8371" xr:uid="{00000000-0005-0000-0000-0000971F0000}"/>
    <cellStyle name="_MultipleSpace_DCF Summary pages_Jazztel model 18DP-exhibits_Synthèse prev 2006 - 2007 par entreprise" xfId="8372" xr:uid="{00000000-0005-0000-0000-0000981F0000}"/>
    <cellStyle name="_MultipleSpace_DCF Summary pages_Jazztel model 18DP-exhibits_Synthèse prev 2006 - 2007 par entreprise 2" xfId="8373" xr:uid="{00000000-0005-0000-0000-0000991F0000}"/>
    <cellStyle name="_MultipleSpace_DCF Summary pages_Jazztel model 18DP-exhibits_Synthèse prev 2006 - 2007 par entreprise 2 2" xfId="8374" xr:uid="{00000000-0005-0000-0000-00009A1F0000}"/>
    <cellStyle name="_MultipleSpace_DCF Summary pages_Jazztel model 18DP-exhibits_Synthèse prev 2006 - 2007 par entreprise_Bridge FC Act 2007 vs 2008 (Fct June) par entreprise" xfId="8375" xr:uid="{00000000-0005-0000-0000-00009B1F0000}"/>
    <cellStyle name="_MultipleSpace_DCF Summary pages_Jazztel model 18DP-exhibits_Synthèse prev 2006 - 2007 par entreprise_Bridge FC Act 2007 vs 2008 (Fct June) par entreprise 2" xfId="8376" xr:uid="{00000000-0005-0000-0000-00009C1F0000}"/>
    <cellStyle name="_MultipleSpace_DCF Summary pages_Jazztel model 18DP-exhibits_Synthèse prev 2006 - 2007 par entreprise_Bridge FC Act 2007 vs 2008 (Fct June) par entreprise 2 2" xfId="8377" xr:uid="{00000000-0005-0000-0000-00009D1F0000}"/>
    <cellStyle name="_MultipleSpace_DCF Summary pages_Jazztel model 18DP-exhibits_Synthèse prev 2006 - 2007 par entreprise_Cash Unit Review 2012 03 Acetow" xfId="8378" xr:uid="{00000000-0005-0000-0000-00009E1F0000}"/>
    <cellStyle name="_MultipleSpace_DCF Summary pages_Jazztel model 18DP-exhibits_Synthèse prev 2006 - 2007 par entreprise_Conso Bridge EBITDA 2008x2007" xfId="8379" xr:uid="{00000000-0005-0000-0000-00009F1F0000}"/>
    <cellStyle name="_MultipleSpace_DCF Summary pages_Jazztel model 18DP-exhibits_Synthèse prev 2006 - 2007 par entreprise_Conso Bridge EBITDA 2008x2007 2" xfId="8380" xr:uid="{00000000-0005-0000-0000-0000A01F0000}"/>
    <cellStyle name="_MultipleSpace_DCF Summary pages_Jazztel model 18DP-exhibits_Synthèse prev 2006 - 2007 par entreprise_Conso Bridge EBITDA 2008x2007 2 2" xfId="8381" xr:uid="{00000000-0005-0000-0000-0000A11F0000}"/>
    <cellStyle name="_MultipleSpace_DCF Summary pages_Jazztel model 18DP-exhibits_Synthèse prev 2006 - 2007 par entreprise_Conso Bridge EBITDA 2008x2007 SPRING06" xfId="8382" xr:uid="{00000000-0005-0000-0000-0000A21F0000}"/>
    <cellStyle name="_MultipleSpace_DCF Summary pages_Jazztel model 18DP-exhibits_Synthèse prev 2006 - 2007 par entreprise_Conso Bridge EBITDA 2008x2007 SPRING06 2" xfId="8383" xr:uid="{00000000-0005-0000-0000-0000A31F0000}"/>
    <cellStyle name="_MultipleSpace_DCF Summary pages_Jazztel model 18DP-exhibits_Synthèse prev 2006 - 2007 par entreprise_Conso Bridge EBITDA 2008x2007 SPRING06 2 2" xfId="8384" xr:uid="{00000000-0005-0000-0000-0000A41F0000}"/>
    <cellStyle name="_MultipleSpace_DCF Summary pages_Jazztel model 18DP-exhibits_Synthèse prev 2006 - 2007 par entreprise_Formats RDG Dec 2007 vMAG Energy Services" xfId="8385" xr:uid="{00000000-0005-0000-0000-0000A51F0000}"/>
    <cellStyle name="_MultipleSpace_DCF Summary pages_Jazztel model 18DP-exhibits_Synthèse prev 2006 - 2007 par entreprise_Formats RDG Dec 2007 vMAG Energy Services 2" xfId="8386" xr:uid="{00000000-0005-0000-0000-0000A61F0000}"/>
    <cellStyle name="_MultipleSpace_DCF Summary pages_Jazztel model 18DP-exhibits_Synthèse prev 2006 - 2007 par entreprise_Formats RDG Dec 2007 vMAG Energy Services 2 2" xfId="8387" xr:uid="{00000000-0005-0000-0000-0000A71F0000}"/>
    <cellStyle name="_MultipleSpace_DCF Summary pages_Jazztel model 18DP-exhibits_Synthèse prev 2006 - 2007 par entreprise_P&amp;L Spring 200806" xfId="8388" xr:uid="{00000000-0005-0000-0000-0000A81F0000}"/>
    <cellStyle name="_MultipleSpace_DCF Summary pages_Jazztel model 18DP-exhibits_Synthèse prev 2006 - 2007 par entreprise_P&amp;L Spring 200806 2" xfId="8389" xr:uid="{00000000-0005-0000-0000-0000A91F0000}"/>
    <cellStyle name="_MultipleSpace_DCF Summary pages_Jazztel model 18DP-exhibits_Synthèse prev 2006 - 2007 par entreprise_P&amp;L Spring 200806 2 2" xfId="8390" xr:uid="{00000000-0005-0000-0000-0000AA1F0000}"/>
    <cellStyle name="_MultipleSpace_DCF Summary pages_Jazztel model 18DP-exhibits_Synthèse prev 2006 - 2007 par entreprise_Présentation au Board" xfId="8391" xr:uid="{00000000-0005-0000-0000-0000AB1F0000}"/>
    <cellStyle name="_MultipleSpace_DCF Summary pages_Jazztel model 18DP-exhibits_Synthèse prev 2006 - 2007 par entreprise_Présentation au Board 2" xfId="8392" xr:uid="{00000000-0005-0000-0000-0000AC1F0000}"/>
    <cellStyle name="_MultipleSpace_DCF Summary pages_Jazztel model 18DP-exhibits_Synthèse prev 2006 - 2007 par entreprise_Présentation au Board 2 2" xfId="8393" xr:uid="{00000000-0005-0000-0000-0000AD1F0000}"/>
    <cellStyle name="_MultipleSpace_DCF Summary pages_Jazztel model 18DP-exhibits_Synthèse prev 2006 - 2007 par entreprise_Présentation au Board July 29" xfId="8394" xr:uid="{00000000-0005-0000-0000-0000AE1F0000}"/>
    <cellStyle name="_MultipleSpace_DCF Summary pages_Jazztel model 18DP-exhibits_Synthèse prev 2006 - 2007 par entreprise_Présentation au Board July 29 2" xfId="8395" xr:uid="{00000000-0005-0000-0000-0000AF1F0000}"/>
    <cellStyle name="_MultipleSpace_DCF Summary pages_Jazztel model 18DP-exhibits_Synthèse prev 2006 - 2007 par entreprise_Présentation au Board July 29 2 2" xfId="8396" xr:uid="{00000000-0005-0000-0000-0000B01F0000}"/>
    <cellStyle name="_MultipleSpace_DCF Summary pages_Jazztel model 18DP-exhibits_Synthèse prev 2006 - 2007 par entreprise_Présentation au CDG July 21 v080708" xfId="8397" xr:uid="{00000000-0005-0000-0000-0000B11F0000}"/>
    <cellStyle name="_MultipleSpace_DCF Summary pages_Jazztel model 18DP-exhibits_Synthèse prev 2006 - 2007 par entreprise_Présentation au CDG July 21 v080708 2" xfId="8398" xr:uid="{00000000-0005-0000-0000-0000B21F0000}"/>
    <cellStyle name="_MultipleSpace_DCF Summary pages_Jazztel model 18DP-exhibits_Synthèse prev 2006 - 2007 par entreprise_Présentation au CDG July 21 v080708 2 2" xfId="8399" xr:uid="{00000000-0005-0000-0000-0000B31F0000}"/>
    <cellStyle name="_MultipleSpace_DCF Summary pages_Jazztel model 18DP-exhibits_Synthèse prev 2006 - 2007 par entreprise_SPRING 2010" xfId="8400" xr:uid="{00000000-0005-0000-0000-0000B41F0000}"/>
    <cellStyle name="_MultipleSpace_DCF Summary pages_Jazztel model 18DP-exhibits_Synthèse prev 2006 - 2007 par entreprise_SPRING 2010 2" xfId="8401" xr:uid="{00000000-0005-0000-0000-0000B51F0000}"/>
    <cellStyle name="_MultipleSpace_DCF Summary pages_Jazztel model 18DP-exhibits_Synthèse prev 2006 - 2007 par entreprise_SPRING 2010 2 2" xfId="8402" xr:uid="{00000000-0005-0000-0000-0000B61F0000}"/>
    <cellStyle name="_MultipleSpace_DCF Summary pages_Jazztel model 18DP-exhibits_Synthèse prev 2006 - 2007 par entreprise_Synthèse Rhodia Spring Dec 2007 P&amp;L" xfId="8403" xr:uid="{00000000-0005-0000-0000-0000B71F0000}"/>
    <cellStyle name="_MultipleSpace_DCF Summary pages_Jazztel model 18DP-exhibits_Synthèse prev 2006 - 2007 par entreprise_Synthèse Rhodia Spring Dec 2007 P&amp;L 2" xfId="8404" xr:uid="{00000000-0005-0000-0000-0000B81F0000}"/>
    <cellStyle name="_MultipleSpace_DCF Summary pages_Jazztel model 18DP-exhibits_Synthèse prev 2006 - 2007 par entreprise_Synthèse Rhodia Spring Dec 2007 P&amp;L 2 2" xfId="8405" xr:uid="{00000000-0005-0000-0000-0000B91F0000}"/>
    <cellStyle name="_MultipleSpace_DCF Summary pages_Jazztel model 18DP-exhibits_Synthèse prev 2006 - 2007 par entreprise_WC &amp; Free Cash Flow 2011-10" xfId="8406" xr:uid="{00000000-0005-0000-0000-0000BA1F0000}"/>
    <cellStyle name="_MultipleSpace_DCF Summary pages_Jazztel model 18DP-exhibits_Synthèse prev 2006 - 2007 par entreprise_WC &amp; Free Cash Flow 2011-10 2" xfId="8407" xr:uid="{00000000-0005-0000-0000-0000BB1F0000}"/>
    <cellStyle name="_MultipleSpace_DCF Summary pages_Jazztel model 18DP-exhibits_Synthèse prev 2006 - 2007 par entreprise_WC &amp; Free Cash Flow 2011-10 2 2" xfId="8408" xr:uid="{00000000-0005-0000-0000-0000BC1F0000}"/>
    <cellStyle name="_MultipleSpace_DCF Summary pages_Jazztel model 18DP-exhibits_Synthèse prev 2006 - 2007 par entreprise_WC &amp; Free Cash Flow Spring 200806" xfId="8409" xr:uid="{00000000-0005-0000-0000-0000BD1F0000}"/>
    <cellStyle name="_MultipleSpace_DCF Summary pages_Jazztel model 18DP-exhibits_Synthèse prev 2006 - 2007 par entreprise_WC &amp; Free Cash Flow Spring 200806 2" xfId="8410" xr:uid="{00000000-0005-0000-0000-0000BE1F0000}"/>
    <cellStyle name="_MultipleSpace_DCF Summary pages_Jazztel model 18DP-exhibits_Synthèse prev 2006 - 2007 par entreprise_WC &amp; Free Cash Flow Spring 200806 2 2" xfId="8411" xr:uid="{00000000-0005-0000-0000-0000BF1F0000}"/>
    <cellStyle name="_MultipleSpace_DCF Summary pages_Jazztel model 18DP-exhibits_T_MOBIL2" xfId="8412" xr:uid="{00000000-0005-0000-0000-0000C01F0000}"/>
    <cellStyle name="_MultipleSpace_DCF Summary pages_Jazztel model 18DP-exhibits_T_MOBIL2 2" xfId="8413" xr:uid="{00000000-0005-0000-0000-0000C11F0000}"/>
    <cellStyle name="_MultipleSpace_DCF Summary pages_Jazztel1" xfId="8414" xr:uid="{00000000-0005-0000-0000-0000C21F0000}"/>
    <cellStyle name="_MultipleSpace_DCF Summary pages_Jazztel1 2" xfId="8415" xr:uid="{00000000-0005-0000-0000-0000C31F0000}"/>
    <cellStyle name="_MultipleSpace_DCF Summary pages_T_MOBIL2" xfId="8416" xr:uid="{00000000-0005-0000-0000-0000C41F0000}"/>
    <cellStyle name="_MultipleSpace_DCF Summary pages_T_MOBIL2 2" xfId="8417" xr:uid="{00000000-0005-0000-0000-0000C51F0000}"/>
    <cellStyle name="_MultipleSpace_DCF Summary pages_T_MOBIL2 2_FCF" xfId="8418" xr:uid="{00000000-0005-0000-0000-0000C61F0000}"/>
    <cellStyle name="_MultipleSpace_DCF Summary pages_T_MOBIL2 3" xfId="8419" xr:uid="{00000000-0005-0000-0000-0000C71F0000}"/>
    <cellStyle name="_MultipleSpace_DCF Summary pages_T_MOBIL2 4" xfId="8420" xr:uid="{00000000-0005-0000-0000-0000C81F0000}"/>
    <cellStyle name="_MultipleSpace_DCF Summary pages_T_MOBIL2_FCF" xfId="8421" xr:uid="{00000000-0005-0000-0000-0000C91F0000}"/>
    <cellStyle name="_MultipleSpace_DCF Summary pages_Versatel1" xfId="8422" xr:uid="{00000000-0005-0000-0000-0000CA1F0000}"/>
    <cellStyle name="_MultipleSpace_DCF Summary pages_Versatel1 2" xfId="8423" xr:uid="{00000000-0005-0000-0000-0000CB1F0000}"/>
    <cellStyle name="_MultipleSpace_DCF-Synergies2" xfId="8424" xr:uid="{00000000-0005-0000-0000-0000CC1F0000}"/>
    <cellStyle name="_MultipleSpace_DCF-Synergies2 2" xfId="8425" xr:uid="{00000000-0005-0000-0000-0000CD1F0000}"/>
    <cellStyle name="_MultipleSpace_DCF-Synergies2 2 2" xfId="8426" xr:uid="{00000000-0005-0000-0000-0000CE1F0000}"/>
    <cellStyle name="_MultipleSpace_Deal Comp Luxury_May30" xfId="8427" xr:uid="{00000000-0005-0000-0000-0000CF1F0000}"/>
    <cellStyle name="_MultipleSpace_Deal Comp Luxury_May30 2" xfId="8428" xr:uid="{00000000-0005-0000-0000-0000D01F0000}"/>
    <cellStyle name="_MultipleSpace_Deal Comp Luxury_May30 2 2" xfId="8429" xr:uid="{00000000-0005-0000-0000-0000D11F0000}"/>
    <cellStyle name="_MultipleSpace_Debt_Bloomberg" xfId="8430" xr:uid="{00000000-0005-0000-0000-0000D21F0000}"/>
    <cellStyle name="_MultipleSpace_Debt_Bloomberg 2" xfId="8431" xr:uid="{00000000-0005-0000-0000-0000D31F0000}"/>
    <cellStyle name="_MultipleSpace_Debt_Bloomberg 2 2" xfId="8432" xr:uid="{00000000-0005-0000-0000-0000D41F0000}"/>
    <cellStyle name="_MultipleSpace_Divisional Statistics" xfId="8433" xr:uid="{00000000-0005-0000-0000-0000D51F0000}"/>
    <cellStyle name="_MultipleSpace_Divisional Statistics 2" xfId="8434" xr:uid="{00000000-0005-0000-0000-0000D61F0000}"/>
    <cellStyle name="_MultipleSpace_Divisional Statistics 2 2" xfId="8435" xr:uid="{00000000-0005-0000-0000-0000D71F0000}"/>
    <cellStyle name="_MultipleSpace_EBITDA Multiple_3" xfId="8436" xr:uid="{00000000-0005-0000-0000-0000D81F0000}"/>
    <cellStyle name="_MultipleSpace_EBITDA Multiple_3 2" xfId="8437" xr:uid="{00000000-0005-0000-0000-0000D91F0000}"/>
    <cellStyle name="_MultipleSpace_EBITDA Multiple_3 2 2" xfId="8438" xr:uid="{00000000-0005-0000-0000-0000DA1F0000}"/>
    <cellStyle name="_MultipleSpace_equity stakes" xfId="8439" xr:uid="{00000000-0005-0000-0000-0000DB1F0000}"/>
    <cellStyle name="_MultipleSpace_equity stakes 2" xfId="8440" xr:uid="{00000000-0005-0000-0000-0000DC1F0000}"/>
    <cellStyle name="_MultipleSpace_equity stakes 2 2" xfId="8441" xr:uid="{00000000-0005-0000-0000-0000DD1F0000}"/>
    <cellStyle name="_MultipleSpace_Final Pages 8-20" xfId="8442" xr:uid="{00000000-0005-0000-0000-0000DE1F0000}"/>
    <cellStyle name="_MultipleSpace_Final Pages 8-20 2" xfId="8443" xr:uid="{00000000-0005-0000-0000-0000DF1F0000}"/>
    <cellStyle name="_MultipleSpace_Final Pages 8-20 2 2" xfId="8444" xr:uid="{00000000-0005-0000-0000-0000E01F0000}"/>
    <cellStyle name="_MultipleSpace_Final Pages 8-20_BLS2q_salesforce" xfId="8445" xr:uid="{00000000-0005-0000-0000-0000E11F0000}"/>
    <cellStyle name="_MultipleSpace_Financials" xfId="8446" xr:uid="{00000000-0005-0000-0000-0000E21F0000}"/>
    <cellStyle name="_MultipleSpace_Financials 2" xfId="8447" xr:uid="{00000000-0005-0000-0000-0000E31F0000}"/>
    <cellStyle name="_MultipleSpace_Financials 2 2" xfId="8448" xr:uid="{00000000-0005-0000-0000-0000E41F0000}"/>
    <cellStyle name="_MultipleSpace_flo_merger_plans01_06_06" xfId="8449" xr:uid="{00000000-0005-0000-0000-0000E51F0000}"/>
    <cellStyle name="_MultipleSpace_flo_merger_plans01_06_06 2" xfId="8450" xr:uid="{00000000-0005-0000-0000-0000E61F0000}"/>
    <cellStyle name="_MultipleSpace_flo_merger_plans01_06_06 2 2" xfId="8451" xr:uid="{00000000-0005-0000-0000-0000E71F0000}"/>
    <cellStyle name="_MultipleSpace_further analysis on comparables" xfId="8452" xr:uid="{00000000-0005-0000-0000-0000E81F0000}"/>
    <cellStyle name="_MultipleSpace_further analysis on comparables 2" xfId="8453" xr:uid="{00000000-0005-0000-0000-0000E91F0000}"/>
    <cellStyle name="_MultipleSpace_further analysis on comparables 2 2" xfId="8454" xr:uid="{00000000-0005-0000-0000-0000EA1F0000}"/>
    <cellStyle name="_MultipleSpace_further analysis on comparables_BLS2q_salesforce" xfId="8455" xr:uid="{00000000-0005-0000-0000-0000EB1F0000}"/>
    <cellStyle name="_MultipleSpace_Gucci_model_13062001_v2" xfId="8456" xr:uid="{00000000-0005-0000-0000-0000EC1F0000}"/>
    <cellStyle name="_MultipleSpace_Gucci_model_13062001_v2 2" xfId="8457" xr:uid="{00000000-0005-0000-0000-0000ED1F0000}"/>
    <cellStyle name="_MultipleSpace_Gucci_model_13062001_v2 2 2" xfId="8458" xr:uid="{00000000-0005-0000-0000-0000EE1F0000}"/>
    <cellStyle name="_MultipleSpace_Jazztel - Benchmark" xfId="8459" xr:uid="{00000000-0005-0000-0000-0000EF1F0000}"/>
    <cellStyle name="_MultipleSpace_Jazztel - Benchmark 2" xfId="8460" xr:uid="{00000000-0005-0000-0000-0000F01F0000}"/>
    <cellStyle name="_MultipleSpace_Jazztel - Benchmark 2 2" xfId="8461" xr:uid="{00000000-0005-0000-0000-0000F11F0000}"/>
    <cellStyle name="_MultipleSpace_Jazztel - Benchmark_2009-07-22_PEC-CAPEX 2009-2010_V7" xfId="8462" xr:uid="{00000000-0005-0000-0000-0000F21F0000}"/>
    <cellStyle name="_MultipleSpace_Jazztel - Benchmark_2009-08_PEC-CAPEX 2009-2010_V8" xfId="8463" xr:uid="{00000000-0005-0000-0000-0000F31F0000}"/>
    <cellStyle name="_MultipleSpace_Jazztel - Benchmark_Bridge FC Act 2007 vs 2008 (Fct June) par entreprise" xfId="8464" xr:uid="{00000000-0005-0000-0000-0000F41F0000}"/>
    <cellStyle name="_MultipleSpace_Jazztel - Benchmark_Bridge FC Act 2007 vs 2008 (Fct June) par entreprise 2" xfId="8465" xr:uid="{00000000-0005-0000-0000-0000F51F0000}"/>
    <cellStyle name="_MultipleSpace_Jazztel - Benchmark_Bridge FC Act 2007 vs 2008 (Fct June) par entreprise 2 2" xfId="8466" xr:uid="{00000000-0005-0000-0000-0000F61F0000}"/>
    <cellStyle name="_MultipleSpace_Jazztel - Benchmark_Cash Unit Review 2012 03 Acetow" xfId="8467" xr:uid="{00000000-0005-0000-0000-0000F71F0000}"/>
    <cellStyle name="_MultipleSpace_Jazztel - Benchmark_Chiffres Pres board 2007" xfId="8468" xr:uid="{00000000-0005-0000-0000-0000F81F0000}"/>
    <cellStyle name="_MultipleSpace_Jazztel - Benchmark_Chiffres Pres board 2007 2" xfId="8469" xr:uid="{00000000-0005-0000-0000-0000F91F0000}"/>
    <cellStyle name="_MultipleSpace_Jazztel - Benchmark_Chiffres Pres board 2007 2 2" xfId="8470" xr:uid="{00000000-0005-0000-0000-0000FA1F0000}"/>
    <cellStyle name="_MultipleSpace_Jazztel - Benchmark_Chiffres Pres Juillet 2007" xfId="8471" xr:uid="{00000000-0005-0000-0000-0000FB1F0000}"/>
    <cellStyle name="_MultipleSpace_Jazztel - Benchmark_Chiffres Pres Juillet 2007 2" xfId="8472" xr:uid="{00000000-0005-0000-0000-0000FC1F0000}"/>
    <cellStyle name="_MultipleSpace_Jazztel - Benchmark_Chiffres Pres Juillet 2007 2 2" xfId="8473" xr:uid="{00000000-0005-0000-0000-0000FD1F0000}"/>
    <cellStyle name="_MultipleSpace_Jazztel - Benchmark_Conso Bridge EBITDA 2008x2007" xfId="8474" xr:uid="{00000000-0005-0000-0000-0000FE1F0000}"/>
    <cellStyle name="_MultipleSpace_Jazztel - Benchmark_Conso Bridge EBITDA 2008x2007 2" xfId="8475" xr:uid="{00000000-0005-0000-0000-0000FF1F0000}"/>
    <cellStyle name="_MultipleSpace_Jazztel - Benchmark_Conso Bridge EBITDA 2008x2007 2 2" xfId="8476" xr:uid="{00000000-0005-0000-0000-000000200000}"/>
    <cellStyle name="_MultipleSpace_Jazztel - Benchmark_Conso Bridge EBITDA 2008x2007 SPRING06" xfId="8477" xr:uid="{00000000-0005-0000-0000-000001200000}"/>
    <cellStyle name="_MultipleSpace_Jazztel - Benchmark_Conso Bridge EBITDA 2008x2007 SPRING06 2" xfId="8478" xr:uid="{00000000-0005-0000-0000-000002200000}"/>
    <cellStyle name="_MultipleSpace_Jazztel - Benchmark_Conso Bridge EBITDA 2008x2007 SPRING06 2 2" xfId="8479" xr:uid="{00000000-0005-0000-0000-000003200000}"/>
    <cellStyle name="_MultipleSpace_Jazztel - Benchmark_P&amp;L Spring 200806" xfId="8480" xr:uid="{00000000-0005-0000-0000-000004200000}"/>
    <cellStyle name="_MultipleSpace_Jazztel - Benchmark_P&amp;L Spring 200806 2" xfId="8481" xr:uid="{00000000-0005-0000-0000-000005200000}"/>
    <cellStyle name="_MultipleSpace_Jazztel - Benchmark_P&amp;L Spring 200806 2 2" xfId="8482" xr:uid="{00000000-0005-0000-0000-000006200000}"/>
    <cellStyle name="_MultipleSpace_Jazztel - Benchmark_Présentation au Board" xfId="8483" xr:uid="{00000000-0005-0000-0000-000007200000}"/>
    <cellStyle name="_MultipleSpace_Jazztel - Benchmark_Présentation au Board 2" xfId="8484" xr:uid="{00000000-0005-0000-0000-000008200000}"/>
    <cellStyle name="_MultipleSpace_Jazztel - Benchmark_Présentation au Board 2 2" xfId="8485" xr:uid="{00000000-0005-0000-0000-000009200000}"/>
    <cellStyle name="_MultipleSpace_Jazztel - Benchmark_Présentation au Board July 29" xfId="8486" xr:uid="{00000000-0005-0000-0000-00000A200000}"/>
    <cellStyle name="_MultipleSpace_Jazztel - Benchmark_Présentation au Board July 29 2" xfId="8487" xr:uid="{00000000-0005-0000-0000-00000B200000}"/>
    <cellStyle name="_MultipleSpace_Jazztel - Benchmark_Présentation au Board July 29 2 2" xfId="8488" xr:uid="{00000000-0005-0000-0000-00000C200000}"/>
    <cellStyle name="_MultipleSpace_Jazztel - Benchmark_Présentation au CDG July 21 v080708" xfId="8489" xr:uid="{00000000-0005-0000-0000-00000D200000}"/>
    <cellStyle name="_MultipleSpace_Jazztel - Benchmark_Présentation au CDG July 21 v080708 2" xfId="8490" xr:uid="{00000000-0005-0000-0000-00000E200000}"/>
    <cellStyle name="_MultipleSpace_Jazztel - Benchmark_Présentation au CDG July 21 v080708 2 2" xfId="8491" xr:uid="{00000000-0005-0000-0000-00000F200000}"/>
    <cellStyle name="_MultipleSpace_Jazztel - Benchmark_Présention au Board July 29" xfId="8492" xr:uid="{00000000-0005-0000-0000-000010200000}"/>
    <cellStyle name="_MultipleSpace_Jazztel - Benchmark_Présention au Board July 29 2" xfId="8493" xr:uid="{00000000-0005-0000-0000-000011200000}"/>
    <cellStyle name="_MultipleSpace_Jazztel - Benchmark_Présention au Board July 29 2 2" xfId="8494" xr:uid="{00000000-0005-0000-0000-000012200000}"/>
    <cellStyle name="_MultipleSpace_Jazztel - Benchmark_SPRING 2010" xfId="8495" xr:uid="{00000000-0005-0000-0000-000013200000}"/>
    <cellStyle name="_MultipleSpace_Jazztel - Benchmark_SPRING 2010 2" xfId="8496" xr:uid="{00000000-0005-0000-0000-000014200000}"/>
    <cellStyle name="_MultipleSpace_Jazztel - Benchmark_SPRING 2010 2 2" xfId="8497" xr:uid="{00000000-0005-0000-0000-000015200000}"/>
    <cellStyle name="_MultipleSpace_Jazztel - Benchmark_Synthèse Rhodia Spring Dec 2007 P&amp;L" xfId="8498" xr:uid="{00000000-0005-0000-0000-000016200000}"/>
    <cellStyle name="_MultipleSpace_Jazztel - Benchmark_Synthèse Rhodia Spring Dec 2007 P&amp;L 2" xfId="8499" xr:uid="{00000000-0005-0000-0000-000017200000}"/>
    <cellStyle name="_MultipleSpace_Jazztel - Benchmark_Synthèse Rhodia Spring Dec 2007 P&amp;L 2 2" xfId="8500" xr:uid="{00000000-0005-0000-0000-000018200000}"/>
    <cellStyle name="_MultipleSpace_Jazztel - Benchmark_WC &amp; Free Cash Flow 2011-10" xfId="8501" xr:uid="{00000000-0005-0000-0000-000019200000}"/>
    <cellStyle name="_MultipleSpace_Jazztel - Benchmark_WC &amp; Free Cash Flow 2011-10 2" xfId="8502" xr:uid="{00000000-0005-0000-0000-00001A200000}"/>
    <cellStyle name="_MultipleSpace_Jazztel - Benchmark_WC &amp; Free Cash Flow 2011-10 2 2" xfId="8503" xr:uid="{00000000-0005-0000-0000-00001B200000}"/>
    <cellStyle name="_MultipleSpace_Jazztel - Benchmark_WC &amp; Free Cash Flow Spring 200806" xfId="8504" xr:uid="{00000000-0005-0000-0000-00001C200000}"/>
    <cellStyle name="_MultipleSpace_Jazztel - Benchmark_WC &amp; Free Cash Flow Spring 200806 2" xfId="8505" xr:uid="{00000000-0005-0000-0000-00001D200000}"/>
    <cellStyle name="_MultipleSpace_Jazztel - Benchmark_WC &amp; Free Cash Flow Spring 200806 2 2" xfId="8506" xr:uid="{00000000-0005-0000-0000-00001E200000}"/>
    <cellStyle name="_MultipleSpace_Jazztel model 15-exhibits" xfId="8507" xr:uid="{00000000-0005-0000-0000-00001F200000}"/>
    <cellStyle name="_MultipleSpace_Jazztel model 15-exhibits 2" xfId="8508" xr:uid="{00000000-0005-0000-0000-000020200000}"/>
    <cellStyle name="_MultipleSpace_Jazztel model 15-exhibits 2 2" xfId="8509" xr:uid="{00000000-0005-0000-0000-000021200000}"/>
    <cellStyle name="_MultipleSpace_Jazztel model 15-exhibits bis" xfId="8510" xr:uid="{00000000-0005-0000-0000-000022200000}"/>
    <cellStyle name="_MultipleSpace_Jazztel model 15-exhibits bis 2" xfId="8511" xr:uid="{00000000-0005-0000-0000-000023200000}"/>
    <cellStyle name="_MultipleSpace_Jazztel model 15-exhibits bis 2 2" xfId="8512" xr:uid="{00000000-0005-0000-0000-000024200000}"/>
    <cellStyle name="_MultipleSpace_Jazztel model 15-exhibits bis_Mobile CSC - CMT" xfId="8513" xr:uid="{00000000-0005-0000-0000-000025200000}"/>
    <cellStyle name="_MultipleSpace_Jazztel model 15-exhibits bis_Mobile CSC - CMT 2" xfId="8514" xr:uid="{00000000-0005-0000-0000-000026200000}"/>
    <cellStyle name="_MultipleSpace_Jazztel model 15-exhibits bis_Mobile CSC - CMT 2 2" xfId="8515" xr:uid="{00000000-0005-0000-0000-000027200000}"/>
    <cellStyle name="_MultipleSpace_Jazztel model 15-exhibits bis_Mobile CSC - CMT_Chiffres Pres board 2007" xfId="8516" xr:uid="{00000000-0005-0000-0000-000028200000}"/>
    <cellStyle name="_MultipleSpace_Jazztel model 15-exhibits bis_Mobile CSC - CMT_Chiffres Pres board 2007 2" xfId="8517" xr:uid="{00000000-0005-0000-0000-000029200000}"/>
    <cellStyle name="_MultipleSpace_Jazztel model 15-exhibits bis_Mobile CSC - CMT_Chiffres Pres board 2007 2 2" xfId="8518" xr:uid="{00000000-0005-0000-0000-00002A200000}"/>
    <cellStyle name="_MultipleSpace_Jazztel model 15-exhibits bis_Mobile CSC - CMT_Chiffres Pres Juillet 2007" xfId="8519" xr:uid="{00000000-0005-0000-0000-00002B200000}"/>
    <cellStyle name="_MultipleSpace_Jazztel model 15-exhibits bis_Mobile CSC - CMT_Chiffres Pres Juillet 2007 2" xfId="8520" xr:uid="{00000000-0005-0000-0000-00002C200000}"/>
    <cellStyle name="_MultipleSpace_Jazztel model 15-exhibits bis_Mobile CSC - CMT_Chiffres Pres Juillet 2007 2 2" xfId="8521" xr:uid="{00000000-0005-0000-0000-00002D200000}"/>
    <cellStyle name="_MultipleSpace_Jazztel model 15-exhibits bis_Mobile CSC - CMT_Free Cash Flow" xfId="8522" xr:uid="{00000000-0005-0000-0000-00002E200000}"/>
    <cellStyle name="_MultipleSpace_Jazztel model 15-exhibits bis_Mobile CSC - CMT_Free Cash Flow 2" xfId="8523" xr:uid="{00000000-0005-0000-0000-00002F200000}"/>
    <cellStyle name="_MultipleSpace_Jazztel model 15-exhibits bis_Mobile CSC - CMT_Free Cash Flow 2 2" xfId="8524" xr:uid="{00000000-0005-0000-0000-000030200000}"/>
    <cellStyle name="_MultipleSpace_Jazztel model 15-exhibits bis_Mobile CSC - CMT_Free Cash Flow_Bridge FC Act 2007 vs 2008 (Fct June) par entreprise" xfId="8525" xr:uid="{00000000-0005-0000-0000-000031200000}"/>
    <cellStyle name="_MultipleSpace_Jazztel model 15-exhibits bis_Mobile CSC - CMT_Free Cash Flow_Bridge FC Act 2007 vs 2008 (Fct June) par entreprise 2" xfId="8526" xr:uid="{00000000-0005-0000-0000-000032200000}"/>
    <cellStyle name="_MultipleSpace_Jazztel model 15-exhibits bis_Mobile CSC - CMT_Free Cash Flow_Bridge FC Act 2007 vs 2008 (Fct June) par entreprise 2 2" xfId="8527" xr:uid="{00000000-0005-0000-0000-000033200000}"/>
    <cellStyle name="_MultipleSpace_Jazztel model 15-exhibits bis_Mobile CSC - CMT_Free Cash Flow_Cash Unit Review 2012 03 Acetow" xfId="8528" xr:uid="{00000000-0005-0000-0000-000034200000}"/>
    <cellStyle name="_MultipleSpace_Jazztel model 15-exhibits bis_Mobile CSC - CMT_Free Cash Flow_Chiffres Pres board 2007" xfId="8529" xr:uid="{00000000-0005-0000-0000-000035200000}"/>
    <cellStyle name="_MultipleSpace_Jazztel model 15-exhibits bis_Mobile CSC - CMT_Free Cash Flow_Chiffres Pres board 2007 2" xfId="8530" xr:uid="{00000000-0005-0000-0000-000036200000}"/>
    <cellStyle name="_MultipleSpace_Jazztel model 15-exhibits bis_Mobile CSC - CMT_Free Cash Flow_Chiffres Pres board 2007 2 2" xfId="8531" xr:uid="{00000000-0005-0000-0000-000037200000}"/>
    <cellStyle name="_MultipleSpace_Jazztel model 15-exhibits bis_Mobile CSC - CMT_Free Cash Flow_Conso Bridge EBITDA 2008x2007" xfId="8532" xr:uid="{00000000-0005-0000-0000-000038200000}"/>
    <cellStyle name="_MultipleSpace_Jazztel model 15-exhibits bis_Mobile CSC - CMT_Free Cash Flow_Conso Bridge EBITDA 2008x2007 2" xfId="8533" xr:uid="{00000000-0005-0000-0000-000039200000}"/>
    <cellStyle name="_MultipleSpace_Jazztel model 15-exhibits bis_Mobile CSC - CMT_Free Cash Flow_Conso Bridge EBITDA 2008x2007 2 2" xfId="8534" xr:uid="{00000000-0005-0000-0000-00003A200000}"/>
    <cellStyle name="_MultipleSpace_Jazztel model 15-exhibits bis_Mobile CSC - CMT_Free Cash Flow_Conso Bridge EBITDA 2008x2007 SPRING06" xfId="8535" xr:uid="{00000000-0005-0000-0000-00003B200000}"/>
    <cellStyle name="_MultipleSpace_Jazztel model 15-exhibits bis_Mobile CSC - CMT_Free Cash Flow_Conso Bridge EBITDA 2008x2007 SPRING06 2" xfId="8536" xr:uid="{00000000-0005-0000-0000-00003C200000}"/>
    <cellStyle name="_MultipleSpace_Jazztel model 15-exhibits bis_Mobile CSC - CMT_Free Cash Flow_Conso Bridge EBITDA 2008x2007 SPRING06 2 2" xfId="8537" xr:uid="{00000000-0005-0000-0000-00003D200000}"/>
    <cellStyle name="_MultipleSpace_Jazztel model 15-exhibits bis_Mobile CSC - CMT_Free Cash Flow_P&amp;L Spring 200806" xfId="8538" xr:uid="{00000000-0005-0000-0000-00003E200000}"/>
    <cellStyle name="_MultipleSpace_Jazztel model 15-exhibits bis_Mobile CSC - CMT_Free Cash Flow_P&amp;L Spring 200806 2" xfId="8539" xr:uid="{00000000-0005-0000-0000-00003F200000}"/>
    <cellStyle name="_MultipleSpace_Jazztel model 15-exhibits bis_Mobile CSC - CMT_Free Cash Flow_P&amp;L Spring 200806 2 2" xfId="8540" xr:uid="{00000000-0005-0000-0000-000040200000}"/>
    <cellStyle name="_MultipleSpace_Jazztel model 15-exhibits bis_Mobile CSC - CMT_Free Cash Flow_Présentation au Board" xfId="8541" xr:uid="{00000000-0005-0000-0000-000041200000}"/>
    <cellStyle name="_MultipleSpace_Jazztel model 15-exhibits bis_Mobile CSC - CMT_Free Cash Flow_Présentation au Board 2" xfId="8542" xr:uid="{00000000-0005-0000-0000-000042200000}"/>
    <cellStyle name="_MultipleSpace_Jazztel model 15-exhibits bis_Mobile CSC - CMT_Free Cash Flow_Présentation au Board 2 2" xfId="8543" xr:uid="{00000000-0005-0000-0000-000043200000}"/>
    <cellStyle name="_MultipleSpace_Jazztel model 15-exhibits bis_Mobile CSC - CMT_Free Cash Flow_Présentation au Board July 29" xfId="8544" xr:uid="{00000000-0005-0000-0000-000044200000}"/>
    <cellStyle name="_MultipleSpace_Jazztel model 15-exhibits bis_Mobile CSC - CMT_Free Cash Flow_Présentation au Board July 29 2" xfId="8545" xr:uid="{00000000-0005-0000-0000-000045200000}"/>
    <cellStyle name="_MultipleSpace_Jazztel model 15-exhibits bis_Mobile CSC - CMT_Free Cash Flow_Présentation au Board July 29 2 2" xfId="8546" xr:uid="{00000000-0005-0000-0000-000046200000}"/>
    <cellStyle name="_MultipleSpace_Jazztel model 15-exhibits bis_Mobile CSC - CMT_Free Cash Flow_Présentation au CDG July 21 v080708" xfId="8547" xr:uid="{00000000-0005-0000-0000-000047200000}"/>
    <cellStyle name="_MultipleSpace_Jazztel model 15-exhibits bis_Mobile CSC - CMT_Free Cash Flow_Présentation au CDG July 21 v080708 2" xfId="8548" xr:uid="{00000000-0005-0000-0000-000048200000}"/>
    <cellStyle name="_MultipleSpace_Jazztel model 15-exhibits bis_Mobile CSC - CMT_Free Cash Flow_Présentation au CDG July 21 v080708 2 2" xfId="8549" xr:uid="{00000000-0005-0000-0000-000049200000}"/>
    <cellStyle name="_MultipleSpace_Jazztel model 15-exhibits bis_Mobile CSC - CMT_Free Cash Flow_Présention au Board July 29" xfId="8550" xr:uid="{00000000-0005-0000-0000-00004A200000}"/>
    <cellStyle name="_MultipleSpace_Jazztel model 15-exhibits bis_Mobile CSC - CMT_Free Cash Flow_Présention au Board July 29 2" xfId="8551" xr:uid="{00000000-0005-0000-0000-00004B200000}"/>
    <cellStyle name="_MultipleSpace_Jazztel model 15-exhibits bis_Mobile CSC - CMT_Free Cash Flow_Présention au Board July 29 2 2" xfId="8552" xr:uid="{00000000-0005-0000-0000-00004C200000}"/>
    <cellStyle name="_MultipleSpace_Jazztel model 15-exhibits bis_Mobile CSC - CMT_Free Cash Flow_RM 2008 01 comments ILM" xfId="8553" xr:uid="{00000000-0005-0000-0000-00004D200000}"/>
    <cellStyle name="_MultipleSpace_Jazztel model 15-exhibits bis_Mobile CSC - CMT_Free Cash Flow_RM 2008 01 comments ILM 2" xfId="8554" xr:uid="{00000000-0005-0000-0000-00004E200000}"/>
    <cellStyle name="_MultipleSpace_Jazztel model 15-exhibits bis_Mobile CSC - CMT_Free Cash Flow_RM 2008 01 comments ILM 2 2" xfId="8555" xr:uid="{00000000-0005-0000-0000-00004F200000}"/>
    <cellStyle name="_MultipleSpace_Jazztel model 15-exhibits bis_Mobile CSC - CMT_Free Cash Flow_RM 2008 04 comments ILM" xfId="8556" xr:uid="{00000000-0005-0000-0000-000050200000}"/>
    <cellStyle name="_MultipleSpace_Jazztel model 15-exhibits bis_Mobile CSC - CMT_Free Cash Flow_RM 2008 04 comments ILM 2" xfId="8557" xr:uid="{00000000-0005-0000-0000-000051200000}"/>
    <cellStyle name="_MultipleSpace_Jazztel model 15-exhibits bis_Mobile CSC - CMT_Free Cash Flow_RM 2008 04 comments ILM 2 2" xfId="8558" xr:uid="{00000000-0005-0000-0000-000052200000}"/>
    <cellStyle name="_MultipleSpace_Jazztel model 15-exhibits bis_Mobile CSC - CMT_Free Cash Flow_SPRING 2010" xfId="8559" xr:uid="{00000000-0005-0000-0000-000053200000}"/>
    <cellStyle name="_MultipleSpace_Jazztel model 15-exhibits bis_Mobile CSC - CMT_Free Cash Flow_SPRING 2010 2" xfId="8560" xr:uid="{00000000-0005-0000-0000-000054200000}"/>
    <cellStyle name="_MultipleSpace_Jazztel model 15-exhibits bis_Mobile CSC - CMT_Free Cash Flow_SPRING 2010 2 2" xfId="8561" xr:uid="{00000000-0005-0000-0000-000055200000}"/>
    <cellStyle name="_MultipleSpace_Jazztel model 15-exhibits bis_Mobile CSC - CMT_Free Cash Flow_WC &amp; Free Cash Flow 200801" xfId="8562" xr:uid="{00000000-0005-0000-0000-000056200000}"/>
    <cellStyle name="_MultipleSpace_Jazztel model 15-exhibits bis_Mobile CSC - CMT_Free Cash Flow_WC &amp; Free Cash Flow 200801 2" xfId="8563" xr:uid="{00000000-0005-0000-0000-000057200000}"/>
    <cellStyle name="_MultipleSpace_Jazztel model 15-exhibits bis_Mobile CSC - CMT_Free Cash Flow_WC &amp; Free Cash Flow 200801 2 2" xfId="8564" xr:uid="{00000000-0005-0000-0000-000058200000}"/>
    <cellStyle name="_MultipleSpace_Jazztel model 15-exhibits bis_Mobile CSC - CMT_Free Cash Flow_WC &amp; Free Cash Flow 2011-10" xfId="8565" xr:uid="{00000000-0005-0000-0000-000059200000}"/>
    <cellStyle name="_MultipleSpace_Jazztel model 15-exhibits bis_Mobile CSC - CMT_Free Cash Flow_WC &amp; Free Cash Flow 2011-10 2" xfId="8566" xr:uid="{00000000-0005-0000-0000-00005A200000}"/>
    <cellStyle name="_MultipleSpace_Jazztel model 15-exhibits bis_Mobile CSC - CMT_Free Cash Flow_WC &amp; Free Cash Flow 2011-10 2 2" xfId="8567" xr:uid="{00000000-0005-0000-0000-00005B200000}"/>
    <cellStyle name="_MultipleSpace_Jazztel model 15-exhibits bis_Mobile CSC - CMT_Free Cash Flow_WC &amp; Free Cash Flow Spring 200806" xfId="8568" xr:uid="{00000000-0005-0000-0000-00005C200000}"/>
    <cellStyle name="_MultipleSpace_Jazztel model 15-exhibits bis_Mobile CSC - CMT_Free Cash Flow_WC &amp; Free Cash Flow Spring 200806 2" xfId="8569" xr:uid="{00000000-0005-0000-0000-00005D200000}"/>
    <cellStyle name="_MultipleSpace_Jazztel model 15-exhibits bis_Mobile CSC - CMT_Free Cash Flow_WC &amp; Free Cash Flow Spring 200806 2 2" xfId="8570" xr:uid="{00000000-0005-0000-0000-00005E200000}"/>
    <cellStyle name="_MultipleSpace_Jazztel model 15-exhibits bis_Mobile CSC - CMT_Net result" xfId="8571" xr:uid="{00000000-0005-0000-0000-00005F200000}"/>
    <cellStyle name="_MultipleSpace_Jazztel model 15-exhibits bis_Mobile CSC - CMT_Net result 2" xfId="8572" xr:uid="{00000000-0005-0000-0000-000060200000}"/>
    <cellStyle name="_MultipleSpace_Jazztel model 15-exhibits bis_Mobile CSC - CMT_Net result 2 2" xfId="8573" xr:uid="{00000000-0005-0000-0000-000061200000}"/>
    <cellStyle name="_MultipleSpace_Jazztel model 15-exhibits bis_Mobile CSC - CMT_Présention au Board July 29" xfId="8574" xr:uid="{00000000-0005-0000-0000-000062200000}"/>
    <cellStyle name="_MultipleSpace_Jazztel model 15-exhibits bis_Mobile CSC - CMT_Présention au Board July 29 2" xfId="8575" xr:uid="{00000000-0005-0000-0000-000063200000}"/>
    <cellStyle name="_MultipleSpace_Jazztel model 15-exhibits bis_Mobile CSC - CMT_Présention au Board July 29 2 2" xfId="8576" xr:uid="{00000000-0005-0000-0000-000064200000}"/>
    <cellStyle name="_MultipleSpace_Jazztel model 15-exhibits bis_Mobile CSC - CMT_suivi dette et FCF" xfId="8577" xr:uid="{00000000-0005-0000-0000-000065200000}"/>
    <cellStyle name="_MultipleSpace_Jazztel model 15-exhibits bis_Mobile CSC - CMT_suivi dette et FCF 2" xfId="8578" xr:uid="{00000000-0005-0000-0000-000066200000}"/>
    <cellStyle name="_MultipleSpace_Jazztel model 15-exhibits bis_Mobile CSC - CMT_suivi dette et FCF 2 2" xfId="8579" xr:uid="{00000000-0005-0000-0000-000067200000}"/>
    <cellStyle name="_MultipleSpace_Jazztel model 15-exhibits bis_Mobile CSC - CMT_Synthèse prev 2006 - 2007 par entreprise" xfId="8580" xr:uid="{00000000-0005-0000-0000-000068200000}"/>
    <cellStyle name="_MultipleSpace_Jazztel model 15-exhibits bis_Mobile CSC - CMT_Synthèse prev 2006 - 2007 par entreprise 2" xfId="8581" xr:uid="{00000000-0005-0000-0000-000069200000}"/>
    <cellStyle name="_MultipleSpace_Jazztel model 15-exhibits bis_Mobile CSC - CMT_Synthèse prev 2006 - 2007 par entreprise 2 2" xfId="8582" xr:uid="{00000000-0005-0000-0000-00006A200000}"/>
    <cellStyle name="_MultipleSpace_Jazztel model 15-exhibits bis_Mobile CSC - CMT_Synthèse prev 2006 - 2007 par entreprise v2" xfId="8583" xr:uid="{00000000-0005-0000-0000-00006B200000}"/>
    <cellStyle name="_MultipleSpace_Jazztel model 15-exhibits bis_Mobile CSC - CMT_Synthèse prev 2006 - 2007 par entreprise v2 2" xfId="8584" xr:uid="{00000000-0005-0000-0000-00006C200000}"/>
    <cellStyle name="_MultipleSpace_Jazztel model 15-exhibits bis_Mobile CSC - CMT_Synthèse prev 2006 - 2007 par entreprise v2 2 2" xfId="8585" xr:uid="{00000000-0005-0000-0000-00006D200000}"/>
    <cellStyle name="_MultipleSpace_Jazztel model 15-exhibits bis_Mobile CSC - CMT_Synthèse prev 2006 - 2007 par entreprise v2_Bridge FC Act 2007 vs 2008 (Fct June) par entreprise" xfId="8586" xr:uid="{00000000-0005-0000-0000-00006E200000}"/>
    <cellStyle name="_MultipleSpace_Jazztel model 15-exhibits bis_Mobile CSC - CMT_Synthèse prev 2006 - 2007 par entreprise v2_Bridge FC Act 2007 vs 2008 (Fct June) par entreprise 2" xfId="8587" xr:uid="{00000000-0005-0000-0000-00006F200000}"/>
    <cellStyle name="_MultipleSpace_Jazztel model 15-exhibits bis_Mobile CSC - CMT_Synthèse prev 2006 - 2007 par entreprise v2_Bridge FC Act 2007 vs 2008 (Fct June) par entreprise 2 2" xfId="8588" xr:uid="{00000000-0005-0000-0000-000070200000}"/>
    <cellStyle name="_MultipleSpace_Jazztel model 15-exhibits bis_Mobile CSC - CMT_Synthèse prev 2006 - 2007 par entreprise v2_Cash Unit Review 2012 03 Acetow" xfId="8589" xr:uid="{00000000-0005-0000-0000-000071200000}"/>
    <cellStyle name="_MultipleSpace_Jazztel model 15-exhibits bis_Mobile CSC - CMT_Synthèse prev 2006 - 2007 par entreprise v2_Chiffres Pres board 2007" xfId="8590" xr:uid="{00000000-0005-0000-0000-000072200000}"/>
    <cellStyle name="_MultipleSpace_Jazztel model 15-exhibits bis_Mobile CSC - CMT_Synthèse prev 2006 - 2007 par entreprise v2_Chiffres Pres board 2007 2" xfId="8591" xr:uid="{00000000-0005-0000-0000-000073200000}"/>
    <cellStyle name="_MultipleSpace_Jazztel model 15-exhibits bis_Mobile CSC - CMT_Synthèse prev 2006 - 2007 par entreprise v2_Chiffres Pres board 2007 2 2" xfId="8592" xr:uid="{00000000-0005-0000-0000-000074200000}"/>
    <cellStyle name="_MultipleSpace_Jazztel model 15-exhibits bis_Mobile CSC - CMT_Synthèse prev 2006 - 2007 par entreprise v2_Conso Bridge EBITDA 2008x2007" xfId="8593" xr:uid="{00000000-0005-0000-0000-000075200000}"/>
    <cellStyle name="_MultipleSpace_Jazztel model 15-exhibits bis_Mobile CSC - CMT_Synthèse prev 2006 - 2007 par entreprise v2_Conso Bridge EBITDA 2008x2007 2" xfId="8594" xr:uid="{00000000-0005-0000-0000-000076200000}"/>
    <cellStyle name="_MultipleSpace_Jazztel model 15-exhibits bis_Mobile CSC - CMT_Synthèse prev 2006 - 2007 par entreprise v2_Conso Bridge EBITDA 2008x2007 2 2" xfId="8595" xr:uid="{00000000-0005-0000-0000-000077200000}"/>
    <cellStyle name="_MultipleSpace_Jazztel model 15-exhibits bis_Mobile CSC - CMT_Synthèse prev 2006 - 2007 par entreprise v2_Conso Bridge EBITDA 2008x2007 SPRING06" xfId="8596" xr:uid="{00000000-0005-0000-0000-000078200000}"/>
    <cellStyle name="_MultipleSpace_Jazztel model 15-exhibits bis_Mobile CSC - CMT_Synthèse prev 2006 - 2007 par entreprise v2_Conso Bridge EBITDA 2008x2007 SPRING06 2" xfId="8597" xr:uid="{00000000-0005-0000-0000-000079200000}"/>
    <cellStyle name="_MultipleSpace_Jazztel model 15-exhibits bis_Mobile CSC - CMT_Synthèse prev 2006 - 2007 par entreprise v2_Conso Bridge EBITDA 2008x2007 SPRING06 2 2" xfId="8598" xr:uid="{00000000-0005-0000-0000-00007A200000}"/>
    <cellStyle name="_MultipleSpace_Jazztel model 15-exhibits bis_Mobile CSC - CMT_Synthèse prev 2006 - 2007 par entreprise v2_P&amp;L Spring 200806" xfId="8599" xr:uid="{00000000-0005-0000-0000-00007B200000}"/>
    <cellStyle name="_MultipleSpace_Jazztel model 15-exhibits bis_Mobile CSC - CMT_Synthèse prev 2006 - 2007 par entreprise v2_P&amp;L Spring 200806 2" xfId="8600" xr:uid="{00000000-0005-0000-0000-00007C200000}"/>
    <cellStyle name="_MultipleSpace_Jazztel model 15-exhibits bis_Mobile CSC - CMT_Synthèse prev 2006 - 2007 par entreprise v2_P&amp;L Spring 200806 2 2" xfId="8601" xr:uid="{00000000-0005-0000-0000-00007D200000}"/>
    <cellStyle name="_MultipleSpace_Jazztel model 15-exhibits bis_Mobile CSC - CMT_Synthèse prev 2006 - 2007 par entreprise v2_Présentation au Board" xfId="8602" xr:uid="{00000000-0005-0000-0000-00007E200000}"/>
    <cellStyle name="_MultipleSpace_Jazztel model 15-exhibits bis_Mobile CSC - CMT_Synthèse prev 2006 - 2007 par entreprise v2_Présentation au Board 2" xfId="8603" xr:uid="{00000000-0005-0000-0000-00007F200000}"/>
    <cellStyle name="_MultipleSpace_Jazztel model 15-exhibits bis_Mobile CSC - CMT_Synthèse prev 2006 - 2007 par entreprise v2_Présentation au Board 2 2" xfId="8604" xr:uid="{00000000-0005-0000-0000-000080200000}"/>
    <cellStyle name="_MultipleSpace_Jazztel model 15-exhibits bis_Mobile CSC - CMT_Synthèse prev 2006 - 2007 par entreprise v2_Présentation au Board July 29" xfId="8605" xr:uid="{00000000-0005-0000-0000-000081200000}"/>
    <cellStyle name="_MultipleSpace_Jazztel model 15-exhibits bis_Mobile CSC - CMT_Synthèse prev 2006 - 2007 par entreprise v2_Présentation au Board July 29 2" xfId="8606" xr:uid="{00000000-0005-0000-0000-000082200000}"/>
    <cellStyle name="_MultipleSpace_Jazztel model 15-exhibits bis_Mobile CSC - CMT_Synthèse prev 2006 - 2007 par entreprise v2_Présentation au Board July 29 2 2" xfId="8607" xr:uid="{00000000-0005-0000-0000-000083200000}"/>
    <cellStyle name="_MultipleSpace_Jazztel model 15-exhibits bis_Mobile CSC - CMT_Synthèse prev 2006 - 2007 par entreprise v2_Présentation au CDG July 21 v080708" xfId="8608" xr:uid="{00000000-0005-0000-0000-000084200000}"/>
    <cellStyle name="_MultipleSpace_Jazztel model 15-exhibits bis_Mobile CSC - CMT_Synthèse prev 2006 - 2007 par entreprise v2_Présentation au CDG July 21 v080708 2" xfId="8609" xr:uid="{00000000-0005-0000-0000-000085200000}"/>
    <cellStyle name="_MultipleSpace_Jazztel model 15-exhibits bis_Mobile CSC - CMT_Synthèse prev 2006 - 2007 par entreprise v2_Présentation au CDG July 21 v080708 2 2" xfId="8610" xr:uid="{00000000-0005-0000-0000-000086200000}"/>
    <cellStyle name="_MultipleSpace_Jazztel model 15-exhibits bis_Mobile CSC - CMT_Synthèse prev 2006 - 2007 par entreprise v2_Présention au Board July 29" xfId="8611" xr:uid="{00000000-0005-0000-0000-000087200000}"/>
    <cellStyle name="_MultipleSpace_Jazztel model 15-exhibits bis_Mobile CSC - CMT_Synthèse prev 2006 - 2007 par entreprise v2_Présention au Board July 29 2" xfId="8612" xr:uid="{00000000-0005-0000-0000-000088200000}"/>
    <cellStyle name="_MultipleSpace_Jazztel model 15-exhibits bis_Mobile CSC - CMT_Synthèse prev 2006 - 2007 par entreprise v2_Présention au Board July 29 2 2" xfId="8613" xr:uid="{00000000-0005-0000-0000-000089200000}"/>
    <cellStyle name="_MultipleSpace_Jazztel model 15-exhibits bis_Mobile CSC - CMT_Synthèse prev 2006 - 2007 par entreprise v2_RM 2008 01 comments ILM" xfId="8614" xr:uid="{00000000-0005-0000-0000-00008A200000}"/>
    <cellStyle name="_MultipleSpace_Jazztel model 15-exhibits bis_Mobile CSC - CMT_Synthèse prev 2006 - 2007 par entreprise v2_RM 2008 01 comments ILM 2" xfId="8615" xr:uid="{00000000-0005-0000-0000-00008B200000}"/>
    <cellStyle name="_MultipleSpace_Jazztel model 15-exhibits bis_Mobile CSC - CMT_Synthèse prev 2006 - 2007 par entreprise v2_RM 2008 01 comments ILM 2 2" xfId="8616" xr:uid="{00000000-0005-0000-0000-00008C200000}"/>
    <cellStyle name="_MultipleSpace_Jazztel model 15-exhibits bis_Mobile CSC - CMT_Synthèse prev 2006 - 2007 par entreprise v2_RM 2008 04 comments ILM" xfId="8617" xr:uid="{00000000-0005-0000-0000-00008D200000}"/>
    <cellStyle name="_MultipleSpace_Jazztel model 15-exhibits bis_Mobile CSC - CMT_Synthèse prev 2006 - 2007 par entreprise v2_RM 2008 04 comments ILM 2" xfId="8618" xr:uid="{00000000-0005-0000-0000-00008E200000}"/>
    <cellStyle name="_MultipleSpace_Jazztel model 15-exhibits bis_Mobile CSC - CMT_Synthèse prev 2006 - 2007 par entreprise v2_RM 2008 04 comments ILM 2 2" xfId="8619" xr:uid="{00000000-0005-0000-0000-00008F200000}"/>
    <cellStyle name="_MultipleSpace_Jazztel model 15-exhibits bis_Mobile CSC - CMT_Synthèse prev 2006 - 2007 par entreprise v2_SPRING 2010" xfId="8620" xr:uid="{00000000-0005-0000-0000-000090200000}"/>
    <cellStyle name="_MultipleSpace_Jazztel model 15-exhibits bis_Mobile CSC - CMT_Synthèse prev 2006 - 2007 par entreprise v2_SPRING 2010 2" xfId="8621" xr:uid="{00000000-0005-0000-0000-000091200000}"/>
    <cellStyle name="_MultipleSpace_Jazztel model 15-exhibits bis_Mobile CSC - CMT_Synthèse prev 2006 - 2007 par entreprise v2_SPRING 2010 2 2" xfId="8622" xr:uid="{00000000-0005-0000-0000-000092200000}"/>
    <cellStyle name="_MultipleSpace_Jazztel model 15-exhibits bis_Mobile CSC - CMT_Synthèse prev 2006 - 2007 par entreprise v2_WC &amp; Free Cash Flow 200801" xfId="8623" xr:uid="{00000000-0005-0000-0000-000093200000}"/>
    <cellStyle name="_MultipleSpace_Jazztel model 15-exhibits bis_Mobile CSC - CMT_Synthèse prev 2006 - 2007 par entreprise v2_WC &amp; Free Cash Flow 200801 2" xfId="8624" xr:uid="{00000000-0005-0000-0000-000094200000}"/>
    <cellStyle name="_MultipleSpace_Jazztel model 15-exhibits bis_Mobile CSC - CMT_Synthèse prev 2006 - 2007 par entreprise v2_WC &amp; Free Cash Flow 200801 2 2" xfId="8625" xr:uid="{00000000-0005-0000-0000-000095200000}"/>
    <cellStyle name="_MultipleSpace_Jazztel model 15-exhibits bis_Mobile CSC - CMT_Synthèse prev 2006 - 2007 par entreprise v2_WC &amp; Free Cash Flow 2011-10" xfId="8626" xr:uid="{00000000-0005-0000-0000-000096200000}"/>
    <cellStyle name="_MultipleSpace_Jazztel model 15-exhibits bis_Mobile CSC - CMT_Synthèse prev 2006 - 2007 par entreprise v2_WC &amp; Free Cash Flow 2011-10 2" xfId="8627" xr:uid="{00000000-0005-0000-0000-000097200000}"/>
    <cellStyle name="_MultipleSpace_Jazztel model 15-exhibits bis_Mobile CSC - CMT_Synthèse prev 2006 - 2007 par entreprise v2_WC &amp; Free Cash Flow 2011-10 2 2" xfId="8628" xr:uid="{00000000-0005-0000-0000-000098200000}"/>
    <cellStyle name="_MultipleSpace_Jazztel model 15-exhibits bis_Mobile CSC - CMT_Synthèse prev 2006 - 2007 par entreprise v2_WC &amp; Free Cash Flow Spring 200806" xfId="8629" xr:uid="{00000000-0005-0000-0000-000099200000}"/>
    <cellStyle name="_MultipleSpace_Jazztel model 15-exhibits bis_Mobile CSC - CMT_Synthèse prev 2006 - 2007 par entreprise v2_WC &amp; Free Cash Flow Spring 200806 2" xfId="8630" xr:uid="{00000000-0005-0000-0000-00009A200000}"/>
    <cellStyle name="_MultipleSpace_Jazztel model 15-exhibits bis_Mobile CSC - CMT_Synthèse prev 2006 - 2007 par entreprise v2_WC &amp; Free Cash Flow Spring 200806 2 2" xfId="8631" xr:uid="{00000000-0005-0000-0000-00009B200000}"/>
    <cellStyle name="_MultipleSpace_Jazztel model 15-exhibits bis_Mobile CSC - CMT_Synthèse prev 2006 - 2007 par entreprise_Bridge FC Act 2007 vs 2008 (Fct June) par entreprise" xfId="8632" xr:uid="{00000000-0005-0000-0000-00009C200000}"/>
    <cellStyle name="_MultipleSpace_Jazztel model 15-exhibits bis_Mobile CSC - CMT_Synthèse prev 2006 - 2007 par entreprise_Bridge FC Act 2007 vs 2008 (Fct June) par entreprise 2" xfId="8633" xr:uid="{00000000-0005-0000-0000-00009D200000}"/>
    <cellStyle name="_MultipleSpace_Jazztel model 15-exhibits bis_Mobile CSC - CMT_Synthèse prev 2006 - 2007 par entreprise_Bridge FC Act 2007 vs 2008 (Fct June) par entreprise 2 2" xfId="8634" xr:uid="{00000000-0005-0000-0000-00009E200000}"/>
    <cellStyle name="_MultipleSpace_Jazztel model 15-exhibits bis_Mobile CSC - CMT_Synthèse prev 2006 - 2007 par entreprise_Cash Unit Review 2012 03 Acetow" xfId="8635" xr:uid="{00000000-0005-0000-0000-00009F200000}"/>
    <cellStyle name="_MultipleSpace_Jazztel model 15-exhibits bis_Mobile CSC - CMT_Synthèse prev 2006 - 2007 par entreprise_Conso Bridge EBITDA 2008x2007" xfId="8636" xr:uid="{00000000-0005-0000-0000-0000A0200000}"/>
    <cellStyle name="_MultipleSpace_Jazztel model 15-exhibits bis_Mobile CSC - CMT_Synthèse prev 2006 - 2007 par entreprise_Conso Bridge EBITDA 2008x2007 2" xfId="8637" xr:uid="{00000000-0005-0000-0000-0000A1200000}"/>
    <cellStyle name="_MultipleSpace_Jazztel model 15-exhibits bis_Mobile CSC - CMT_Synthèse prev 2006 - 2007 par entreprise_Conso Bridge EBITDA 2008x2007 2 2" xfId="8638" xr:uid="{00000000-0005-0000-0000-0000A2200000}"/>
    <cellStyle name="_MultipleSpace_Jazztel model 15-exhibits bis_Mobile CSC - CMT_Synthèse prev 2006 - 2007 par entreprise_Conso Bridge EBITDA 2008x2007 SPRING06" xfId="8639" xr:uid="{00000000-0005-0000-0000-0000A3200000}"/>
    <cellStyle name="_MultipleSpace_Jazztel model 15-exhibits bis_Mobile CSC - CMT_Synthèse prev 2006 - 2007 par entreprise_Conso Bridge EBITDA 2008x2007 SPRING06 2" xfId="8640" xr:uid="{00000000-0005-0000-0000-0000A4200000}"/>
    <cellStyle name="_MultipleSpace_Jazztel model 15-exhibits bis_Mobile CSC - CMT_Synthèse prev 2006 - 2007 par entreprise_Conso Bridge EBITDA 2008x2007 SPRING06 2 2" xfId="8641" xr:uid="{00000000-0005-0000-0000-0000A5200000}"/>
    <cellStyle name="_MultipleSpace_Jazztel model 15-exhibits bis_Mobile CSC - CMT_Synthèse prev 2006 - 2007 par entreprise_Formats RDG Dec 2007 vMAG Energy Services" xfId="8642" xr:uid="{00000000-0005-0000-0000-0000A6200000}"/>
    <cellStyle name="_MultipleSpace_Jazztel model 15-exhibits bis_Mobile CSC - CMT_Synthèse prev 2006 - 2007 par entreprise_Formats RDG Dec 2007 vMAG Energy Services 2" xfId="8643" xr:uid="{00000000-0005-0000-0000-0000A7200000}"/>
    <cellStyle name="_MultipleSpace_Jazztel model 15-exhibits bis_Mobile CSC - CMT_Synthèse prev 2006 - 2007 par entreprise_Formats RDG Dec 2007 vMAG Energy Services 2 2" xfId="8644" xr:uid="{00000000-0005-0000-0000-0000A8200000}"/>
    <cellStyle name="_MultipleSpace_Jazztel model 15-exhibits bis_Mobile CSC - CMT_Synthèse prev 2006 - 2007 par entreprise_P&amp;L Spring 200806" xfId="8645" xr:uid="{00000000-0005-0000-0000-0000A9200000}"/>
    <cellStyle name="_MultipleSpace_Jazztel model 15-exhibits bis_Mobile CSC - CMT_Synthèse prev 2006 - 2007 par entreprise_P&amp;L Spring 200806 2" xfId="8646" xr:uid="{00000000-0005-0000-0000-0000AA200000}"/>
    <cellStyle name="_MultipleSpace_Jazztel model 15-exhibits bis_Mobile CSC - CMT_Synthèse prev 2006 - 2007 par entreprise_P&amp;L Spring 200806 2 2" xfId="8647" xr:uid="{00000000-0005-0000-0000-0000AB200000}"/>
    <cellStyle name="_MultipleSpace_Jazztel model 15-exhibits bis_Mobile CSC - CMT_Synthèse prev 2006 - 2007 par entreprise_Présentation au Board" xfId="8648" xr:uid="{00000000-0005-0000-0000-0000AC200000}"/>
    <cellStyle name="_MultipleSpace_Jazztel model 15-exhibits bis_Mobile CSC - CMT_Synthèse prev 2006 - 2007 par entreprise_Présentation au Board 2" xfId="8649" xr:uid="{00000000-0005-0000-0000-0000AD200000}"/>
    <cellStyle name="_MultipleSpace_Jazztel model 15-exhibits bis_Mobile CSC - CMT_Synthèse prev 2006 - 2007 par entreprise_Présentation au Board 2 2" xfId="8650" xr:uid="{00000000-0005-0000-0000-0000AE200000}"/>
    <cellStyle name="_MultipleSpace_Jazztel model 15-exhibits bis_Mobile CSC - CMT_Synthèse prev 2006 - 2007 par entreprise_Présentation au Board July 29" xfId="8651" xr:uid="{00000000-0005-0000-0000-0000AF200000}"/>
    <cellStyle name="_MultipleSpace_Jazztel model 15-exhibits bis_Mobile CSC - CMT_Synthèse prev 2006 - 2007 par entreprise_Présentation au Board July 29 2" xfId="8652" xr:uid="{00000000-0005-0000-0000-0000B0200000}"/>
    <cellStyle name="_MultipleSpace_Jazztel model 15-exhibits bis_Mobile CSC - CMT_Synthèse prev 2006 - 2007 par entreprise_Présentation au Board July 29 2 2" xfId="8653" xr:uid="{00000000-0005-0000-0000-0000B1200000}"/>
    <cellStyle name="_MultipleSpace_Jazztel model 15-exhibits bis_Mobile CSC - CMT_Synthèse prev 2006 - 2007 par entreprise_Présentation au CDG July 21 v080708" xfId="8654" xr:uid="{00000000-0005-0000-0000-0000B2200000}"/>
    <cellStyle name="_MultipleSpace_Jazztel model 15-exhibits bis_Mobile CSC - CMT_Synthèse prev 2006 - 2007 par entreprise_Présentation au CDG July 21 v080708 2" xfId="8655" xr:uid="{00000000-0005-0000-0000-0000B3200000}"/>
    <cellStyle name="_MultipleSpace_Jazztel model 15-exhibits bis_Mobile CSC - CMT_Synthèse prev 2006 - 2007 par entreprise_Présentation au CDG July 21 v080708 2 2" xfId="8656" xr:uid="{00000000-0005-0000-0000-0000B4200000}"/>
    <cellStyle name="_MultipleSpace_Jazztel model 15-exhibits bis_Mobile CSC - CMT_Synthèse prev 2006 - 2007 par entreprise_RM 2008 01 comments ILM" xfId="8657" xr:uid="{00000000-0005-0000-0000-0000B5200000}"/>
    <cellStyle name="_MultipleSpace_Jazztel model 15-exhibits bis_Mobile CSC - CMT_Synthèse prev 2006 - 2007 par entreprise_RM 2008 01 comments ILM 2" xfId="8658" xr:uid="{00000000-0005-0000-0000-0000B6200000}"/>
    <cellStyle name="_MultipleSpace_Jazztel model 15-exhibits bis_Mobile CSC - CMT_Synthèse prev 2006 - 2007 par entreprise_RM 2008 01 comments ILM 2 2" xfId="8659" xr:uid="{00000000-0005-0000-0000-0000B7200000}"/>
    <cellStyle name="_MultipleSpace_Jazztel model 15-exhibits bis_Mobile CSC - CMT_Synthèse prev 2006 - 2007 par entreprise_RM 2008 04 comments ILM" xfId="8660" xr:uid="{00000000-0005-0000-0000-0000B8200000}"/>
    <cellStyle name="_MultipleSpace_Jazztel model 15-exhibits bis_Mobile CSC - CMT_Synthèse prev 2006 - 2007 par entreprise_RM 2008 04 comments ILM 2" xfId="8661" xr:uid="{00000000-0005-0000-0000-0000B9200000}"/>
    <cellStyle name="_MultipleSpace_Jazztel model 15-exhibits bis_Mobile CSC - CMT_Synthèse prev 2006 - 2007 par entreprise_RM 2008 04 comments ILM 2 2" xfId="8662" xr:uid="{00000000-0005-0000-0000-0000BA200000}"/>
    <cellStyle name="_MultipleSpace_Jazztel model 15-exhibits bis_Mobile CSC - CMT_Synthèse prev 2006 - 2007 par entreprise_SPRING 2010" xfId="8663" xr:uid="{00000000-0005-0000-0000-0000BB200000}"/>
    <cellStyle name="_MultipleSpace_Jazztel model 15-exhibits bis_Mobile CSC - CMT_Synthèse prev 2006 - 2007 par entreprise_SPRING 2010 2" xfId="8664" xr:uid="{00000000-0005-0000-0000-0000BC200000}"/>
    <cellStyle name="_MultipleSpace_Jazztel model 15-exhibits bis_Mobile CSC - CMT_Synthèse prev 2006 - 2007 par entreprise_SPRING 2010 2 2" xfId="8665" xr:uid="{00000000-0005-0000-0000-0000BD200000}"/>
    <cellStyle name="_MultipleSpace_Jazztel model 15-exhibits bis_Mobile CSC - CMT_Synthèse prev 2006 - 2007 par entreprise_Synthèse Rhodia Spring Dec 2007 P&amp;L" xfId="8666" xr:uid="{00000000-0005-0000-0000-0000BE200000}"/>
    <cellStyle name="_MultipleSpace_Jazztel model 15-exhibits bis_Mobile CSC - CMT_Synthèse prev 2006 - 2007 par entreprise_Synthèse Rhodia Spring Dec 2007 P&amp;L 2" xfId="8667" xr:uid="{00000000-0005-0000-0000-0000BF200000}"/>
    <cellStyle name="_MultipleSpace_Jazztel model 15-exhibits bis_Mobile CSC - CMT_Synthèse prev 2006 - 2007 par entreprise_Synthèse Rhodia Spring Dec 2007 P&amp;L 2 2" xfId="8668" xr:uid="{00000000-0005-0000-0000-0000C0200000}"/>
    <cellStyle name="_MultipleSpace_Jazztel model 15-exhibits bis_Mobile CSC - CMT_Synthèse prev 2006 - 2007 par entreprise_WC &amp; Free Cash Flow 200801" xfId="8669" xr:uid="{00000000-0005-0000-0000-0000C1200000}"/>
    <cellStyle name="_MultipleSpace_Jazztel model 15-exhibits bis_Mobile CSC - CMT_Synthèse prev 2006 - 2007 par entreprise_WC &amp; Free Cash Flow 200801 2" xfId="8670" xr:uid="{00000000-0005-0000-0000-0000C2200000}"/>
    <cellStyle name="_MultipleSpace_Jazztel model 15-exhibits bis_Mobile CSC - CMT_Synthèse prev 2006 - 2007 par entreprise_WC &amp; Free Cash Flow 200801 2 2" xfId="8671" xr:uid="{00000000-0005-0000-0000-0000C3200000}"/>
    <cellStyle name="_MultipleSpace_Jazztel model 15-exhibits bis_Mobile CSC - CMT_Synthèse prev 2006 - 2007 par entreprise_WC &amp; Free Cash Flow 2011-10" xfId="8672" xr:uid="{00000000-0005-0000-0000-0000C4200000}"/>
    <cellStyle name="_MultipleSpace_Jazztel model 15-exhibits bis_Mobile CSC - CMT_Synthèse prev 2006 - 2007 par entreprise_WC &amp; Free Cash Flow 2011-10 2" xfId="8673" xr:uid="{00000000-0005-0000-0000-0000C5200000}"/>
    <cellStyle name="_MultipleSpace_Jazztel model 15-exhibits bis_Mobile CSC - CMT_Synthèse prev 2006 - 2007 par entreprise_WC &amp; Free Cash Flow 2011-10 2 2" xfId="8674" xr:uid="{00000000-0005-0000-0000-0000C6200000}"/>
    <cellStyle name="_MultipleSpace_Jazztel model 15-exhibits bis_Mobile CSC - CMT_Synthèse prev 2006 - 2007 par entreprise_WC &amp; Free Cash Flow Spring 200806" xfId="8675" xr:uid="{00000000-0005-0000-0000-0000C7200000}"/>
    <cellStyle name="_MultipleSpace_Jazztel model 15-exhibits bis_Mobile CSC - CMT_Synthèse prev 2006 - 2007 par entreprise_WC &amp; Free Cash Flow Spring 200806 2" xfId="8676" xr:uid="{00000000-0005-0000-0000-0000C8200000}"/>
    <cellStyle name="_MultipleSpace_Jazztel model 15-exhibits bis_Mobile CSC - CMT_Synthèse prev 2006 - 2007 par entreprise_WC &amp; Free Cash Flow Spring 200806 2 2" xfId="8677" xr:uid="{00000000-0005-0000-0000-0000C9200000}"/>
    <cellStyle name="_MultipleSpace_Jazztel model 15-exhibits_Jazztel model 16DP3-Exhibits" xfId="8678" xr:uid="{00000000-0005-0000-0000-0000CA200000}"/>
    <cellStyle name="_MultipleSpace_Jazztel model 15-exhibits_Jazztel model 16DP3-Exhibits 2" xfId="8679" xr:uid="{00000000-0005-0000-0000-0000CB200000}"/>
    <cellStyle name="_MultipleSpace_Jazztel model 15-exhibits_Jazztel model 16DP3-Exhibits 2 2" xfId="8680" xr:uid="{00000000-0005-0000-0000-0000CC200000}"/>
    <cellStyle name="_MultipleSpace_Jazztel model 15-exhibits_Jazztel model 16DP3-Exhibits_Mobile CSC - CMT" xfId="8681" xr:uid="{00000000-0005-0000-0000-0000CD200000}"/>
    <cellStyle name="_MultipleSpace_Jazztel model 15-exhibits_Jazztel model 16DP3-Exhibits_Mobile CSC - CMT 2" xfId="8682" xr:uid="{00000000-0005-0000-0000-0000CE200000}"/>
    <cellStyle name="_MultipleSpace_Jazztel model 15-exhibits_Jazztel model 16DP3-Exhibits_Mobile CSC - CMT 2 2" xfId="8683" xr:uid="{00000000-0005-0000-0000-0000CF200000}"/>
    <cellStyle name="_MultipleSpace_Jazztel model 15-exhibits_Jazztel model 16DP3-Exhibits_Mobile CSC - CMT_Chiffres Pres board 2007" xfId="8684" xr:uid="{00000000-0005-0000-0000-0000D0200000}"/>
    <cellStyle name="_MultipleSpace_Jazztel model 15-exhibits_Jazztel model 16DP3-Exhibits_Mobile CSC - CMT_Chiffres Pres board 2007 2" xfId="8685" xr:uid="{00000000-0005-0000-0000-0000D1200000}"/>
    <cellStyle name="_MultipleSpace_Jazztel model 15-exhibits_Jazztel model 16DP3-Exhibits_Mobile CSC - CMT_Chiffres Pres board 2007 2 2" xfId="8686" xr:uid="{00000000-0005-0000-0000-0000D2200000}"/>
    <cellStyle name="_MultipleSpace_Jazztel model 15-exhibits_Jazztel model 16DP3-Exhibits_Mobile CSC - CMT_Chiffres Pres Juillet 2007" xfId="8687" xr:uid="{00000000-0005-0000-0000-0000D3200000}"/>
    <cellStyle name="_MultipleSpace_Jazztel model 15-exhibits_Jazztel model 16DP3-Exhibits_Mobile CSC - CMT_Chiffres Pres Juillet 2007 2" xfId="8688" xr:uid="{00000000-0005-0000-0000-0000D4200000}"/>
    <cellStyle name="_MultipleSpace_Jazztel model 15-exhibits_Jazztel model 16DP3-Exhibits_Mobile CSC - CMT_Chiffres Pres Juillet 2007 2 2" xfId="8689" xr:uid="{00000000-0005-0000-0000-0000D5200000}"/>
    <cellStyle name="_MultipleSpace_Jazztel model 15-exhibits_Jazztel model 16DP3-Exhibits_Mobile CSC - CMT_Free Cash Flow" xfId="8690" xr:uid="{00000000-0005-0000-0000-0000D6200000}"/>
    <cellStyle name="_MultipleSpace_Jazztel model 15-exhibits_Jazztel model 16DP3-Exhibits_Mobile CSC - CMT_Free Cash Flow 2" xfId="8691" xr:uid="{00000000-0005-0000-0000-0000D7200000}"/>
    <cellStyle name="_MultipleSpace_Jazztel model 15-exhibits_Jazztel model 16DP3-Exhibits_Mobile CSC - CMT_Free Cash Flow 2 2" xfId="8692" xr:uid="{00000000-0005-0000-0000-0000D8200000}"/>
    <cellStyle name="_MultipleSpace_Jazztel model 15-exhibits_Jazztel model 16DP3-Exhibits_Mobile CSC - CMT_Free Cash Flow_Bridge FC Act 2007 vs 2008 (Fct June) par entreprise" xfId="8693" xr:uid="{00000000-0005-0000-0000-0000D9200000}"/>
    <cellStyle name="_MultipleSpace_Jazztel model 15-exhibits_Jazztel model 16DP3-Exhibits_Mobile CSC - CMT_Free Cash Flow_Bridge FC Act 2007 vs 2008 (Fct June) par entreprise 2" xfId="8694" xr:uid="{00000000-0005-0000-0000-0000DA200000}"/>
    <cellStyle name="_MultipleSpace_Jazztel model 15-exhibits_Jazztel model 16DP3-Exhibits_Mobile CSC - CMT_Free Cash Flow_Bridge FC Act 2007 vs 2008 (Fct June) par entreprise 2 2" xfId="8695" xr:uid="{00000000-0005-0000-0000-0000DB200000}"/>
    <cellStyle name="_MultipleSpace_Jazztel model 15-exhibits_Jazztel model 16DP3-Exhibits_Mobile CSC - CMT_Free Cash Flow_Cash Unit Review 2012 03 Acetow" xfId="8696" xr:uid="{00000000-0005-0000-0000-0000DC200000}"/>
    <cellStyle name="_MultipleSpace_Jazztel model 15-exhibits_Jazztel model 16DP3-Exhibits_Mobile CSC - CMT_Free Cash Flow_Chiffres Pres board 2007" xfId="8697" xr:uid="{00000000-0005-0000-0000-0000DD200000}"/>
    <cellStyle name="_MultipleSpace_Jazztel model 15-exhibits_Jazztel model 16DP3-Exhibits_Mobile CSC - CMT_Free Cash Flow_Chiffres Pres board 2007 2" xfId="8698" xr:uid="{00000000-0005-0000-0000-0000DE200000}"/>
    <cellStyle name="_MultipleSpace_Jazztel model 15-exhibits_Jazztel model 16DP3-Exhibits_Mobile CSC - CMT_Free Cash Flow_Chiffres Pres board 2007 2 2" xfId="8699" xr:uid="{00000000-0005-0000-0000-0000DF200000}"/>
    <cellStyle name="_MultipleSpace_Jazztel model 15-exhibits_Jazztel model 16DP3-Exhibits_Mobile CSC - CMT_Free Cash Flow_Conso Bridge EBITDA 2008x2007" xfId="8700" xr:uid="{00000000-0005-0000-0000-0000E0200000}"/>
    <cellStyle name="_MultipleSpace_Jazztel model 15-exhibits_Jazztel model 16DP3-Exhibits_Mobile CSC - CMT_Free Cash Flow_Conso Bridge EBITDA 2008x2007 2" xfId="8701" xr:uid="{00000000-0005-0000-0000-0000E1200000}"/>
    <cellStyle name="_MultipleSpace_Jazztel model 15-exhibits_Jazztel model 16DP3-Exhibits_Mobile CSC - CMT_Free Cash Flow_Conso Bridge EBITDA 2008x2007 2 2" xfId="8702" xr:uid="{00000000-0005-0000-0000-0000E2200000}"/>
    <cellStyle name="_MultipleSpace_Jazztel model 15-exhibits_Jazztel model 16DP3-Exhibits_Mobile CSC - CMT_Free Cash Flow_Conso Bridge EBITDA 2008x2007 SPRING06" xfId="8703" xr:uid="{00000000-0005-0000-0000-0000E3200000}"/>
    <cellStyle name="_MultipleSpace_Jazztel model 15-exhibits_Jazztel model 16DP3-Exhibits_Mobile CSC - CMT_Free Cash Flow_Conso Bridge EBITDA 2008x2007 SPRING06 2" xfId="8704" xr:uid="{00000000-0005-0000-0000-0000E4200000}"/>
    <cellStyle name="_MultipleSpace_Jazztel model 15-exhibits_Jazztel model 16DP3-Exhibits_Mobile CSC - CMT_Free Cash Flow_Conso Bridge EBITDA 2008x2007 SPRING06 2 2" xfId="8705" xr:uid="{00000000-0005-0000-0000-0000E5200000}"/>
    <cellStyle name="_MultipleSpace_Jazztel model 15-exhibits_Jazztel model 16DP3-Exhibits_Mobile CSC - CMT_Free Cash Flow_P&amp;L Spring 200806" xfId="8706" xr:uid="{00000000-0005-0000-0000-0000E6200000}"/>
    <cellStyle name="_MultipleSpace_Jazztel model 15-exhibits_Jazztel model 16DP3-Exhibits_Mobile CSC - CMT_Free Cash Flow_P&amp;L Spring 200806 2" xfId="8707" xr:uid="{00000000-0005-0000-0000-0000E7200000}"/>
    <cellStyle name="_MultipleSpace_Jazztel model 15-exhibits_Jazztel model 16DP3-Exhibits_Mobile CSC - CMT_Free Cash Flow_P&amp;L Spring 200806 2 2" xfId="8708" xr:uid="{00000000-0005-0000-0000-0000E8200000}"/>
    <cellStyle name="_MultipleSpace_Jazztel model 15-exhibits_Jazztel model 16DP3-Exhibits_Mobile CSC - CMT_Free Cash Flow_Présentation au Board" xfId="8709" xr:uid="{00000000-0005-0000-0000-0000E9200000}"/>
    <cellStyle name="_MultipleSpace_Jazztel model 15-exhibits_Jazztel model 16DP3-Exhibits_Mobile CSC - CMT_Free Cash Flow_Présentation au Board 2" xfId="8710" xr:uid="{00000000-0005-0000-0000-0000EA200000}"/>
    <cellStyle name="_MultipleSpace_Jazztel model 15-exhibits_Jazztel model 16DP3-Exhibits_Mobile CSC - CMT_Free Cash Flow_Présentation au Board 2 2" xfId="8711" xr:uid="{00000000-0005-0000-0000-0000EB200000}"/>
    <cellStyle name="_MultipleSpace_Jazztel model 15-exhibits_Jazztel model 16DP3-Exhibits_Mobile CSC - CMT_Free Cash Flow_Présentation au Board July 29" xfId="8712" xr:uid="{00000000-0005-0000-0000-0000EC200000}"/>
    <cellStyle name="_MultipleSpace_Jazztel model 15-exhibits_Jazztel model 16DP3-Exhibits_Mobile CSC - CMT_Free Cash Flow_Présentation au Board July 29 2" xfId="8713" xr:uid="{00000000-0005-0000-0000-0000ED200000}"/>
    <cellStyle name="_MultipleSpace_Jazztel model 15-exhibits_Jazztel model 16DP3-Exhibits_Mobile CSC - CMT_Free Cash Flow_Présentation au Board July 29 2 2" xfId="8714" xr:uid="{00000000-0005-0000-0000-0000EE200000}"/>
    <cellStyle name="_MultipleSpace_Jazztel model 15-exhibits_Jazztel model 16DP3-Exhibits_Mobile CSC - CMT_Free Cash Flow_Présentation au CDG July 21 v080708" xfId="8715" xr:uid="{00000000-0005-0000-0000-0000EF200000}"/>
    <cellStyle name="_MultipleSpace_Jazztel model 15-exhibits_Jazztel model 16DP3-Exhibits_Mobile CSC - CMT_Free Cash Flow_Présentation au CDG July 21 v080708 2" xfId="8716" xr:uid="{00000000-0005-0000-0000-0000F0200000}"/>
    <cellStyle name="_MultipleSpace_Jazztel model 15-exhibits_Jazztel model 16DP3-Exhibits_Mobile CSC - CMT_Free Cash Flow_Présentation au CDG July 21 v080708 2 2" xfId="8717" xr:uid="{00000000-0005-0000-0000-0000F1200000}"/>
    <cellStyle name="_MultipleSpace_Jazztel model 15-exhibits_Jazztel model 16DP3-Exhibits_Mobile CSC - CMT_Free Cash Flow_Présention au Board July 29" xfId="8718" xr:uid="{00000000-0005-0000-0000-0000F2200000}"/>
    <cellStyle name="_MultipleSpace_Jazztel model 15-exhibits_Jazztel model 16DP3-Exhibits_Mobile CSC - CMT_Free Cash Flow_Présention au Board July 29 2" xfId="8719" xr:uid="{00000000-0005-0000-0000-0000F3200000}"/>
    <cellStyle name="_MultipleSpace_Jazztel model 15-exhibits_Jazztel model 16DP3-Exhibits_Mobile CSC - CMT_Free Cash Flow_Présention au Board July 29 2 2" xfId="8720" xr:uid="{00000000-0005-0000-0000-0000F4200000}"/>
    <cellStyle name="_MultipleSpace_Jazztel model 15-exhibits_Jazztel model 16DP3-Exhibits_Mobile CSC - CMT_Free Cash Flow_RM 2008 01 comments ILM" xfId="8721" xr:uid="{00000000-0005-0000-0000-0000F5200000}"/>
    <cellStyle name="_MultipleSpace_Jazztel model 15-exhibits_Jazztel model 16DP3-Exhibits_Mobile CSC - CMT_Free Cash Flow_RM 2008 01 comments ILM 2" xfId="8722" xr:uid="{00000000-0005-0000-0000-0000F6200000}"/>
    <cellStyle name="_MultipleSpace_Jazztel model 15-exhibits_Jazztel model 16DP3-Exhibits_Mobile CSC - CMT_Free Cash Flow_RM 2008 01 comments ILM 2 2" xfId="8723" xr:uid="{00000000-0005-0000-0000-0000F7200000}"/>
    <cellStyle name="_MultipleSpace_Jazztel model 15-exhibits_Jazztel model 16DP3-Exhibits_Mobile CSC - CMT_Free Cash Flow_RM 2008 04 comments ILM" xfId="8724" xr:uid="{00000000-0005-0000-0000-0000F8200000}"/>
    <cellStyle name="_MultipleSpace_Jazztel model 15-exhibits_Jazztel model 16DP3-Exhibits_Mobile CSC - CMT_Free Cash Flow_RM 2008 04 comments ILM 2" xfId="8725" xr:uid="{00000000-0005-0000-0000-0000F9200000}"/>
    <cellStyle name="_MultipleSpace_Jazztel model 15-exhibits_Jazztel model 16DP3-Exhibits_Mobile CSC - CMT_Free Cash Flow_RM 2008 04 comments ILM 2 2" xfId="8726" xr:uid="{00000000-0005-0000-0000-0000FA200000}"/>
    <cellStyle name="_MultipleSpace_Jazztel model 15-exhibits_Jazztel model 16DP3-Exhibits_Mobile CSC - CMT_Free Cash Flow_SPRING 2010" xfId="8727" xr:uid="{00000000-0005-0000-0000-0000FB200000}"/>
    <cellStyle name="_MultipleSpace_Jazztel model 15-exhibits_Jazztel model 16DP3-Exhibits_Mobile CSC - CMT_Free Cash Flow_SPRING 2010 2" xfId="8728" xr:uid="{00000000-0005-0000-0000-0000FC200000}"/>
    <cellStyle name="_MultipleSpace_Jazztel model 15-exhibits_Jazztel model 16DP3-Exhibits_Mobile CSC - CMT_Free Cash Flow_SPRING 2010 2 2" xfId="8729" xr:uid="{00000000-0005-0000-0000-0000FD200000}"/>
    <cellStyle name="_MultipleSpace_Jazztel model 15-exhibits_Jazztel model 16DP3-Exhibits_Mobile CSC - CMT_Free Cash Flow_WC &amp; Free Cash Flow 200801" xfId="8730" xr:uid="{00000000-0005-0000-0000-0000FE200000}"/>
    <cellStyle name="_MultipleSpace_Jazztel model 15-exhibits_Jazztel model 16DP3-Exhibits_Mobile CSC - CMT_Free Cash Flow_WC &amp; Free Cash Flow 200801 2" xfId="8731" xr:uid="{00000000-0005-0000-0000-0000FF200000}"/>
    <cellStyle name="_MultipleSpace_Jazztel model 15-exhibits_Jazztel model 16DP3-Exhibits_Mobile CSC - CMT_Free Cash Flow_WC &amp; Free Cash Flow 200801 2 2" xfId="8732" xr:uid="{00000000-0005-0000-0000-000000210000}"/>
    <cellStyle name="_MultipleSpace_Jazztel model 15-exhibits_Jazztel model 16DP3-Exhibits_Mobile CSC - CMT_Free Cash Flow_WC &amp; Free Cash Flow 2011-10" xfId="8733" xr:uid="{00000000-0005-0000-0000-000001210000}"/>
    <cellStyle name="_MultipleSpace_Jazztel model 15-exhibits_Jazztel model 16DP3-Exhibits_Mobile CSC - CMT_Free Cash Flow_WC &amp; Free Cash Flow 2011-10 2" xfId="8734" xr:uid="{00000000-0005-0000-0000-000002210000}"/>
    <cellStyle name="_MultipleSpace_Jazztel model 15-exhibits_Jazztel model 16DP3-Exhibits_Mobile CSC - CMT_Free Cash Flow_WC &amp; Free Cash Flow 2011-10 2 2" xfId="8735" xr:uid="{00000000-0005-0000-0000-000003210000}"/>
    <cellStyle name="_MultipleSpace_Jazztel model 15-exhibits_Jazztel model 16DP3-Exhibits_Mobile CSC - CMT_Free Cash Flow_WC &amp; Free Cash Flow Spring 200806" xfId="8736" xr:uid="{00000000-0005-0000-0000-000004210000}"/>
    <cellStyle name="_MultipleSpace_Jazztel model 15-exhibits_Jazztel model 16DP3-Exhibits_Mobile CSC - CMT_Free Cash Flow_WC &amp; Free Cash Flow Spring 200806 2" xfId="8737" xr:uid="{00000000-0005-0000-0000-000005210000}"/>
    <cellStyle name="_MultipleSpace_Jazztel model 15-exhibits_Jazztel model 16DP3-Exhibits_Mobile CSC - CMT_Free Cash Flow_WC &amp; Free Cash Flow Spring 200806 2 2" xfId="8738" xr:uid="{00000000-0005-0000-0000-000006210000}"/>
    <cellStyle name="_MultipleSpace_Jazztel model 15-exhibits_Jazztel model 16DP3-Exhibits_Mobile CSC - CMT_Net result" xfId="8739" xr:uid="{00000000-0005-0000-0000-000007210000}"/>
    <cellStyle name="_MultipleSpace_Jazztel model 15-exhibits_Jazztel model 16DP3-Exhibits_Mobile CSC - CMT_Net result 2" xfId="8740" xr:uid="{00000000-0005-0000-0000-000008210000}"/>
    <cellStyle name="_MultipleSpace_Jazztel model 15-exhibits_Jazztel model 16DP3-Exhibits_Mobile CSC - CMT_Net result 2 2" xfId="8741" xr:uid="{00000000-0005-0000-0000-000009210000}"/>
    <cellStyle name="_MultipleSpace_Jazztel model 15-exhibits_Jazztel model 16DP3-Exhibits_Mobile CSC - CMT_Présention au Board July 29" xfId="8742" xr:uid="{00000000-0005-0000-0000-00000A210000}"/>
    <cellStyle name="_MultipleSpace_Jazztel model 15-exhibits_Jazztel model 16DP3-Exhibits_Mobile CSC - CMT_Présention au Board July 29 2" xfId="8743" xr:uid="{00000000-0005-0000-0000-00000B210000}"/>
    <cellStyle name="_MultipleSpace_Jazztel model 15-exhibits_Jazztel model 16DP3-Exhibits_Mobile CSC - CMT_Présention au Board July 29 2 2" xfId="8744" xr:uid="{00000000-0005-0000-0000-00000C210000}"/>
    <cellStyle name="_MultipleSpace_Jazztel model 15-exhibits_Jazztel model 16DP3-Exhibits_Mobile CSC - CMT_suivi dette et FCF" xfId="8745" xr:uid="{00000000-0005-0000-0000-00000D210000}"/>
    <cellStyle name="_MultipleSpace_Jazztel model 15-exhibits_Jazztel model 16DP3-Exhibits_Mobile CSC - CMT_suivi dette et FCF 2" xfId="8746" xr:uid="{00000000-0005-0000-0000-00000E210000}"/>
    <cellStyle name="_MultipleSpace_Jazztel model 15-exhibits_Jazztel model 16DP3-Exhibits_Mobile CSC - CMT_suivi dette et FCF 2 2" xfId="8747" xr:uid="{00000000-0005-0000-0000-00000F210000}"/>
    <cellStyle name="_MultipleSpace_Jazztel model 15-exhibits_Jazztel model 16DP3-Exhibits_Mobile CSC - CMT_Synthèse prev 2006 - 2007 par entreprise" xfId="8748" xr:uid="{00000000-0005-0000-0000-000010210000}"/>
    <cellStyle name="_MultipleSpace_Jazztel model 15-exhibits_Jazztel model 16DP3-Exhibits_Mobile CSC - CMT_Synthèse prev 2006 - 2007 par entreprise 2" xfId="8749" xr:uid="{00000000-0005-0000-0000-000011210000}"/>
    <cellStyle name="_MultipleSpace_Jazztel model 15-exhibits_Jazztel model 16DP3-Exhibits_Mobile CSC - CMT_Synthèse prev 2006 - 2007 par entreprise 2 2" xfId="8750" xr:uid="{00000000-0005-0000-0000-000012210000}"/>
    <cellStyle name="_MultipleSpace_Jazztel model 15-exhibits_Jazztel model 16DP3-Exhibits_Mobile CSC - CMT_Synthèse prev 2006 - 2007 par entreprise v2" xfId="8751" xr:uid="{00000000-0005-0000-0000-000013210000}"/>
    <cellStyle name="_MultipleSpace_Jazztel model 15-exhibits_Jazztel model 16DP3-Exhibits_Mobile CSC - CMT_Synthèse prev 2006 - 2007 par entreprise v2 2" xfId="8752" xr:uid="{00000000-0005-0000-0000-000014210000}"/>
    <cellStyle name="_MultipleSpace_Jazztel model 15-exhibits_Jazztel model 16DP3-Exhibits_Mobile CSC - CMT_Synthèse prev 2006 - 2007 par entreprise v2 2 2" xfId="8753" xr:uid="{00000000-0005-0000-0000-000015210000}"/>
    <cellStyle name="_MultipleSpace_Jazztel model 15-exhibits_Jazztel model 16DP3-Exhibits_Mobile CSC - CMT_Synthèse prev 2006 - 2007 par entreprise v2_Bridge FC Act 2007 vs 2008 (Fct June) par entreprise" xfId="8754" xr:uid="{00000000-0005-0000-0000-000016210000}"/>
    <cellStyle name="_MultipleSpace_Jazztel model 15-exhibits_Jazztel model 16DP3-Exhibits_Mobile CSC - CMT_Synthèse prev 2006 - 2007 par entreprise v2_Bridge FC Act 2007 vs 2008 (Fct June) par entreprise 2" xfId="8755" xr:uid="{00000000-0005-0000-0000-000017210000}"/>
    <cellStyle name="_MultipleSpace_Jazztel model 15-exhibits_Jazztel model 16DP3-Exhibits_Mobile CSC - CMT_Synthèse prev 2006 - 2007 par entreprise v2_Bridge FC Act 2007 vs 2008 (Fct June) par entreprise 2 2" xfId="8756" xr:uid="{00000000-0005-0000-0000-000018210000}"/>
    <cellStyle name="_MultipleSpace_Jazztel model 15-exhibits_Jazztel model 16DP3-Exhibits_Mobile CSC - CMT_Synthèse prev 2006 - 2007 par entreprise v2_Cash Unit Review 2012 03 Acetow" xfId="8757" xr:uid="{00000000-0005-0000-0000-000019210000}"/>
    <cellStyle name="_MultipleSpace_Jazztel model 15-exhibits_Jazztel model 16DP3-Exhibits_Mobile CSC - CMT_Synthèse prev 2006 - 2007 par entreprise v2_Chiffres Pres board 2007" xfId="8758" xr:uid="{00000000-0005-0000-0000-00001A210000}"/>
    <cellStyle name="_MultipleSpace_Jazztel model 15-exhibits_Jazztel model 16DP3-Exhibits_Mobile CSC - CMT_Synthèse prev 2006 - 2007 par entreprise v2_Chiffres Pres board 2007 2" xfId="8759" xr:uid="{00000000-0005-0000-0000-00001B210000}"/>
    <cellStyle name="_MultipleSpace_Jazztel model 15-exhibits_Jazztel model 16DP3-Exhibits_Mobile CSC - CMT_Synthèse prev 2006 - 2007 par entreprise v2_Chiffres Pres board 2007 2 2" xfId="8760" xr:uid="{00000000-0005-0000-0000-00001C210000}"/>
    <cellStyle name="_MultipleSpace_Jazztel model 15-exhibits_Jazztel model 16DP3-Exhibits_Mobile CSC - CMT_Synthèse prev 2006 - 2007 par entreprise v2_Conso Bridge EBITDA 2008x2007" xfId="8761" xr:uid="{00000000-0005-0000-0000-00001D210000}"/>
    <cellStyle name="_MultipleSpace_Jazztel model 15-exhibits_Jazztel model 16DP3-Exhibits_Mobile CSC - CMT_Synthèse prev 2006 - 2007 par entreprise v2_Conso Bridge EBITDA 2008x2007 2" xfId="8762" xr:uid="{00000000-0005-0000-0000-00001E210000}"/>
    <cellStyle name="_MultipleSpace_Jazztel model 15-exhibits_Jazztel model 16DP3-Exhibits_Mobile CSC - CMT_Synthèse prev 2006 - 2007 par entreprise v2_Conso Bridge EBITDA 2008x2007 2 2" xfId="8763" xr:uid="{00000000-0005-0000-0000-00001F210000}"/>
    <cellStyle name="_MultipleSpace_Jazztel model 15-exhibits_Jazztel model 16DP3-Exhibits_Mobile CSC - CMT_Synthèse prev 2006 - 2007 par entreprise v2_Conso Bridge EBITDA 2008x2007 SPRING06" xfId="8764" xr:uid="{00000000-0005-0000-0000-000020210000}"/>
    <cellStyle name="_MultipleSpace_Jazztel model 15-exhibits_Jazztel model 16DP3-Exhibits_Mobile CSC - CMT_Synthèse prev 2006 - 2007 par entreprise v2_Conso Bridge EBITDA 2008x2007 SPRING06 2" xfId="8765" xr:uid="{00000000-0005-0000-0000-000021210000}"/>
    <cellStyle name="_MultipleSpace_Jazztel model 15-exhibits_Jazztel model 16DP3-Exhibits_Mobile CSC - CMT_Synthèse prev 2006 - 2007 par entreprise v2_Conso Bridge EBITDA 2008x2007 SPRING06 2 2" xfId="8766" xr:uid="{00000000-0005-0000-0000-000022210000}"/>
    <cellStyle name="_MultipleSpace_Jazztel model 15-exhibits_Jazztel model 16DP3-Exhibits_Mobile CSC - CMT_Synthèse prev 2006 - 2007 par entreprise v2_P&amp;L Spring 200806" xfId="8767" xr:uid="{00000000-0005-0000-0000-000023210000}"/>
    <cellStyle name="_MultipleSpace_Jazztel model 15-exhibits_Jazztel model 16DP3-Exhibits_Mobile CSC - CMT_Synthèse prev 2006 - 2007 par entreprise v2_P&amp;L Spring 200806 2" xfId="8768" xr:uid="{00000000-0005-0000-0000-000024210000}"/>
    <cellStyle name="_MultipleSpace_Jazztel model 15-exhibits_Jazztel model 16DP3-Exhibits_Mobile CSC - CMT_Synthèse prev 2006 - 2007 par entreprise v2_P&amp;L Spring 200806 2 2" xfId="8769" xr:uid="{00000000-0005-0000-0000-000025210000}"/>
    <cellStyle name="_MultipleSpace_Jazztel model 15-exhibits_Jazztel model 16DP3-Exhibits_Mobile CSC - CMT_Synthèse prev 2006 - 2007 par entreprise v2_Présentation au Board" xfId="8770" xr:uid="{00000000-0005-0000-0000-000026210000}"/>
    <cellStyle name="_MultipleSpace_Jazztel model 15-exhibits_Jazztel model 16DP3-Exhibits_Mobile CSC - CMT_Synthèse prev 2006 - 2007 par entreprise v2_Présentation au Board 2" xfId="8771" xr:uid="{00000000-0005-0000-0000-000027210000}"/>
    <cellStyle name="_MultipleSpace_Jazztel model 15-exhibits_Jazztel model 16DP3-Exhibits_Mobile CSC - CMT_Synthèse prev 2006 - 2007 par entreprise v2_Présentation au Board 2 2" xfId="8772" xr:uid="{00000000-0005-0000-0000-000028210000}"/>
    <cellStyle name="_MultipleSpace_Jazztel model 15-exhibits_Jazztel model 16DP3-Exhibits_Mobile CSC - CMT_Synthèse prev 2006 - 2007 par entreprise v2_Présentation au Board July 29" xfId="8773" xr:uid="{00000000-0005-0000-0000-000029210000}"/>
    <cellStyle name="_MultipleSpace_Jazztel model 15-exhibits_Jazztel model 16DP3-Exhibits_Mobile CSC - CMT_Synthèse prev 2006 - 2007 par entreprise v2_Présentation au Board July 29 2" xfId="8774" xr:uid="{00000000-0005-0000-0000-00002A210000}"/>
    <cellStyle name="_MultipleSpace_Jazztel model 15-exhibits_Jazztel model 16DP3-Exhibits_Mobile CSC - CMT_Synthèse prev 2006 - 2007 par entreprise v2_Présentation au Board July 29 2 2" xfId="8775" xr:uid="{00000000-0005-0000-0000-00002B210000}"/>
    <cellStyle name="_MultipleSpace_Jazztel model 15-exhibits_Jazztel model 16DP3-Exhibits_Mobile CSC - CMT_Synthèse prev 2006 - 2007 par entreprise v2_Présentation au CDG July 21 v080708" xfId="8776" xr:uid="{00000000-0005-0000-0000-00002C210000}"/>
    <cellStyle name="_MultipleSpace_Jazztel model 15-exhibits_Jazztel model 16DP3-Exhibits_Mobile CSC - CMT_Synthèse prev 2006 - 2007 par entreprise v2_Présentation au CDG July 21 v080708 2" xfId="8777" xr:uid="{00000000-0005-0000-0000-00002D210000}"/>
    <cellStyle name="_MultipleSpace_Jazztel model 15-exhibits_Jazztel model 16DP3-Exhibits_Mobile CSC - CMT_Synthèse prev 2006 - 2007 par entreprise v2_Présentation au CDG July 21 v080708 2 2" xfId="8778" xr:uid="{00000000-0005-0000-0000-00002E210000}"/>
    <cellStyle name="_MultipleSpace_Jazztel model 15-exhibits_Jazztel model 16DP3-Exhibits_Mobile CSC - CMT_Synthèse prev 2006 - 2007 par entreprise v2_Présention au Board July 29" xfId="8779" xr:uid="{00000000-0005-0000-0000-00002F210000}"/>
    <cellStyle name="_MultipleSpace_Jazztel model 15-exhibits_Jazztel model 16DP3-Exhibits_Mobile CSC - CMT_Synthèse prev 2006 - 2007 par entreprise v2_Présention au Board July 29 2" xfId="8780" xr:uid="{00000000-0005-0000-0000-000030210000}"/>
    <cellStyle name="_MultipleSpace_Jazztel model 15-exhibits_Jazztel model 16DP3-Exhibits_Mobile CSC - CMT_Synthèse prev 2006 - 2007 par entreprise v2_Présention au Board July 29 2 2" xfId="8781" xr:uid="{00000000-0005-0000-0000-000031210000}"/>
    <cellStyle name="_MultipleSpace_Jazztel model 15-exhibits_Jazztel model 16DP3-Exhibits_Mobile CSC - CMT_Synthèse prev 2006 - 2007 par entreprise v2_RM 2008 01 comments ILM" xfId="8782" xr:uid="{00000000-0005-0000-0000-000032210000}"/>
    <cellStyle name="_MultipleSpace_Jazztel model 15-exhibits_Jazztel model 16DP3-Exhibits_Mobile CSC - CMT_Synthèse prev 2006 - 2007 par entreprise v2_RM 2008 01 comments ILM 2" xfId="8783" xr:uid="{00000000-0005-0000-0000-000033210000}"/>
    <cellStyle name="_MultipleSpace_Jazztel model 15-exhibits_Jazztel model 16DP3-Exhibits_Mobile CSC - CMT_Synthèse prev 2006 - 2007 par entreprise v2_RM 2008 01 comments ILM 2 2" xfId="8784" xr:uid="{00000000-0005-0000-0000-000034210000}"/>
    <cellStyle name="_MultipleSpace_Jazztel model 15-exhibits_Jazztel model 16DP3-Exhibits_Mobile CSC - CMT_Synthèse prev 2006 - 2007 par entreprise v2_RM 2008 04 comments ILM" xfId="8785" xr:uid="{00000000-0005-0000-0000-000035210000}"/>
    <cellStyle name="_MultipleSpace_Jazztel model 15-exhibits_Jazztel model 16DP3-Exhibits_Mobile CSC - CMT_Synthèse prev 2006 - 2007 par entreprise v2_RM 2008 04 comments ILM 2" xfId="8786" xr:uid="{00000000-0005-0000-0000-000036210000}"/>
    <cellStyle name="_MultipleSpace_Jazztel model 15-exhibits_Jazztel model 16DP3-Exhibits_Mobile CSC - CMT_Synthèse prev 2006 - 2007 par entreprise v2_RM 2008 04 comments ILM 2 2" xfId="8787" xr:uid="{00000000-0005-0000-0000-000037210000}"/>
    <cellStyle name="_MultipleSpace_Jazztel model 15-exhibits_Jazztel model 16DP3-Exhibits_Mobile CSC - CMT_Synthèse prev 2006 - 2007 par entreprise v2_SPRING 2010" xfId="8788" xr:uid="{00000000-0005-0000-0000-000038210000}"/>
    <cellStyle name="_MultipleSpace_Jazztel model 15-exhibits_Jazztel model 16DP3-Exhibits_Mobile CSC - CMT_Synthèse prev 2006 - 2007 par entreprise v2_SPRING 2010 2" xfId="8789" xr:uid="{00000000-0005-0000-0000-000039210000}"/>
    <cellStyle name="_MultipleSpace_Jazztel model 15-exhibits_Jazztel model 16DP3-Exhibits_Mobile CSC - CMT_Synthèse prev 2006 - 2007 par entreprise v2_SPRING 2010 2 2" xfId="8790" xr:uid="{00000000-0005-0000-0000-00003A210000}"/>
    <cellStyle name="_MultipleSpace_Jazztel model 15-exhibits_Jazztel model 16DP3-Exhibits_Mobile CSC - CMT_Synthèse prev 2006 - 2007 par entreprise v2_WC &amp; Free Cash Flow 200801" xfId="8791" xr:uid="{00000000-0005-0000-0000-00003B210000}"/>
    <cellStyle name="_MultipleSpace_Jazztel model 15-exhibits_Jazztel model 16DP3-Exhibits_Mobile CSC - CMT_Synthèse prev 2006 - 2007 par entreprise v2_WC &amp; Free Cash Flow 200801 2" xfId="8792" xr:uid="{00000000-0005-0000-0000-00003C210000}"/>
    <cellStyle name="_MultipleSpace_Jazztel model 15-exhibits_Jazztel model 16DP3-Exhibits_Mobile CSC - CMT_Synthèse prev 2006 - 2007 par entreprise v2_WC &amp; Free Cash Flow 200801 2 2" xfId="8793" xr:uid="{00000000-0005-0000-0000-00003D210000}"/>
    <cellStyle name="_MultipleSpace_Jazztel model 15-exhibits_Jazztel model 16DP3-Exhibits_Mobile CSC - CMT_Synthèse prev 2006 - 2007 par entreprise v2_WC &amp; Free Cash Flow 2011-10" xfId="8794" xr:uid="{00000000-0005-0000-0000-00003E210000}"/>
    <cellStyle name="_MultipleSpace_Jazztel model 15-exhibits_Jazztel model 16DP3-Exhibits_Mobile CSC - CMT_Synthèse prev 2006 - 2007 par entreprise v2_WC &amp; Free Cash Flow 2011-10 2" xfId="8795" xr:uid="{00000000-0005-0000-0000-00003F210000}"/>
    <cellStyle name="_MultipleSpace_Jazztel model 15-exhibits_Jazztel model 16DP3-Exhibits_Mobile CSC - CMT_Synthèse prev 2006 - 2007 par entreprise v2_WC &amp; Free Cash Flow 2011-10 2 2" xfId="8796" xr:uid="{00000000-0005-0000-0000-000040210000}"/>
    <cellStyle name="_MultipleSpace_Jazztel model 15-exhibits_Jazztel model 16DP3-Exhibits_Mobile CSC - CMT_Synthèse prev 2006 - 2007 par entreprise v2_WC &amp; Free Cash Flow Spring 200806" xfId="8797" xr:uid="{00000000-0005-0000-0000-000041210000}"/>
    <cellStyle name="_MultipleSpace_Jazztel model 15-exhibits_Jazztel model 16DP3-Exhibits_Mobile CSC - CMT_Synthèse prev 2006 - 2007 par entreprise v2_WC &amp; Free Cash Flow Spring 200806 2" xfId="8798" xr:uid="{00000000-0005-0000-0000-000042210000}"/>
    <cellStyle name="_MultipleSpace_Jazztel model 15-exhibits_Jazztel model 16DP3-Exhibits_Mobile CSC - CMT_Synthèse prev 2006 - 2007 par entreprise v2_WC &amp; Free Cash Flow Spring 200806 2 2" xfId="8799" xr:uid="{00000000-0005-0000-0000-000043210000}"/>
    <cellStyle name="_MultipleSpace_Jazztel model 15-exhibits_Jazztel model 16DP3-Exhibits_Mobile CSC - CMT_Synthèse prev 2006 - 2007 par entreprise_Bridge FC Act 2007 vs 2008 (Fct June) par entreprise" xfId="8800" xr:uid="{00000000-0005-0000-0000-000044210000}"/>
    <cellStyle name="_MultipleSpace_Jazztel model 15-exhibits_Jazztel model 16DP3-Exhibits_Mobile CSC - CMT_Synthèse prev 2006 - 2007 par entreprise_Bridge FC Act 2007 vs 2008 (Fct June) par entreprise 2" xfId="8801" xr:uid="{00000000-0005-0000-0000-000045210000}"/>
    <cellStyle name="_MultipleSpace_Jazztel model 15-exhibits_Jazztel model 16DP3-Exhibits_Mobile CSC - CMT_Synthèse prev 2006 - 2007 par entreprise_Bridge FC Act 2007 vs 2008 (Fct June) par entreprise 2 2" xfId="8802" xr:uid="{00000000-0005-0000-0000-000046210000}"/>
    <cellStyle name="_MultipleSpace_Jazztel model 15-exhibits_Jazztel model 16DP3-Exhibits_Mobile CSC - CMT_Synthèse prev 2006 - 2007 par entreprise_Cash Unit Review 2012 03 Acetow" xfId="8803" xr:uid="{00000000-0005-0000-0000-000047210000}"/>
    <cellStyle name="_MultipleSpace_Jazztel model 15-exhibits_Jazztel model 16DP3-Exhibits_Mobile CSC - CMT_Synthèse prev 2006 - 2007 par entreprise_Conso Bridge EBITDA 2008x2007" xfId="8804" xr:uid="{00000000-0005-0000-0000-000048210000}"/>
    <cellStyle name="_MultipleSpace_Jazztel model 15-exhibits_Jazztel model 16DP3-Exhibits_Mobile CSC - CMT_Synthèse prev 2006 - 2007 par entreprise_Conso Bridge EBITDA 2008x2007 2" xfId="8805" xr:uid="{00000000-0005-0000-0000-000049210000}"/>
    <cellStyle name="_MultipleSpace_Jazztel model 15-exhibits_Jazztel model 16DP3-Exhibits_Mobile CSC - CMT_Synthèse prev 2006 - 2007 par entreprise_Conso Bridge EBITDA 2008x2007 2 2" xfId="8806" xr:uid="{00000000-0005-0000-0000-00004A210000}"/>
    <cellStyle name="_MultipleSpace_Jazztel model 15-exhibits_Jazztel model 16DP3-Exhibits_Mobile CSC - CMT_Synthèse prev 2006 - 2007 par entreprise_Conso Bridge EBITDA 2008x2007 SPRING06" xfId="8807" xr:uid="{00000000-0005-0000-0000-00004B210000}"/>
    <cellStyle name="_MultipleSpace_Jazztel model 15-exhibits_Jazztel model 16DP3-Exhibits_Mobile CSC - CMT_Synthèse prev 2006 - 2007 par entreprise_Conso Bridge EBITDA 2008x2007 SPRING06 2" xfId="8808" xr:uid="{00000000-0005-0000-0000-00004C210000}"/>
    <cellStyle name="_MultipleSpace_Jazztel model 15-exhibits_Jazztel model 16DP3-Exhibits_Mobile CSC - CMT_Synthèse prev 2006 - 2007 par entreprise_Conso Bridge EBITDA 2008x2007 SPRING06 2 2" xfId="8809" xr:uid="{00000000-0005-0000-0000-00004D210000}"/>
    <cellStyle name="_MultipleSpace_Jazztel model 15-exhibits_Jazztel model 16DP3-Exhibits_Mobile CSC - CMT_Synthèse prev 2006 - 2007 par entreprise_Formats RDG Dec 2007 vMAG Energy Services" xfId="8810" xr:uid="{00000000-0005-0000-0000-00004E210000}"/>
    <cellStyle name="_MultipleSpace_Jazztel model 15-exhibits_Jazztel model 16DP3-Exhibits_Mobile CSC - CMT_Synthèse prev 2006 - 2007 par entreprise_Formats RDG Dec 2007 vMAG Energy Services 2" xfId="8811" xr:uid="{00000000-0005-0000-0000-00004F210000}"/>
    <cellStyle name="_MultipleSpace_Jazztel model 15-exhibits_Jazztel model 16DP3-Exhibits_Mobile CSC - CMT_Synthèse prev 2006 - 2007 par entreprise_Formats RDG Dec 2007 vMAG Energy Services 2 2" xfId="8812" xr:uid="{00000000-0005-0000-0000-000050210000}"/>
    <cellStyle name="_MultipleSpace_Jazztel model 15-exhibits_Jazztel model 16DP3-Exhibits_Mobile CSC - CMT_Synthèse prev 2006 - 2007 par entreprise_P&amp;L Spring 200806" xfId="8813" xr:uid="{00000000-0005-0000-0000-000051210000}"/>
    <cellStyle name="_MultipleSpace_Jazztel model 15-exhibits_Jazztel model 16DP3-Exhibits_Mobile CSC - CMT_Synthèse prev 2006 - 2007 par entreprise_P&amp;L Spring 200806 2" xfId="8814" xr:uid="{00000000-0005-0000-0000-000052210000}"/>
    <cellStyle name="_MultipleSpace_Jazztel model 15-exhibits_Jazztel model 16DP3-Exhibits_Mobile CSC - CMT_Synthèse prev 2006 - 2007 par entreprise_P&amp;L Spring 200806 2 2" xfId="8815" xr:uid="{00000000-0005-0000-0000-000053210000}"/>
    <cellStyle name="_MultipleSpace_Jazztel model 15-exhibits_Jazztel model 16DP3-Exhibits_Mobile CSC - CMT_Synthèse prev 2006 - 2007 par entreprise_Présentation au Board" xfId="8816" xr:uid="{00000000-0005-0000-0000-000054210000}"/>
    <cellStyle name="_MultipleSpace_Jazztel model 15-exhibits_Jazztel model 16DP3-Exhibits_Mobile CSC - CMT_Synthèse prev 2006 - 2007 par entreprise_Présentation au Board 2" xfId="8817" xr:uid="{00000000-0005-0000-0000-000055210000}"/>
    <cellStyle name="_MultipleSpace_Jazztel model 15-exhibits_Jazztel model 16DP3-Exhibits_Mobile CSC - CMT_Synthèse prev 2006 - 2007 par entreprise_Présentation au Board 2 2" xfId="8818" xr:uid="{00000000-0005-0000-0000-000056210000}"/>
    <cellStyle name="_MultipleSpace_Jazztel model 15-exhibits_Jazztel model 16DP3-Exhibits_Mobile CSC - CMT_Synthèse prev 2006 - 2007 par entreprise_Présentation au Board July 29" xfId="8819" xr:uid="{00000000-0005-0000-0000-000057210000}"/>
    <cellStyle name="_MultipleSpace_Jazztel model 15-exhibits_Jazztel model 16DP3-Exhibits_Mobile CSC - CMT_Synthèse prev 2006 - 2007 par entreprise_Présentation au Board July 29 2" xfId="8820" xr:uid="{00000000-0005-0000-0000-000058210000}"/>
    <cellStyle name="_MultipleSpace_Jazztel model 15-exhibits_Jazztel model 16DP3-Exhibits_Mobile CSC - CMT_Synthèse prev 2006 - 2007 par entreprise_Présentation au Board July 29 2 2" xfId="8821" xr:uid="{00000000-0005-0000-0000-000059210000}"/>
    <cellStyle name="_MultipleSpace_Jazztel model 15-exhibits_Jazztel model 16DP3-Exhibits_Mobile CSC - CMT_Synthèse prev 2006 - 2007 par entreprise_Présentation au CDG July 21 v080708" xfId="8822" xr:uid="{00000000-0005-0000-0000-00005A210000}"/>
    <cellStyle name="_MultipleSpace_Jazztel model 15-exhibits_Jazztel model 16DP3-Exhibits_Mobile CSC - CMT_Synthèse prev 2006 - 2007 par entreprise_Présentation au CDG July 21 v080708 2" xfId="8823" xr:uid="{00000000-0005-0000-0000-00005B210000}"/>
    <cellStyle name="_MultipleSpace_Jazztel model 15-exhibits_Jazztel model 16DP3-Exhibits_Mobile CSC - CMT_Synthèse prev 2006 - 2007 par entreprise_Présentation au CDG July 21 v080708 2 2" xfId="8824" xr:uid="{00000000-0005-0000-0000-00005C210000}"/>
    <cellStyle name="_MultipleSpace_Jazztel model 15-exhibits_Jazztel model 16DP3-Exhibits_Mobile CSC - CMT_Synthèse prev 2006 - 2007 par entreprise_RM 2008 01 comments ILM" xfId="8825" xr:uid="{00000000-0005-0000-0000-00005D210000}"/>
    <cellStyle name="_MultipleSpace_Jazztel model 15-exhibits_Jazztel model 16DP3-Exhibits_Mobile CSC - CMT_Synthèse prev 2006 - 2007 par entreprise_RM 2008 01 comments ILM 2" xfId="8826" xr:uid="{00000000-0005-0000-0000-00005E210000}"/>
    <cellStyle name="_MultipleSpace_Jazztel model 15-exhibits_Jazztel model 16DP3-Exhibits_Mobile CSC - CMT_Synthèse prev 2006 - 2007 par entreprise_RM 2008 01 comments ILM 2 2" xfId="8827" xr:uid="{00000000-0005-0000-0000-00005F210000}"/>
    <cellStyle name="_MultipleSpace_Jazztel model 15-exhibits_Jazztel model 16DP3-Exhibits_Mobile CSC - CMT_Synthèse prev 2006 - 2007 par entreprise_RM 2008 04 comments ILM" xfId="8828" xr:uid="{00000000-0005-0000-0000-000060210000}"/>
    <cellStyle name="_MultipleSpace_Jazztel model 15-exhibits_Jazztel model 16DP3-Exhibits_Mobile CSC - CMT_Synthèse prev 2006 - 2007 par entreprise_RM 2008 04 comments ILM 2" xfId="8829" xr:uid="{00000000-0005-0000-0000-000061210000}"/>
    <cellStyle name="_MultipleSpace_Jazztel model 15-exhibits_Jazztel model 16DP3-Exhibits_Mobile CSC - CMT_Synthèse prev 2006 - 2007 par entreprise_RM 2008 04 comments ILM 2 2" xfId="8830" xr:uid="{00000000-0005-0000-0000-000062210000}"/>
    <cellStyle name="_MultipleSpace_Jazztel model 15-exhibits_Jazztel model 16DP3-Exhibits_Mobile CSC - CMT_Synthèse prev 2006 - 2007 par entreprise_SPRING 2010" xfId="8831" xr:uid="{00000000-0005-0000-0000-000063210000}"/>
    <cellStyle name="_MultipleSpace_Jazztel model 15-exhibits_Jazztel model 16DP3-Exhibits_Mobile CSC - CMT_Synthèse prev 2006 - 2007 par entreprise_SPRING 2010 2" xfId="8832" xr:uid="{00000000-0005-0000-0000-000064210000}"/>
    <cellStyle name="_MultipleSpace_Jazztel model 15-exhibits_Jazztel model 16DP3-Exhibits_Mobile CSC - CMT_Synthèse prev 2006 - 2007 par entreprise_SPRING 2010 2 2" xfId="8833" xr:uid="{00000000-0005-0000-0000-000065210000}"/>
    <cellStyle name="_MultipleSpace_Jazztel model 15-exhibits_Jazztel model 16DP3-Exhibits_Mobile CSC - CMT_Synthèse prev 2006 - 2007 par entreprise_Synthèse Rhodia Spring Dec 2007 P&amp;L" xfId="8834" xr:uid="{00000000-0005-0000-0000-000066210000}"/>
    <cellStyle name="_MultipleSpace_Jazztel model 15-exhibits_Jazztel model 16DP3-Exhibits_Mobile CSC - CMT_Synthèse prev 2006 - 2007 par entreprise_Synthèse Rhodia Spring Dec 2007 P&amp;L 2" xfId="8835" xr:uid="{00000000-0005-0000-0000-000067210000}"/>
    <cellStyle name="_MultipleSpace_Jazztel model 15-exhibits_Jazztel model 16DP3-Exhibits_Mobile CSC - CMT_Synthèse prev 2006 - 2007 par entreprise_Synthèse Rhodia Spring Dec 2007 P&amp;L 2 2" xfId="8836" xr:uid="{00000000-0005-0000-0000-000068210000}"/>
    <cellStyle name="_MultipleSpace_Jazztel model 15-exhibits_Jazztel model 16DP3-Exhibits_Mobile CSC - CMT_Synthèse prev 2006 - 2007 par entreprise_WC &amp; Free Cash Flow 200801" xfId="8837" xr:uid="{00000000-0005-0000-0000-000069210000}"/>
    <cellStyle name="_MultipleSpace_Jazztel model 15-exhibits_Jazztel model 16DP3-Exhibits_Mobile CSC - CMT_Synthèse prev 2006 - 2007 par entreprise_WC &amp; Free Cash Flow 200801 2" xfId="8838" xr:uid="{00000000-0005-0000-0000-00006A210000}"/>
    <cellStyle name="_MultipleSpace_Jazztel model 15-exhibits_Jazztel model 16DP3-Exhibits_Mobile CSC - CMT_Synthèse prev 2006 - 2007 par entreprise_WC &amp; Free Cash Flow 200801 2 2" xfId="8839" xr:uid="{00000000-0005-0000-0000-00006B210000}"/>
    <cellStyle name="_MultipleSpace_Jazztel model 15-exhibits_Jazztel model 16DP3-Exhibits_Mobile CSC - CMT_Synthèse prev 2006 - 2007 par entreprise_WC &amp; Free Cash Flow 2011-10" xfId="8840" xr:uid="{00000000-0005-0000-0000-00006C210000}"/>
    <cellStyle name="_MultipleSpace_Jazztel model 15-exhibits_Jazztel model 16DP3-Exhibits_Mobile CSC - CMT_Synthèse prev 2006 - 2007 par entreprise_WC &amp; Free Cash Flow 2011-10 2" xfId="8841" xr:uid="{00000000-0005-0000-0000-00006D210000}"/>
    <cellStyle name="_MultipleSpace_Jazztel model 15-exhibits_Jazztel model 16DP3-Exhibits_Mobile CSC - CMT_Synthèse prev 2006 - 2007 par entreprise_WC &amp; Free Cash Flow 2011-10 2 2" xfId="8842" xr:uid="{00000000-0005-0000-0000-00006E210000}"/>
    <cellStyle name="_MultipleSpace_Jazztel model 15-exhibits_Jazztel model 16DP3-Exhibits_Mobile CSC - CMT_Synthèse prev 2006 - 2007 par entreprise_WC &amp; Free Cash Flow Spring 200806" xfId="8843" xr:uid="{00000000-0005-0000-0000-00006F210000}"/>
    <cellStyle name="_MultipleSpace_Jazztel model 15-exhibits_Jazztel model 16DP3-Exhibits_Mobile CSC - CMT_Synthèse prev 2006 - 2007 par entreprise_WC &amp; Free Cash Flow Spring 200806 2" xfId="8844" xr:uid="{00000000-0005-0000-0000-000070210000}"/>
    <cellStyle name="_MultipleSpace_Jazztel model 15-exhibits_Jazztel model 16DP3-Exhibits_Mobile CSC - CMT_Synthèse prev 2006 - 2007 par entreprise_WC &amp; Free Cash Flow Spring 200806 2 2" xfId="8845" xr:uid="{00000000-0005-0000-0000-000071210000}"/>
    <cellStyle name="_MultipleSpace_Jazztel model 15-exhibits_Jazztel model 18DP-exhibits" xfId="8846" xr:uid="{00000000-0005-0000-0000-000072210000}"/>
    <cellStyle name="_MultipleSpace_Jazztel model 15-exhibits_Jazztel model 18DP-exhibits 2" xfId="8847" xr:uid="{00000000-0005-0000-0000-000073210000}"/>
    <cellStyle name="_MultipleSpace_Jazztel model 15-exhibits_Jazztel model 18DP-exhibits 2 2" xfId="8848" xr:uid="{00000000-0005-0000-0000-000074210000}"/>
    <cellStyle name="_MultipleSpace_Jazztel model 15-exhibits_Jazztel model 18DP-exhibits_Chiffres Pres board 2007" xfId="8849" xr:uid="{00000000-0005-0000-0000-000075210000}"/>
    <cellStyle name="_MultipleSpace_Jazztel model 15-exhibits_Jazztel model 18DP-exhibits_Chiffres Pres board 2007 2" xfId="8850" xr:uid="{00000000-0005-0000-0000-000076210000}"/>
    <cellStyle name="_MultipleSpace_Jazztel model 15-exhibits_Jazztel model 18DP-exhibits_Chiffres Pres board 2007 2 2" xfId="8851" xr:uid="{00000000-0005-0000-0000-000077210000}"/>
    <cellStyle name="_MultipleSpace_Jazztel model 15-exhibits_Jazztel model 18DP-exhibits_Chiffres Pres Juillet 2007" xfId="8852" xr:uid="{00000000-0005-0000-0000-000078210000}"/>
    <cellStyle name="_MultipleSpace_Jazztel model 15-exhibits_Jazztel model 18DP-exhibits_Chiffres Pres Juillet 2007 2" xfId="8853" xr:uid="{00000000-0005-0000-0000-000079210000}"/>
    <cellStyle name="_MultipleSpace_Jazztel model 15-exhibits_Jazztel model 18DP-exhibits_Chiffres Pres Juillet 2007 2 2" xfId="8854" xr:uid="{00000000-0005-0000-0000-00007A210000}"/>
    <cellStyle name="_MultipleSpace_Jazztel model 15-exhibits_Jazztel model 18DP-exhibits_Net result" xfId="8855" xr:uid="{00000000-0005-0000-0000-00007B210000}"/>
    <cellStyle name="_MultipleSpace_Jazztel model 15-exhibits_Jazztel model 18DP-exhibits_Net result 2" xfId="8856" xr:uid="{00000000-0005-0000-0000-00007C210000}"/>
    <cellStyle name="_MultipleSpace_Jazztel model 15-exhibits_Jazztel model 18DP-exhibits_Net result 2 2" xfId="8857" xr:uid="{00000000-0005-0000-0000-00007D210000}"/>
    <cellStyle name="_MultipleSpace_Jazztel model 15-exhibits_Jazztel model 18DP-exhibits_Net result_Bridge FC Act 2007 vs 2008 (Fct June) par entreprise" xfId="8858" xr:uid="{00000000-0005-0000-0000-00007E210000}"/>
    <cellStyle name="_MultipleSpace_Jazztel model 15-exhibits_Jazztel model 18DP-exhibits_Net result_Bridge FC Act 2007 vs 2008 (Fct June) par entreprise 2" xfId="8859" xr:uid="{00000000-0005-0000-0000-00007F210000}"/>
    <cellStyle name="_MultipleSpace_Jazztel model 15-exhibits_Jazztel model 18DP-exhibits_Net result_Bridge FC Act 2007 vs 2008 (Fct June) par entreprise 2 2" xfId="8860" xr:uid="{00000000-0005-0000-0000-000080210000}"/>
    <cellStyle name="_MultipleSpace_Jazztel model 15-exhibits_Jazztel model 18DP-exhibits_Net result_Cash Unit Review 2012 03 Acetow" xfId="8861" xr:uid="{00000000-0005-0000-0000-000081210000}"/>
    <cellStyle name="_MultipleSpace_Jazztel model 15-exhibits_Jazztel model 18DP-exhibits_Net result_Conso Bridge EBITDA 2008x2007" xfId="8862" xr:uid="{00000000-0005-0000-0000-000082210000}"/>
    <cellStyle name="_MultipleSpace_Jazztel model 15-exhibits_Jazztel model 18DP-exhibits_Net result_Conso Bridge EBITDA 2008x2007 2" xfId="8863" xr:uid="{00000000-0005-0000-0000-000083210000}"/>
    <cellStyle name="_MultipleSpace_Jazztel model 15-exhibits_Jazztel model 18DP-exhibits_Net result_Conso Bridge EBITDA 2008x2007 2 2" xfId="8864" xr:uid="{00000000-0005-0000-0000-000084210000}"/>
    <cellStyle name="_MultipleSpace_Jazztel model 15-exhibits_Jazztel model 18DP-exhibits_Net result_Conso Bridge EBITDA 2008x2007 SPRING06" xfId="8865" xr:uid="{00000000-0005-0000-0000-000085210000}"/>
    <cellStyle name="_MultipleSpace_Jazztel model 15-exhibits_Jazztel model 18DP-exhibits_Net result_Conso Bridge EBITDA 2008x2007 SPRING06 2" xfId="8866" xr:uid="{00000000-0005-0000-0000-000086210000}"/>
    <cellStyle name="_MultipleSpace_Jazztel model 15-exhibits_Jazztel model 18DP-exhibits_Net result_Conso Bridge EBITDA 2008x2007 SPRING06 2 2" xfId="8867" xr:uid="{00000000-0005-0000-0000-000087210000}"/>
    <cellStyle name="_MultipleSpace_Jazztel model 15-exhibits_Jazztel model 18DP-exhibits_Net result_P&amp;L Spring 200806" xfId="8868" xr:uid="{00000000-0005-0000-0000-000088210000}"/>
    <cellStyle name="_MultipleSpace_Jazztel model 15-exhibits_Jazztel model 18DP-exhibits_Net result_P&amp;L Spring 200806 2" xfId="8869" xr:uid="{00000000-0005-0000-0000-000089210000}"/>
    <cellStyle name="_MultipleSpace_Jazztel model 15-exhibits_Jazztel model 18DP-exhibits_Net result_P&amp;L Spring 200806 2 2" xfId="8870" xr:uid="{00000000-0005-0000-0000-00008A210000}"/>
    <cellStyle name="_MultipleSpace_Jazztel model 15-exhibits_Jazztel model 18DP-exhibits_Net result_Présentation au Board" xfId="8871" xr:uid="{00000000-0005-0000-0000-00008B210000}"/>
    <cellStyle name="_MultipleSpace_Jazztel model 15-exhibits_Jazztel model 18DP-exhibits_Net result_Présentation au Board 2" xfId="8872" xr:uid="{00000000-0005-0000-0000-00008C210000}"/>
    <cellStyle name="_MultipleSpace_Jazztel model 15-exhibits_Jazztel model 18DP-exhibits_Net result_Présentation au Board 2 2" xfId="8873" xr:uid="{00000000-0005-0000-0000-00008D210000}"/>
    <cellStyle name="_MultipleSpace_Jazztel model 15-exhibits_Jazztel model 18DP-exhibits_Net result_Présentation au Board July 29" xfId="8874" xr:uid="{00000000-0005-0000-0000-00008E210000}"/>
    <cellStyle name="_MultipleSpace_Jazztel model 15-exhibits_Jazztel model 18DP-exhibits_Net result_Présentation au Board July 29 2" xfId="8875" xr:uid="{00000000-0005-0000-0000-00008F210000}"/>
    <cellStyle name="_MultipleSpace_Jazztel model 15-exhibits_Jazztel model 18DP-exhibits_Net result_Présentation au Board July 29 2 2" xfId="8876" xr:uid="{00000000-0005-0000-0000-000090210000}"/>
    <cellStyle name="_MultipleSpace_Jazztel model 15-exhibits_Jazztel model 18DP-exhibits_Net result_Présentation au CDG July 21 v080708" xfId="8877" xr:uid="{00000000-0005-0000-0000-000091210000}"/>
    <cellStyle name="_MultipleSpace_Jazztel model 15-exhibits_Jazztel model 18DP-exhibits_Net result_Présentation au CDG July 21 v080708 2" xfId="8878" xr:uid="{00000000-0005-0000-0000-000092210000}"/>
    <cellStyle name="_MultipleSpace_Jazztel model 15-exhibits_Jazztel model 18DP-exhibits_Net result_Présentation au CDG July 21 v080708 2 2" xfId="8879" xr:uid="{00000000-0005-0000-0000-000093210000}"/>
    <cellStyle name="_MultipleSpace_Jazztel model 15-exhibits_Jazztel model 18DP-exhibits_Net result_SPRING 2010" xfId="8880" xr:uid="{00000000-0005-0000-0000-000094210000}"/>
    <cellStyle name="_MultipleSpace_Jazztel model 15-exhibits_Jazztel model 18DP-exhibits_Net result_SPRING 2010 2" xfId="8881" xr:uid="{00000000-0005-0000-0000-000095210000}"/>
    <cellStyle name="_MultipleSpace_Jazztel model 15-exhibits_Jazztel model 18DP-exhibits_Net result_SPRING 2010 2 2" xfId="8882" xr:uid="{00000000-0005-0000-0000-000096210000}"/>
    <cellStyle name="_MultipleSpace_Jazztel model 15-exhibits_Jazztel model 18DP-exhibits_Net result_WC &amp; Free Cash Flow 2011-10" xfId="8883" xr:uid="{00000000-0005-0000-0000-000097210000}"/>
    <cellStyle name="_MultipleSpace_Jazztel model 15-exhibits_Jazztel model 18DP-exhibits_Net result_WC &amp; Free Cash Flow 2011-10 2" xfId="8884" xr:uid="{00000000-0005-0000-0000-000098210000}"/>
    <cellStyle name="_MultipleSpace_Jazztel model 15-exhibits_Jazztel model 18DP-exhibits_Net result_WC &amp; Free Cash Flow 2011-10 2 2" xfId="8885" xr:uid="{00000000-0005-0000-0000-000099210000}"/>
    <cellStyle name="_MultipleSpace_Jazztel model 15-exhibits_Jazztel model 18DP-exhibits_Net result_WC &amp; Free Cash Flow Spring 200806" xfId="8886" xr:uid="{00000000-0005-0000-0000-00009A210000}"/>
    <cellStyle name="_MultipleSpace_Jazztel model 15-exhibits_Jazztel model 18DP-exhibits_Net result_WC &amp; Free Cash Flow Spring 200806 2" xfId="8887" xr:uid="{00000000-0005-0000-0000-00009B210000}"/>
    <cellStyle name="_MultipleSpace_Jazztel model 15-exhibits_Jazztel model 18DP-exhibits_Net result_WC &amp; Free Cash Flow Spring 200806 2 2" xfId="8888" xr:uid="{00000000-0005-0000-0000-00009C210000}"/>
    <cellStyle name="_MultipleSpace_Jazztel model 15-exhibits_Jazztel model 18DP-exhibits_Présention au Board July 29" xfId="8889" xr:uid="{00000000-0005-0000-0000-00009D210000}"/>
    <cellStyle name="_MultipleSpace_Jazztel model 15-exhibits_Jazztel model 18DP-exhibits_Présention au Board July 29 2" xfId="8890" xr:uid="{00000000-0005-0000-0000-00009E210000}"/>
    <cellStyle name="_MultipleSpace_Jazztel model 15-exhibits_Jazztel model 18DP-exhibits_Présention au Board July 29 2 2" xfId="8891" xr:uid="{00000000-0005-0000-0000-00009F210000}"/>
    <cellStyle name="_MultipleSpace_Jazztel model 15-exhibits_Jazztel model 18DP-exhibits_suivi dette et FCF" xfId="8892" xr:uid="{00000000-0005-0000-0000-0000A0210000}"/>
    <cellStyle name="_MultipleSpace_Jazztel model 15-exhibits_Jazztel model 18DP-exhibits_suivi dette et FCF 2" xfId="8893" xr:uid="{00000000-0005-0000-0000-0000A1210000}"/>
    <cellStyle name="_MultipleSpace_Jazztel model 15-exhibits_Jazztel model 18DP-exhibits_suivi dette et FCF 2 2" xfId="8894" xr:uid="{00000000-0005-0000-0000-0000A2210000}"/>
    <cellStyle name="_MultipleSpace_Jazztel model 15-exhibits_Jazztel model 18DP-exhibits_Synthèse prev 2006 - 2007 par entreprise" xfId="8895" xr:uid="{00000000-0005-0000-0000-0000A3210000}"/>
    <cellStyle name="_MultipleSpace_Jazztel model 15-exhibits_Jazztel model 18DP-exhibits_Synthèse prev 2006 - 2007 par entreprise 2" xfId="8896" xr:uid="{00000000-0005-0000-0000-0000A4210000}"/>
    <cellStyle name="_MultipleSpace_Jazztel model 15-exhibits_Jazztel model 18DP-exhibits_Synthèse prev 2006 - 2007 par entreprise 2 2" xfId="8897" xr:uid="{00000000-0005-0000-0000-0000A5210000}"/>
    <cellStyle name="_MultipleSpace_Jazztel model 15-exhibits_Jazztel model 18DP-exhibits_Synthèse prev 2006 - 2007 par entreprise_Bridge FC Act 2007 vs 2008 (Fct June) par entreprise" xfId="8898" xr:uid="{00000000-0005-0000-0000-0000A6210000}"/>
    <cellStyle name="_MultipleSpace_Jazztel model 15-exhibits_Jazztel model 18DP-exhibits_Synthèse prev 2006 - 2007 par entreprise_Bridge FC Act 2007 vs 2008 (Fct June) par entreprise 2" xfId="8899" xr:uid="{00000000-0005-0000-0000-0000A7210000}"/>
    <cellStyle name="_MultipleSpace_Jazztel model 15-exhibits_Jazztel model 18DP-exhibits_Synthèse prev 2006 - 2007 par entreprise_Bridge FC Act 2007 vs 2008 (Fct June) par entreprise 2 2" xfId="8900" xr:uid="{00000000-0005-0000-0000-0000A8210000}"/>
    <cellStyle name="_MultipleSpace_Jazztel model 15-exhibits_Jazztel model 18DP-exhibits_Synthèse prev 2006 - 2007 par entreprise_Cash Unit Review 2012 03 Acetow" xfId="8901" xr:uid="{00000000-0005-0000-0000-0000A9210000}"/>
    <cellStyle name="_MultipleSpace_Jazztel model 15-exhibits_Jazztel model 18DP-exhibits_Synthèse prev 2006 - 2007 par entreprise_Conso Bridge EBITDA 2008x2007" xfId="8902" xr:uid="{00000000-0005-0000-0000-0000AA210000}"/>
    <cellStyle name="_MultipleSpace_Jazztel model 15-exhibits_Jazztel model 18DP-exhibits_Synthèse prev 2006 - 2007 par entreprise_Conso Bridge EBITDA 2008x2007 2" xfId="8903" xr:uid="{00000000-0005-0000-0000-0000AB210000}"/>
    <cellStyle name="_MultipleSpace_Jazztel model 15-exhibits_Jazztel model 18DP-exhibits_Synthèse prev 2006 - 2007 par entreprise_Conso Bridge EBITDA 2008x2007 2 2" xfId="8904" xr:uid="{00000000-0005-0000-0000-0000AC210000}"/>
    <cellStyle name="_MultipleSpace_Jazztel model 15-exhibits_Jazztel model 18DP-exhibits_Synthèse prev 2006 - 2007 par entreprise_Conso Bridge EBITDA 2008x2007 SPRING06" xfId="8905" xr:uid="{00000000-0005-0000-0000-0000AD210000}"/>
    <cellStyle name="_MultipleSpace_Jazztel model 15-exhibits_Jazztel model 18DP-exhibits_Synthèse prev 2006 - 2007 par entreprise_Conso Bridge EBITDA 2008x2007 SPRING06 2" xfId="8906" xr:uid="{00000000-0005-0000-0000-0000AE210000}"/>
    <cellStyle name="_MultipleSpace_Jazztel model 15-exhibits_Jazztel model 18DP-exhibits_Synthèse prev 2006 - 2007 par entreprise_Conso Bridge EBITDA 2008x2007 SPRING06 2 2" xfId="8907" xr:uid="{00000000-0005-0000-0000-0000AF210000}"/>
    <cellStyle name="_MultipleSpace_Jazztel model 15-exhibits_Jazztel model 18DP-exhibits_Synthèse prev 2006 - 2007 par entreprise_Formats RDG Dec 2007 vMAG Energy Services" xfId="8908" xr:uid="{00000000-0005-0000-0000-0000B0210000}"/>
    <cellStyle name="_MultipleSpace_Jazztel model 15-exhibits_Jazztel model 18DP-exhibits_Synthèse prev 2006 - 2007 par entreprise_Formats RDG Dec 2007 vMAG Energy Services 2" xfId="8909" xr:uid="{00000000-0005-0000-0000-0000B1210000}"/>
    <cellStyle name="_MultipleSpace_Jazztel model 15-exhibits_Jazztel model 18DP-exhibits_Synthèse prev 2006 - 2007 par entreprise_Formats RDG Dec 2007 vMAG Energy Services 2 2" xfId="8910" xr:uid="{00000000-0005-0000-0000-0000B2210000}"/>
    <cellStyle name="_MultipleSpace_Jazztel model 15-exhibits_Jazztel model 18DP-exhibits_Synthèse prev 2006 - 2007 par entreprise_P&amp;L Spring 200806" xfId="8911" xr:uid="{00000000-0005-0000-0000-0000B3210000}"/>
    <cellStyle name="_MultipleSpace_Jazztel model 15-exhibits_Jazztel model 18DP-exhibits_Synthèse prev 2006 - 2007 par entreprise_P&amp;L Spring 200806 2" xfId="8912" xr:uid="{00000000-0005-0000-0000-0000B4210000}"/>
    <cellStyle name="_MultipleSpace_Jazztel model 15-exhibits_Jazztel model 18DP-exhibits_Synthèse prev 2006 - 2007 par entreprise_P&amp;L Spring 200806 2 2" xfId="8913" xr:uid="{00000000-0005-0000-0000-0000B5210000}"/>
    <cellStyle name="_MultipleSpace_Jazztel model 15-exhibits_Jazztel model 18DP-exhibits_Synthèse prev 2006 - 2007 par entreprise_Présentation au Board" xfId="8914" xr:uid="{00000000-0005-0000-0000-0000B6210000}"/>
    <cellStyle name="_MultipleSpace_Jazztel model 15-exhibits_Jazztel model 18DP-exhibits_Synthèse prev 2006 - 2007 par entreprise_Présentation au Board 2" xfId="8915" xr:uid="{00000000-0005-0000-0000-0000B7210000}"/>
    <cellStyle name="_MultipleSpace_Jazztel model 15-exhibits_Jazztel model 18DP-exhibits_Synthèse prev 2006 - 2007 par entreprise_Présentation au Board 2 2" xfId="8916" xr:uid="{00000000-0005-0000-0000-0000B8210000}"/>
    <cellStyle name="_MultipleSpace_Jazztel model 15-exhibits_Jazztel model 18DP-exhibits_Synthèse prev 2006 - 2007 par entreprise_Présentation au Board July 29" xfId="8917" xr:uid="{00000000-0005-0000-0000-0000B9210000}"/>
    <cellStyle name="_MultipleSpace_Jazztel model 15-exhibits_Jazztel model 18DP-exhibits_Synthèse prev 2006 - 2007 par entreprise_Présentation au Board July 29 2" xfId="8918" xr:uid="{00000000-0005-0000-0000-0000BA210000}"/>
    <cellStyle name="_MultipleSpace_Jazztel model 15-exhibits_Jazztel model 18DP-exhibits_Synthèse prev 2006 - 2007 par entreprise_Présentation au Board July 29 2 2" xfId="8919" xr:uid="{00000000-0005-0000-0000-0000BB210000}"/>
    <cellStyle name="_MultipleSpace_Jazztel model 15-exhibits_Jazztel model 18DP-exhibits_Synthèse prev 2006 - 2007 par entreprise_Présentation au CDG July 21 v080708" xfId="8920" xr:uid="{00000000-0005-0000-0000-0000BC210000}"/>
    <cellStyle name="_MultipleSpace_Jazztel model 15-exhibits_Jazztel model 18DP-exhibits_Synthèse prev 2006 - 2007 par entreprise_Présentation au CDG July 21 v080708 2" xfId="8921" xr:uid="{00000000-0005-0000-0000-0000BD210000}"/>
    <cellStyle name="_MultipleSpace_Jazztel model 15-exhibits_Jazztel model 18DP-exhibits_Synthèse prev 2006 - 2007 par entreprise_Présentation au CDG July 21 v080708 2 2" xfId="8922" xr:uid="{00000000-0005-0000-0000-0000BE210000}"/>
    <cellStyle name="_MultipleSpace_Jazztel model 15-exhibits_Jazztel model 18DP-exhibits_Synthèse prev 2006 - 2007 par entreprise_SPRING 2010" xfId="8923" xr:uid="{00000000-0005-0000-0000-0000BF210000}"/>
    <cellStyle name="_MultipleSpace_Jazztel model 15-exhibits_Jazztel model 18DP-exhibits_Synthèse prev 2006 - 2007 par entreprise_SPRING 2010 2" xfId="8924" xr:uid="{00000000-0005-0000-0000-0000C0210000}"/>
    <cellStyle name="_MultipleSpace_Jazztel model 15-exhibits_Jazztel model 18DP-exhibits_Synthèse prev 2006 - 2007 par entreprise_SPRING 2010 2 2" xfId="8925" xr:uid="{00000000-0005-0000-0000-0000C1210000}"/>
    <cellStyle name="_MultipleSpace_Jazztel model 15-exhibits_Jazztel model 18DP-exhibits_Synthèse prev 2006 - 2007 par entreprise_Synthèse Rhodia Spring Dec 2007 P&amp;L" xfId="8926" xr:uid="{00000000-0005-0000-0000-0000C2210000}"/>
    <cellStyle name="_MultipleSpace_Jazztel model 15-exhibits_Jazztel model 18DP-exhibits_Synthèse prev 2006 - 2007 par entreprise_Synthèse Rhodia Spring Dec 2007 P&amp;L 2" xfId="8927" xr:uid="{00000000-0005-0000-0000-0000C3210000}"/>
    <cellStyle name="_MultipleSpace_Jazztel model 15-exhibits_Jazztel model 18DP-exhibits_Synthèse prev 2006 - 2007 par entreprise_Synthèse Rhodia Spring Dec 2007 P&amp;L 2 2" xfId="8928" xr:uid="{00000000-0005-0000-0000-0000C4210000}"/>
    <cellStyle name="_MultipleSpace_Jazztel model 15-exhibits_Jazztel model 18DP-exhibits_Synthèse prev 2006 - 2007 par entreprise_WC &amp; Free Cash Flow 2011-10" xfId="8929" xr:uid="{00000000-0005-0000-0000-0000C5210000}"/>
    <cellStyle name="_MultipleSpace_Jazztel model 15-exhibits_Jazztel model 18DP-exhibits_Synthèse prev 2006 - 2007 par entreprise_WC &amp; Free Cash Flow 2011-10 2" xfId="8930" xr:uid="{00000000-0005-0000-0000-0000C6210000}"/>
    <cellStyle name="_MultipleSpace_Jazztel model 15-exhibits_Jazztel model 18DP-exhibits_Synthèse prev 2006 - 2007 par entreprise_WC &amp; Free Cash Flow 2011-10 2 2" xfId="8931" xr:uid="{00000000-0005-0000-0000-0000C7210000}"/>
    <cellStyle name="_MultipleSpace_Jazztel model 15-exhibits_Jazztel model 18DP-exhibits_Synthèse prev 2006 - 2007 par entreprise_WC &amp; Free Cash Flow Spring 200806" xfId="8932" xr:uid="{00000000-0005-0000-0000-0000C8210000}"/>
    <cellStyle name="_MultipleSpace_Jazztel model 15-exhibits_Jazztel model 18DP-exhibits_Synthèse prev 2006 - 2007 par entreprise_WC &amp; Free Cash Flow Spring 200806 2" xfId="8933" xr:uid="{00000000-0005-0000-0000-0000C9210000}"/>
    <cellStyle name="_MultipleSpace_Jazztel model 15-exhibits_Jazztel model 18DP-exhibits_Synthèse prev 2006 - 2007 par entreprise_WC &amp; Free Cash Flow Spring 200806 2 2" xfId="8934" xr:uid="{00000000-0005-0000-0000-0000CA210000}"/>
    <cellStyle name="_MultipleSpace_Jazztel model 15-exhibits_Jazztel model 18DP-exhibits_T_MOBIL2" xfId="8935" xr:uid="{00000000-0005-0000-0000-0000CB210000}"/>
    <cellStyle name="_MultipleSpace_Jazztel model 15-exhibits_Jazztel model 18DP-exhibits_T_MOBIL2 2" xfId="8936" xr:uid="{00000000-0005-0000-0000-0000CC210000}"/>
    <cellStyle name="_MultipleSpace_Jazztel model 15-exhibits_Jazztel1" xfId="8937" xr:uid="{00000000-0005-0000-0000-0000CD210000}"/>
    <cellStyle name="_MultipleSpace_Jazztel model 15-exhibits_Jazztel1 2" xfId="8938" xr:uid="{00000000-0005-0000-0000-0000CE210000}"/>
    <cellStyle name="_MultipleSpace_Jazztel model 15-exhibits_T_MOBIL2" xfId="8939" xr:uid="{00000000-0005-0000-0000-0000CF210000}"/>
    <cellStyle name="_MultipleSpace_Jazztel model 15-exhibits_T_MOBIL2 2" xfId="8940" xr:uid="{00000000-0005-0000-0000-0000D0210000}"/>
    <cellStyle name="_MultipleSpace_Jazztel model 15-exhibits_T_MOBIL2 2_FCF" xfId="8941" xr:uid="{00000000-0005-0000-0000-0000D1210000}"/>
    <cellStyle name="_MultipleSpace_Jazztel model 15-exhibits_T_MOBIL2 3" xfId="8942" xr:uid="{00000000-0005-0000-0000-0000D2210000}"/>
    <cellStyle name="_MultipleSpace_Jazztel model 15-exhibits_T_MOBIL2 4" xfId="8943" xr:uid="{00000000-0005-0000-0000-0000D3210000}"/>
    <cellStyle name="_MultipleSpace_Jazztel model 15-exhibits_T_MOBIL2_FCF" xfId="8944" xr:uid="{00000000-0005-0000-0000-0000D4210000}"/>
    <cellStyle name="_MultipleSpace_Jazztel model 15-exhibits_Versatel1" xfId="8945" xr:uid="{00000000-0005-0000-0000-0000D5210000}"/>
    <cellStyle name="_MultipleSpace_Jazztel model 15-exhibits_Versatel1 2" xfId="8946" xr:uid="{00000000-0005-0000-0000-0000D6210000}"/>
    <cellStyle name="_MultipleSpace_Jazztel model 15-exhibits-Friso2" xfId="8947" xr:uid="{00000000-0005-0000-0000-0000D7210000}"/>
    <cellStyle name="_MultipleSpace_Jazztel model 15-exhibits-Friso2 2" xfId="8948" xr:uid="{00000000-0005-0000-0000-0000D8210000}"/>
    <cellStyle name="_MultipleSpace_Jazztel model 15-exhibits-Friso2 2 2" xfId="8949" xr:uid="{00000000-0005-0000-0000-0000D9210000}"/>
    <cellStyle name="_MultipleSpace_Jazztel model 15-exhibits-Friso2_Jazztel model 16DP3-Exhibits" xfId="8950" xr:uid="{00000000-0005-0000-0000-0000DA210000}"/>
    <cellStyle name="_MultipleSpace_Jazztel model 15-exhibits-Friso2_Jazztel model 16DP3-Exhibits 2" xfId="8951" xr:uid="{00000000-0005-0000-0000-0000DB210000}"/>
    <cellStyle name="_MultipleSpace_Jazztel model 15-exhibits-Friso2_Jazztel model 16DP3-Exhibits 2 2" xfId="8952" xr:uid="{00000000-0005-0000-0000-0000DC210000}"/>
    <cellStyle name="_MultipleSpace_Jazztel model 15-exhibits-Friso2_Jazztel model 16DP3-Exhibits_Mobile CSC - CMT" xfId="8953" xr:uid="{00000000-0005-0000-0000-0000DD210000}"/>
    <cellStyle name="_MultipleSpace_Jazztel model 15-exhibits-Friso2_Jazztel model 16DP3-Exhibits_Mobile CSC - CMT 2" xfId="8954" xr:uid="{00000000-0005-0000-0000-0000DE210000}"/>
    <cellStyle name="_MultipleSpace_Jazztel model 15-exhibits-Friso2_Jazztel model 16DP3-Exhibits_Mobile CSC - CMT 2 2" xfId="8955" xr:uid="{00000000-0005-0000-0000-0000DF210000}"/>
    <cellStyle name="_MultipleSpace_Jazztel model 15-exhibits-Friso2_Jazztel model 16DP3-Exhibits_Mobile CSC - CMT_Chiffres Pres board 2007" xfId="8956" xr:uid="{00000000-0005-0000-0000-0000E0210000}"/>
    <cellStyle name="_MultipleSpace_Jazztel model 15-exhibits-Friso2_Jazztel model 16DP3-Exhibits_Mobile CSC - CMT_Chiffres Pres board 2007 2" xfId="8957" xr:uid="{00000000-0005-0000-0000-0000E1210000}"/>
    <cellStyle name="_MultipleSpace_Jazztel model 15-exhibits-Friso2_Jazztel model 16DP3-Exhibits_Mobile CSC - CMT_Chiffres Pres board 2007 2 2" xfId="8958" xr:uid="{00000000-0005-0000-0000-0000E2210000}"/>
    <cellStyle name="_MultipleSpace_Jazztel model 15-exhibits-Friso2_Jazztel model 16DP3-Exhibits_Mobile CSC - CMT_Chiffres Pres Juillet 2007" xfId="8959" xr:uid="{00000000-0005-0000-0000-0000E3210000}"/>
    <cellStyle name="_MultipleSpace_Jazztel model 15-exhibits-Friso2_Jazztel model 16DP3-Exhibits_Mobile CSC - CMT_Chiffres Pres Juillet 2007 2" xfId="8960" xr:uid="{00000000-0005-0000-0000-0000E4210000}"/>
    <cellStyle name="_MultipleSpace_Jazztel model 15-exhibits-Friso2_Jazztel model 16DP3-Exhibits_Mobile CSC - CMT_Chiffres Pres Juillet 2007 2 2" xfId="8961" xr:uid="{00000000-0005-0000-0000-0000E5210000}"/>
    <cellStyle name="_MultipleSpace_Jazztel model 15-exhibits-Friso2_Jazztel model 16DP3-Exhibits_Mobile CSC - CMT_Free Cash Flow" xfId="8962" xr:uid="{00000000-0005-0000-0000-0000E6210000}"/>
    <cellStyle name="_MultipleSpace_Jazztel model 15-exhibits-Friso2_Jazztel model 16DP3-Exhibits_Mobile CSC - CMT_Free Cash Flow 2" xfId="8963" xr:uid="{00000000-0005-0000-0000-0000E7210000}"/>
    <cellStyle name="_MultipleSpace_Jazztel model 15-exhibits-Friso2_Jazztel model 16DP3-Exhibits_Mobile CSC - CMT_Free Cash Flow 2 2" xfId="8964" xr:uid="{00000000-0005-0000-0000-0000E8210000}"/>
    <cellStyle name="_MultipleSpace_Jazztel model 15-exhibits-Friso2_Jazztel model 16DP3-Exhibits_Mobile CSC - CMT_Free Cash Flow_Bridge FC Act 2007 vs 2008 (Fct June) par entreprise" xfId="8965" xr:uid="{00000000-0005-0000-0000-0000E9210000}"/>
    <cellStyle name="_MultipleSpace_Jazztel model 15-exhibits-Friso2_Jazztel model 16DP3-Exhibits_Mobile CSC - CMT_Free Cash Flow_Bridge FC Act 2007 vs 2008 (Fct June) par entreprise 2" xfId="8966" xr:uid="{00000000-0005-0000-0000-0000EA210000}"/>
    <cellStyle name="_MultipleSpace_Jazztel model 15-exhibits-Friso2_Jazztel model 16DP3-Exhibits_Mobile CSC - CMT_Free Cash Flow_Bridge FC Act 2007 vs 2008 (Fct June) par entreprise 2 2" xfId="8967" xr:uid="{00000000-0005-0000-0000-0000EB210000}"/>
    <cellStyle name="_MultipleSpace_Jazztel model 15-exhibits-Friso2_Jazztel model 16DP3-Exhibits_Mobile CSC - CMT_Free Cash Flow_Cash Unit Review 2012 03 Acetow" xfId="8968" xr:uid="{00000000-0005-0000-0000-0000EC210000}"/>
    <cellStyle name="_MultipleSpace_Jazztel model 15-exhibits-Friso2_Jazztel model 16DP3-Exhibits_Mobile CSC - CMT_Free Cash Flow_Chiffres Pres board 2007" xfId="8969" xr:uid="{00000000-0005-0000-0000-0000ED210000}"/>
    <cellStyle name="_MultipleSpace_Jazztel model 15-exhibits-Friso2_Jazztel model 16DP3-Exhibits_Mobile CSC - CMT_Free Cash Flow_Chiffres Pres board 2007 2" xfId="8970" xr:uid="{00000000-0005-0000-0000-0000EE210000}"/>
    <cellStyle name="_MultipleSpace_Jazztel model 15-exhibits-Friso2_Jazztel model 16DP3-Exhibits_Mobile CSC - CMT_Free Cash Flow_Chiffres Pres board 2007 2 2" xfId="8971" xr:uid="{00000000-0005-0000-0000-0000EF210000}"/>
    <cellStyle name="_MultipleSpace_Jazztel model 15-exhibits-Friso2_Jazztel model 16DP3-Exhibits_Mobile CSC - CMT_Free Cash Flow_Conso Bridge EBITDA 2008x2007" xfId="8972" xr:uid="{00000000-0005-0000-0000-0000F0210000}"/>
    <cellStyle name="_MultipleSpace_Jazztel model 15-exhibits-Friso2_Jazztel model 16DP3-Exhibits_Mobile CSC - CMT_Free Cash Flow_Conso Bridge EBITDA 2008x2007 2" xfId="8973" xr:uid="{00000000-0005-0000-0000-0000F1210000}"/>
    <cellStyle name="_MultipleSpace_Jazztel model 15-exhibits-Friso2_Jazztel model 16DP3-Exhibits_Mobile CSC - CMT_Free Cash Flow_Conso Bridge EBITDA 2008x2007 2 2" xfId="8974" xr:uid="{00000000-0005-0000-0000-0000F2210000}"/>
    <cellStyle name="_MultipleSpace_Jazztel model 15-exhibits-Friso2_Jazztel model 16DP3-Exhibits_Mobile CSC - CMT_Free Cash Flow_Conso Bridge EBITDA 2008x2007 SPRING06" xfId="8975" xr:uid="{00000000-0005-0000-0000-0000F3210000}"/>
    <cellStyle name="_MultipleSpace_Jazztel model 15-exhibits-Friso2_Jazztel model 16DP3-Exhibits_Mobile CSC - CMT_Free Cash Flow_Conso Bridge EBITDA 2008x2007 SPRING06 2" xfId="8976" xr:uid="{00000000-0005-0000-0000-0000F4210000}"/>
    <cellStyle name="_MultipleSpace_Jazztel model 15-exhibits-Friso2_Jazztel model 16DP3-Exhibits_Mobile CSC - CMT_Free Cash Flow_Conso Bridge EBITDA 2008x2007 SPRING06 2 2" xfId="8977" xr:uid="{00000000-0005-0000-0000-0000F5210000}"/>
    <cellStyle name="_MultipleSpace_Jazztel model 15-exhibits-Friso2_Jazztel model 16DP3-Exhibits_Mobile CSC - CMT_Free Cash Flow_P&amp;L Spring 200806" xfId="8978" xr:uid="{00000000-0005-0000-0000-0000F6210000}"/>
    <cellStyle name="_MultipleSpace_Jazztel model 15-exhibits-Friso2_Jazztel model 16DP3-Exhibits_Mobile CSC - CMT_Free Cash Flow_P&amp;L Spring 200806 2" xfId="8979" xr:uid="{00000000-0005-0000-0000-0000F7210000}"/>
    <cellStyle name="_MultipleSpace_Jazztel model 15-exhibits-Friso2_Jazztel model 16DP3-Exhibits_Mobile CSC - CMT_Free Cash Flow_P&amp;L Spring 200806 2 2" xfId="8980" xr:uid="{00000000-0005-0000-0000-0000F8210000}"/>
    <cellStyle name="_MultipleSpace_Jazztel model 15-exhibits-Friso2_Jazztel model 16DP3-Exhibits_Mobile CSC - CMT_Free Cash Flow_Présentation au Board" xfId="8981" xr:uid="{00000000-0005-0000-0000-0000F9210000}"/>
    <cellStyle name="_MultipleSpace_Jazztel model 15-exhibits-Friso2_Jazztel model 16DP3-Exhibits_Mobile CSC - CMT_Free Cash Flow_Présentation au Board 2" xfId="8982" xr:uid="{00000000-0005-0000-0000-0000FA210000}"/>
    <cellStyle name="_MultipleSpace_Jazztel model 15-exhibits-Friso2_Jazztel model 16DP3-Exhibits_Mobile CSC - CMT_Free Cash Flow_Présentation au Board 2 2" xfId="8983" xr:uid="{00000000-0005-0000-0000-0000FB210000}"/>
    <cellStyle name="_MultipleSpace_Jazztel model 15-exhibits-Friso2_Jazztel model 16DP3-Exhibits_Mobile CSC - CMT_Free Cash Flow_Présentation au Board July 29" xfId="8984" xr:uid="{00000000-0005-0000-0000-0000FC210000}"/>
    <cellStyle name="_MultipleSpace_Jazztel model 15-exhibits-Friso2_Jazztel model 16DP3-Exhibits_Mobile CSC - CMT_Free Cash Flow_Présentation au Board July 29 2" xfId="8985" xr:uid="{00000000-0005-0000-0000-0000FD210000}"/>
    <cellStyle name="_MultipleSpace_Jazztel model 15-exhibits-Friso2_Jazztel model 16DP3-Exhibits_Mobile CSC - CMT_Free Cash Flow_Présentation au Board July 29 2 2" xfId="8986" xr:uid="{00000000-0005-0000-0000-0000FE210000}"/>
    <cellStyle name="_MultipleSpace_Jazztel model 15-exhibits-Friso2_Jazztel model 16DP3-Exhibits_Mobile CSC - CMT_Free Cash Flow_Présentation au CDG July 21 v080708" xfId="8987" xr:uid="{00000000-0005-0000-0000-0000FF210000}"/>
    <cellStyle name="_MultipleSpace_Jazztel model 15-exhibits-Friso2_Jazztel model 16DP3-Exhibits_Mobile CSC - CMT_Free Cash Flow_Présentation au CDG July 21 v080708 2" xfId="8988" xr:uid="{00000000-0005-0000-0000-000000220000}"/>
    <cellStyle name="_MultipleSpace_Jazztel model 15-exhibits-Friso2_Jazztel model 16DP3-Exhibits_Mobile CSC - CMT_Free Cash Flow_Présentation au CDG July 21 v080708 2 2" xfId="8989" xr:uid="{00000000-0005-0000-0000-000001220000}"/>
    <cellStyle name="_MultipleSpace_Jazztel model 15-exhibits-Friso2_Jazztel model 16DP3-Exhibits_Mobile CSC - CMT_Free Cash Flow_Présention au Board July 29" xfId="8990" xr:uid="{00000000-0005-0000-0000-000002220000}"/>
    <cellStyle name="_MultipleSpace_Jazztel model 15-exhibits-Friso2_Jazztel model 16DP3-Exhibits_Mobile CSC - CMT_Free Cash Flow_Présention au Board July 29 2" xfId="8991" xr:uid="{00000000-0005-0000-0000-000003220000}"/>
    <cellStyle name="_MultipleSpace_Jazztel model 15-exhibits-Friso2_Jazztel model 16DP3-Exhibits_Mobile CSC - CMT_Free Cash Flow_Présention au Board July 29 2 2" xfId="8992" xr:uid="{00000000-0005-0000-0000-000004220000}"/>
    <cellStyle name="_MultipleSpace_Jazztel model 15-exhibits-Friso2_Jazztel model 16DP3-Exhibits_Mobile CSC - CMT_Free Cash Flow_RM 2008 01 comments ILM" xfId="8993" xr:uid="{00000000-0005-0000-0000-000005220000}"/>
    <cellStyle name="_MultipleSpace_Jazztel model 15-exhibits-Friso2_Jazztel model 16DP3-Exhibits_Mobile CSC - CMT_Free Cash Flow_RM 2008 01 comments ILM 2" xfId="8994" xr:uid="{00000000-0005-0000-0000-000006220000}"/>
    <cellStyle name="_MultipleSpace_Jazztel model 15-exhibits-Friso2_Jazztel model 16DP3-Exhibits_Mobile CSC - CMT_Free Cash Flow_RM 2008 01 comments ILM 2 2" xfId="8995" xr:uid="{00000000-0005-0000-0000-000007220000}"/>
    <cellStyle name="_MultipleSpace_Jazztel model 15-exhibits-Friso2_Jazztel model 16DP3-Exhibits_Mobile CSC - CMT_Free Cash Flow_RM 2008 04 comments ILM" xfId="8996" xr:uid="{00000000-0005-0000-0000-000008220000}"/>
    <cellStyle name="_MultipleSpace_Jazztel model 15-exhibits-Friso2_Jazztel model 16DP3-Exhibits_Mobile CSC - CMT_Free Cash Flow_RM 2008 04 comments ILM 2" xfId="8997" xr:uid="{00000000-0005-0000-0000-000009220000}"/>
    <cellStyle name="_MultipleSpace_Jazztel model 15-exhibits-Friso2_Jazztel model 16DP3-Exhibits_Mobile CSC - CMT_Free Cash Flow_RM 2008 04 comments ILM 2 2" xfId="8998" xr:uid="{00000000-0005-0000-0000-00000A220000}"/>
    <cellStyle name="_MultipleSpace_Jazztel model 15-exhibits-Friso2_Jazztel model 16DP3-Exhibits_Mobile CSC - CMT_Free Cash Flow_SPRING 2010" xfId="8999" xr:uid="{00000000-0005-0000-0000-00000B220000}"/>
    <cellStyle name="_MultipleSpace_Jazztel model 15-exhibits-Friso2_Jazztel model 16DP3-Exhibits_Mobile CSC - CMT_Free Cash Flow_SPRING 2010 2" xfId="9000" xr:uid="{00000000-0005-0000-0000-00000C220000}"/>
    <cellStyle name="_MultipleSpace_Jazztel model 15-exhibits-Friso2_Jazztel model 16DP3-Exhibits_Mobile CSC - CMT_Free Cash Flow_SPRING 2010 2 2" xfId="9001" xr:uid="{00000000-0005-0000-0000-00000D220000}"/>
    <cellStyle name="_MultipleSpace_Jazztel model 15-exhibits-Friso2_Jazztel model 16DP3-Exhibits_Mobile CSC - CMT_Free Cash Flow_WC &amp; Free Cash Flow 200801" xfId="9002" xr:uid="{00000000-0005-0000-0000-00000E220000}"/>
    <cellStyle name="_MultipleSpace_Jazztel model 15-exhibits-Friso2_Jazztel model 16DP3-Exhibits_Mobile CSC - CMT_Free Cash Flow_WC &amp; Free Cash Flow 200801 2" xfId="9003" xr:uid="{00000000-0005-0000-0000-00000F220000}"/>
    <cellStyle name="_MultipleSpace_Jazztel model 15-exhibits-Friso2_Jazztel model 16DP3-Exhibits_Mobile CSC - CMT_Free Cash Flow_WC &amp; Free Cash Flow 200801 2 2" xfId="9004" xr:uid="{00000000-0005-0000-0000-000010220000}"/>
    <cellStyle name="_MultipleSpace_Jazztel model 15-exhibits-Friso2_Jazztel model 16DP3-Exhibits_Mobile CSC - CMT_Free Cash Flow_WC &amp; Free Cash Flow 2011-10" xfId="9005" xr:uid="{00000000-0005-0000-0000-000011220000}"/>
    <cellStyle name="_MultipleSpace_Jazztel model 15-exhibits-Friso2_Jazztel model 16DP3-Exhibits_Mobile CSC - CMT_Free Cash Flow_WC &amp; Free Cash Flow 2011-10 2" xfId="9006" xr:uid="{00000000-0005-0000-0000-000012220000}"/>
    <cellStyle name="_MultipleSpace_Jazztel model 15-exhibits-Friso2_Jazztel model 16DP3-Exhibits_Mobile CSC - CMT_Free Cash Flow_WC &amp; Free Cash Flow 2011-10 2 2" xfId="9007" xr:uid="{00000000-0005-0000-0000-000013220000}"/>
    <cellStyle name="_MultipleSpace_Jazztel model 15-exhibits-Friso2_Jazztel model 16DP3-Exhibits_Mobile CSC - CMT_Free Cash Flow_WC &amp; Free Cash Flow Spring 200806" xfId="9008" xr:uid="{00000000-0005-0000-0000-000014220000}"/>
    <cellStyle name="_MultipleSpace_Jazztel model 15-exhibits-Friso2_Jazztel model 16DP3-Exhibits_Mobile CSC - CMT_Free Cash Flow_WC &amp; Free Cash Flow Spring 200806 2" xfId="9009" xr:uid="{00000000-0005-0000-0000-000015220000}"/>
    <cellStyle name="_MultipleSpace_Jazztel model 15-exhibits-Friso2_Jazztel model 16DP3-Exhibits_Mobile CSC - CMT_Free Cash Flow_WC &amp; Free Cash Flow Spring 200806 2 2" xfId="9010" xr:uid="{00000000-0005-0000-0000-000016220000}"/>
    <cellStyle name="_MultipleSpace_Jazztel model 15-exhibits-Friso2_Jazztel model 16DP3-Exhibits_Mobile CSC - CMT_Net result" xfId="9011" xr:uid="{00000000-0005-0000-0000-000017220000}"/>
    <cellStyle name="_MultipleSpace_Jazztel model 15-exhibits-Friso2_Jazztel model 16DP3-Exhibits_Mobile CSC - CMT_Net result 2" xfId="9012" xr:uid="{00000000-0005-0000-0000-000018220000}"/>
    <cellStyle name="_MultipleSpace_Jazztel model 15-exhibits-Friso2_Jazztel model 16DP3-Exhibits_Mobile CSC - CMT_Net result 2 2" xfId="9013" xr:uid="{00000000-0005-0000-0000-000019220000}"/>
    <cellStyle name="_MultipleSpace_Jazztel model 15-exhibits-Friso2_Jazztel model 16DP3-Exhibits_Mobile CSC - CMT_Présention au Board July 29" xfId="9014" xr:uid="{00000000-0005-0000-0000-00001A220000}"/>
    <cellStyle name="_MultipleSpace_Jazztel model 15-exhibits-Friso2_Jazztel model 16DP3-Exhibits_Mobile CSC - CMT_Présention au Board July 29 2" xfId="9015" xr:uid="{00000000-0005-0000-0000-00001B220000}"/>
    <cellStyle name="_MultipleSpace_Jazztel model 15-exhibits-Friso2_Jazztel model 16DP3-Exhibits_Mobile CSC - CMT_Présention au Board July 29 2 2" xfId="9016" xr:uid="{00000000-0005-0000-0000-00001C220000}"/>
    <cellStyle name="_MultipleSpace_Jazztel model 15-exhibits-Friso2_Jazztel model 16DP3-Exhibits_Mobile CSC - CMT_suivi dette et FCF" xfId="9017" xr:uid="{00000000-0005-0000-0000-00001D220000}"/>
    <cellStyle name="_MultipleSpace_Jazztel model 15-exhibits-Friso2_Jazztel model 16DP3-Exhibits_Mobile CSC - CMT_suivi dette et FCF 2" xfId="9018" xr:uid="{00000000-0005-0000-0000-00001E220000}"/>
    <cellStyle name="_MultipleSpace_Jazztel model 15-exhibits-Friso2_Jazztel model 16DP3-Exhibits_Mobile CSC - CMT_suivi dette et FCF 2 2" xfId="9019" xr:uid="{00000000-0005-0000-0000-00001F220000}"/>
    <cellStyle name="_MultipleSpace_Jazztel model 15-exhibits-Friso2_Jazztel model 16DP3-Exhibits_Mobile CSC - CMT_Synthèse prev 2006 - 2007 par entreprise" xfId="9020" xr:uid="{00000000-0005-0000-0000-000020220000}"/>
    <cellStyle name="_MultipleSpace_Jazztel model 15-exhibits-Friso2_Jazztel model 16DP3-Exhibits_Mobile CSC - CMT_Synthèse prev 2006 - 2007 par entreprise 2" xfId="9021" xr:uid="{00000000-0005-0000-0000-000021220000}"/>
    <cellStyle name="_MultipleSpace_Jazztel model 15-exhibits-Friso2_Jazztel model 16DP3-Exhibits_Mobile CSC - CMT_Synthèse prev 2006 - 2007 par entreprise 2 2" xfId="9022" xr:uid="{00000000-0005-0000-0000-000022220000}"/>
    <cellStyle name="_MultipleSpace_Jazztel model 15-exhibits-Friso2_Jazztel model 16DP3-Exhibits_Mobile CSC - CMT_Synthèse prev 2006 - 2007 par entreprise v2" xfId="9023" xr:uid="{00000000-0005-0000-0000-000023220000}"/>
    <cellStyle name="_MultipleSpace_Jazztel model 15-exhibits-Friso2_Jazztel model 16DP3-Exhibits_Mobile CSC - CMT_Synthèse prev 2006 - 2007 par entreprise v2 2" xfId="9024" xr:uid="{00000000-0005-0000-0000-000024220000}"/>
    <cellStyle name="_MultipleSpace_Jazztel model 15-exhibits-Friso2_Jazztel model 16DP3-Exhibits_Mobile CSC - CMT_Synthèse prev 2006 - 2007 par entreprise v2 2 2" xfId="9025" xr:uid="{00000000-0005-0000-0000-000025220000}"/>
    <cellStyle name="_MultipleSpace_Jazztel model 15-exhibits-Friso2_Jazztel model 16DP3-Exhibits_Mobile CSC - CMT_Synthèse prev 2006 - 2007 par entreprise v2_Bridge FC Act 2007 vs 2008 (Fct June) par entreprise" xfId="9026" xr:uid="{00000000-0005-0000-0000-000026220000}"/>
    <cellStyle name="_MultipleSpace_Jazztel model 15-exhibits-Friso2_Jazztel model 16DP3-Exhibits_Mobile CSC - CMT_Synthèse prev 2006 - 2007 par entreprise v2_Bridge FC Act 2007 vs 2008 (Fct June) par entreprise 2" xfId="9027" xr:uid="{00000000-0005-0000-0000-000027220000}"/>
    <cellStyle name="_MultipleSpace_Jazztel model 15-exhibits-Friso2_Jazztel model 16DP3-Exhibits_Mobile CSC - CMT_Synthèse prev 2006 - 2007 par entreprise v2_Bridge FC Act 2007 vs 2008 (Fct June) par entreprise 2 2" xfId="9028" xr:uid="{00000000-0005-0000-0000-000028220000}"/>
    <cellStyle name="_MultipleSpace_Jazztel model 15-exhibits-Friso2_Jazztel model 16DP3-Exhibits_Mobile CSC - CMT_Synthèse prev 2006 - 2007 par entreprise v2_Cash Unit Review 2012 03 Acetow" xfId="9029" xr:uid="{00000000-0005-0000-0000-000029220000}"/>
    <cellStyle name="_MultipleSpace_Jazztel model 15-exhibits-Friso2_Jazztel model 16DP3-Exhibits_Mobile CSC - CMT_Synthèse prev 2006 - 2007 par entreprise v2_Chiffres Pres board 2007" xfId="9030" xr:uid="{00000000-0005-0000-0000-00002A220000}"/>
    <cellStyle name="_MultipleSpace_Jazztel model 15-exhibits-Friso2_Jazztel model 16DP3-Exhibits_Mobile CSC - CMT_Synthèse prev 2006 - 2007 par entreprise v2_Chiffres Pres board 2007 2" xfId="9031" xr:uid="{00000000-0005-0000-0000-00002B220000}"/>
    <cellStyle name="_MultipleSpace_Jazztel model 15-exhibits-Friso2_Jazztel model 16DP3-Exhibits_Mobile CSC - CMT_Synthèse prev 2006 - 2007 par entreprise v2_Chiffres Pres board 2007 2 2" xfId="9032" xr:uid="{00000000-0005-0000-0000-00002C220000}"/>
    <cellStyle name="_MultipleSpace_Jazztel model 15-exhibits-Friso2_Jazztel model 16DP3-Exhibits_Mobile CSC - CMT_Synthèse prev 2006 - 2007 par entreprise v2_Conso Bridge EBITDA 2008x2007" xfId="9033" xr:uid="{00000000-0005-0000-0000-00002D220000}"/>
    <cellStyle name="_MultipleSpace_Jazztel model 15-exhibits-Friso2_Jazztel model 16DP3-Exhibits_Mobile CSC - CMT_Synthèse prev 2006 - 2007 par entreprise v2_Conso Bridge EBITDA 2008x2007 2" xfId="9034" xr:uid="{00000000-0005-0000-0000-00002E220000}"/>
    <cellStyle name="_MultipleSpace_Jazztel model 15-exhibits-Friso2_Jazztel model 16DP3-Exhibits_Mobile CSC - CMT_Synthèse prev 2006 - 2007 par entreprise v2_Conso Bridge EBITDA 2008x2007 2 2" xfId="9035" xr:uid="{00000000-0005-0000-0000-00002F220000}"/>
    <cellStyle name="_MultipleSpace_Jazztel model 15-exhibits-Friso2_Jazztel model 16DP3-Exhibits_Mobile CSC - CMT_Synthèse prev 2006 - 2007 par entreprise v2_Conso Bridge EBITDA 2008x2007 SPRING06" xfId="9036" xr:uid="{00000000-0005-0000-0000-000030220000}"/>
    <cellStyle name="_MultipleSpace_Jazztel model 15-exhibits-Friso2_Jazztel model 16DP3-Exhibits_Mobile CSC - CMT_Synthèse prev 2006 - 2007 par entreprise v2_Conso Bridge EBITDA 2008x2007 SPRING06 2" xfId="9037" xr:uid="{00000000-0005-0000-0000-000031220000}"/>
    <cellStyle name="_MultipleSpace_Jazztel model 15-exhibits-Friso2_Jazztel model 16DP3-Exhibits_Mobile CSC - CMT_Synthèse prev 2006 - 2007 par entreprise v2_Conso Bridge EBITDA 2008x2007 SPRING06 2 2" xfId="9038" xr:uid="{00000000-0005-0000-0000-000032220000}"/>
    <cellStyle name="_MultipleSpace_Jazztel model 15-exhibits-Friso2_Jazztel model 16DP3-Exhibits_Mobile CSC - CMT_Synthèse prev 2006 - 2007 par entreprise v2_P&amp;L Spring 200806" xfId="9039" xr:uid="{00000000-0005-0000-0000-000033220000}"/>
    <cellStyle name="_MultipleSpace_Jazztel model 15-exhibits-Friso2_Jazztel model 16DP3-Exhibits_Mobile CSC - CMT_Synthèse prev 2006 - 2007 par entreprise v2_P&amp;L Spring 200806 2" xfId="9040" xr:uid="{00000000-0005-0000-0000-000034220000}"/>
    <cellStyle name="_MultipleSpace_Jazztel model 15-exhibits-Friso2_Jazztel model 16DP3-Exhibits_Mobile CSC - CMT_Synthèse prev 2006 - 2007 par entreprise v2_P&amp;L Spring 200806 2 2" xfId="9041" xr:uid="{00000000-0005-0000-0000-000035220000}"/>
    <cellStyle name="_MultipleSpace_Jazztel model 15-exhibits-Friso2_Jazztel model 16DP3-Exhibits_Mobile CSC - CMT_Synthèse prev 2006 - 2007 par entreprise v2_Présentation au Board" xfId="9042" xr:uid="{00000000-0005-0000-0000-000036220000}"/>
    <cellStyle name="_MultipleSpace_Jazztel model 15-exhibits-Friso2_Jazztel model 16DP3-Exhibits_Mobile CSC - CMT_Synthèse prev 2006 - 2007 par entreprise v2_Présentation au Board 2" xfId="9043" xr:uid="{00000000-0005-0000-0000-000037220000}"/>
    <cellStyle name="_MultipleSpace_Jazztel model 15-exhibits-Friso2_Jazztel model 16DP3-Exhibits_Mobile CSC - CMT_Synthèse prev 2006 - 2007 par entreprise v2_Présentation au Board 2 2" xfId="9044" xr:uid="{00000000-0005-0000-0000-000038220000}"/>
    <cellStyle name="_MultipleSpace_Jazztel model 15-exhibits-Friso2_Jazztel model 16DP3-Exhibits_Mobile CSC - CMT_Synthèse prev 2006 - 2007 par entreprise v2_Présentation au Board July 29" xfId="9045" xr:uid="{00000000-0005-0000-0000-000039220000}"/>
    <cellStyle name="_MultipleSpace_Jazztel model 15-exhibits-Friso2_Jazztel model 16DP3-Exhibits_Mobile CSC - CMT_Synthèse prev 2006 - 2007 par entreprise v2_Présentation au Board July 29 2" xfId="9046" xr:uid="{00000000-0005-0000-0000-00003A220000}"/>
    <cellStyle name="_MultipleSpace_Jazztel model 15-exhibits-Friso2_Jazztel model 16DP3-Exhibits_Mobile CSC - CMT_Synthèse prev 2006 - 2007 par entreprise v2_Présentation au Board July 29 2 2" xfId="9047" xr:uid="{00000000-0005-0000-0000-00003B220000}"/>
    <cellStyle name="_MultipleSpace_Jazztel model 15-exhibits-Friso2_Jazztel model 16DP3-Exhibits_Mobile CSC - CMT_Synthèse prev 2006 - 2007 par entreprise v2_Présentation au CDG July 21 v080708" xfId="9048" xr:uid="{00000000-0005-0000-0000-00003C220000}"/>
    <cellStyle name="_MultipleSpace_Jazztel model 15-exhibits-Friso2_Jazztel model 16DP3-Exhibits_Mobile CSC - CMT_Synthèse prev 2006 - 2007 par entreprise v2_Présentation au CDG July 21 v080708 2" xfId="9049" xr:uid="{00000000-0005-0000-0000-00003D220000}"/>
    <cellStyle name="_MultipleSpace_Jazztel model 15-exhibits-Friso2_Jazztel model 16DP3-Exhibits_Mobile CSC - CMT_Synthèse prev 2006 - 2007 par entreprise v2_Présentation au CDG July 21 v080708 2 2" xfId="9050" xr:uid="{00000000-0005-0000-0000-00003E220000}"/>
    <cellStyle name="_MultipleSpace_Jazztel model 15-exhibits-Friso2_Jazztel model 16DP3-Exhibits_Mobile CSC - CMT_Synthèse prev 2006 - 2007 par entreprise v2_Présention au Board July 29" xfId="9051" xr:uid="{00000000-0005-0000-0000-00003F220000}"/>
    <cellStyle name="_MultipleSpace_Jazztel model 15-exhibits-Friso2_Jazztel model 16DP3-Exhibits_Mobile CSC - CMT_Synthèse prev 2006 - 2007 par entreprise v2_Présention au Board July 29 2" xfId="9052" xr:uid="{00000000-0005-0000-0000-000040220000}"/>
    <cellStyle name="_MultipleSpace_Jazztel model 15-exhibits-Friso2_Jazztel model 16DP3-Exhibits_Mobile CSC - CMT_Synthèse prev 2006 - 2007 par entreprise v2_Présention au Board July 29 2 2" xfId="9053" xr:uid="{00000000-0005-0000-0000-000041220000}"/>
    <cellStyle name="_MultipleSpace_Jazztel model 15-exhibits-Friso2_Jazztel model 16DP3-Exhibits_Mobile CSC - CMT_Synthèse prev 2006 - 2007 par entreprise v2_RM 2008 01 comments ILM" xfId="9054" xr:uid="{00000000-0005-0000-0000-000042220000}"/>
    <cellStyle name="_MultipleSpace_Jazztel model 15-exhibits-Friso2_Jazztel model 16DP3-Exhibits_Mobile CSC - CMT_Synthèse prev 2006 - 2007 par entreprise v2_RM 2008 01 comments ILM 2" xfId="9055" xr:uid="{00000000-0005-0000-0000-000043220000}"/>
    <cellStyle name="_MultipleSpace_Jazztel model 15-exhibits-Friso2_Jazztel model 16DP3-Exhibits_Mobile CSC - CMT_Synthèse prev 2006 - 2007 par entreprise v2_RM 2008 01 comments ILM 2 2" xfId="9056" xr:uid="{00000000-0005-0000-0000-000044220000}"/>
    <cellStyle name="_MultipleSpace_Jazztel model 15-exhibits-Friso2_Jazztel model 16DP3-Exhibits_Mobile CSC - CMT_Synthèse prev 2006 - 2007 par entreprise v2_RM 2008 04 comments ILM" xfId="9057" xr:uid="{00000000-0005-0000-0000-000045220000}"/>
    <cellStyle name="_MultipleSpace_Jazztel model 15-exhibits-Friso2_Jazztel model 16DP3-Exhibits_Mobile CSC - CMT_Synthèse prev 2006 - 2007 par entreprise v2_RM 2008 04 comments ILM 2" xfId="9058" xr:uid="{00000000-0005-0000-0000-000046220000}"/>
    <cellStyle name="_MultipleSpace_Jazztel model 15-exhibits-Friso2_Jazztel model 16DP3-Exhibits_Mobile CSC - CMT_Synthèse prev 2006 - 2007 par entreprise v2_RM 2008 04 comments ILM 2 2" xfId="9059" xr:uid="{00000000-0005-0000-0000-000047220000}"/>
    <cellStyle name="_MultipleSpace_Jazztel model 15-exhibits-Friso2_Jazztel model 16DP3-Exhibits_Mobile CSC - CMT_Synthèse prev 2006 - 2007 par entreprise v2_SPRING 2010" xfId="9060" xr:uid="{00000000-0005-0000-0000-000048220000}"/>
    <cellStyle name="_MultipleSpace_Jazztel model 15-exhibits-Friso2_Jazztel model 16DP3-Exhibits_Mobile CSC - CMT_Synthèse prev 2006 - 2007 par entreprise v2_SPRING 2010 2" xfId="9061" xr:uid="{00000000-0005-0000-0000-000049220000}"/>
    <cellStyle name="_MultipleSpace_Jazztel model 15-exhibits-Friso2_Jazztel model 16DP3-Exhibits_Mobile CSC - CMT_Synthèse prev 2006 - 2007 par entreprise v2_SPRING 2010 2 2" xfId="9062" xr:uid="{00000000-0005-0000-0000-00004A220000}"/>
    <cellStyle name="_MultipleSpace_Jazztel model 15-exhibits-Friso2_Jazztel model 16DP3-Exhibits_Mobile CSC - CMT_Synthèse prev 2006 - 2007 par entreprise v2_WC &amp; Free Cash Flow 200801" xfId="9063" xr:uid="{00000000-0005-0000-0000-00004B220000}"/>
    <cellStyle name="_MultipleSpace_Jazztel model 15-exhibits-Friso2_Jazztel model 16DP3-Exhibits_Mobile CSC - CMT_Synthèse prev 2006 - 2007 par entreprise v2_WC &amp; Free Cash Flow 200801 2" xfId="9064" xr:uid="{00000000-0005-0000-0000-00004C220000}"/>
    <cellStyle name="_MultipleSpace_Jazztel model 15-exhibits-Friso2_Jazztel model 16DP3-Exhibits_Mobile CSC - CMT_Synthèse prev 2006 - 2007 par entreprise v2_WC &amp; Free Cash Flow 200801 2 2" xfId="9065" xr:uid="{00000000-0005-0000-0000-00004D220000}"/>
    <cellStyle name="_MultipleSpace_Jazztel model 15-exhibits-Friso2_Jazztel model 16DP3-Exhibits_Mobile CSC - CMT_Synthèse prev 2006 - 2007 par entreprise v2_WC &amp; Free Cash Flow 2011-10" xfId="9066" xr:uid="{00000000-0005-0000-0000-00004E220000}"/>
    <cellStyle name="_MultipleSpace_Jazztel model 15-exhibits-Friso2_Jazztel model 16DP3-Exhibits_Mobile CSC - CMT_Synthèse prev 2006 - 2007 par entreprise v2_WC &amp; Free Cash Flow 2011-10 2" xfId="9067" xr:uid="{00000000-0005-0000-0000-00004F220000}"/>
    <cellStyle name="_MultipleSpace_Jazztel model 15-exhibits-Friso2_Jazztel model 16DP3-Exhibits_Mobile CSC - CMT_Synthèse prev 2006 - 2007 par entreprise v2_WC &amp; Free Cash Flow 2011-10 2 2" xfId="9068" xr:uid="{00000000-0005-0000-0000-000050220000}"/>
    <cellStyle name="_MultipleSpace_Jazztel model 15-exhibits-Friso2_Jazztel model 16DP3-Exhibits_Mobile CSC - CMT_Synthèse prev 2006 - 2007 par entreprise v2_WC &amp; Free Cash Flow Spring 200806" xfId="9069" xr:uid="{00000000-0005-0000-0000-000051220000}"/>
    <cellStyle name="_MultipleSpace_Jazztel model 15-exhibits-Friso2_Jazztel model 16DP3-Exhibits_Mobile CSC - CMT_Synthèse prev 2006 - 2007 par entreprise v2_WC &amp; Free Cash Flow Spring 200806 2" xfId="9070" xr:uid="{00000000-0005-0000-0000-000052220000}"/>
    <cellStyle name="_MultipleSpace_Jazztel model 15-exhibits-Friso2_Jazztel model 16DP3-Exhibits_Mobile CSC - CMT_Synthèse prev 2006 - 2007 par entreprise v2_WC &amp; Free Cash Flow Spring 200806 2 2" xfId="9071" xr:uid="{00000000-0005-0000-0000-000053220000}"/>
    <cellStyle name="_MultipleSpace_Jazztel model 15-exhibits-Friso2_Jazztel model 16DP3-Exhibits_Mobile CSC - CMT_Synthèse prev 2006 - 2007 par entreprise_Bridge FC Act 2007 vs 2008 (Fct June) par entreprise" xfId="9072" xr:uid="{00000000-0005-0000-0000-000054220000}"/>
    <cellStyle name="_MultipleSpace_Jazztel model 15-exhibits-Friso2_Jazztel model 16DP3-Exhibits_Mobile CSC - CMT_Synthèse prev 2006 - 2007 par entreprise_Bridge FC Act 2007 vs 2008 (Fct June) par entreprise 2" xfId="9073" xr:uid="{00000000-0005-0000-0000-000055220000}"/>
    <cellStyle name="_MultipleSpace_Jazztel model 15-exhibits-Friso2_Jazztel model 16DP3-Exhibits_Mobile CSC - CMT_Synthèse prev 2006 - 2007 par entreprise_Bridge FC Act 2007 vs 2008 (Fct June) par entreprise 2 2" xfId="9074" xr:uid="{00000000-0005-0000-0000-000056220000}"/>
    <cellStyle name="_MultipleSpace_Jazztel model 15-exhibits-Friso2_Jazztel model 16DP3-Exhibits_Mobile CSC - CMT_Synthèse prev 2006 - 2007 par entreprise_Cash Unit Review 2012 03 Acetow" xfId="9075" xr:uid="{00000000-0005-0000-0000-000057220000}"/>
    <cellStyle name="_MultipleSpace_Jazztel model 15-exhibits-Friso2_Jazztel model 16DP3-Exhibits_Mobile CSC - CMT_Synthèse prev 2006 - 2007 par entreprise_Conso Bridge EBITDA 2008x2007" xfId="9076" xr:uid="{00000000-0005-0000-0000-000058220000}"/>
    <cellStyle name="_MultipleSpace_Jazztel model 15-exhibits-Friso2_Jazztel model 16DP3-Exhibits_Mobile CSC - CMT_Synthèse prev 2006 - 2007 par entreprise_Conso Bridge EBITDA 2008x2007 2" xfId="9077" xr:uid="{00000000-0005-0000-0000-000059220000}"/>
    <cellStyle name="_MultipleSpace_Jazztel model 15-exhibits-Friso2_Jazztel model 16DP3-Exhibits_Mobile CSC - CMT_Synthèse prev 2006 - 2007 par entreprise_Conso Bridge EBITDA 2008x2007 2 2" xfId="9078" xr:uid="{00000000-0005-0000-0000-00005A220000}"/>
    <cellStyle name="_MultipleSpace_Jazztel model 15-exhibits-Friso2_Jazztel model 16DP3-Exhibits_Mobile CSC - CMT_Synthèse prev 2006 - 2007 par entreprise_Conso Bridge EBITDA 2008x2007 SPRING06" xfId="9079" xr:uid="{00000000-0005-0000-0000-00005B220000}"/>
    <cellStyle name="_MultipleSpace_Jazztel model 15-exhibits-Friso2_Jazztel model 16DP3-Exhibits_Mobile CSC - CMT_Synthèse prev 2006 - 2007 par entreprise_Conso Bridge EBITDA 2008x2007 SPRING06 2" xfId="9080" xr:uid="{00000000-0005-0000-0000-00005C220000}"/>
    <cellStyle name="_MultipleSpace_Jazztel model 15-exhibits-Friso2_Jazztel model 16DP3-Exhibits_Mobile CSC - CMT_Synthèse prev 2006 - 2007 par entreprise_Conso Bridge EBITDA 2008x2007 SPRING06 2 2" xfId="9081" xr:uid="{00000000-0005-0000-0000-00005D220000}"/>
    <cellStyle name="_MultipleSpace_Jazztel model 15-exhibits-Friso2_Jazztel model 16DP3-Exhibits_Mobile CSC - CMT_Synthèse prev 2006 - 2007 par entreprise_Formats RDG Dec 2007 vMAG Energy Services" xfId="9082" xr:uid="{00000000-0005-0000-0000-00005E220000}"/>
    <cellStyle name="_MultipleSpace_Jazztel model 15-exhibits-Friso2_Jazztel model 16DP3-Exhibits_Mobile CSC - CMT_Synthèse prev 2006 - 2007 par entreprise_Formats RDG Dec 2007 vMAG Energy Services 2" xfId="9083" xr:uid="{00000000-0005-0000-0000-00005F220000}"/>
    <cellStyle name="_MultipleSpace_Jazztel model 15-exhibits-Friso2_Jazztel model 16DP3-Exhibits_Mobile CSC - CMT_Synthèse prev 2006 - 2007 par entreprise_Formats RDG Dec 2007 vMAG Energy Services 2 2" xfId="9084" xr:uid="{00000000-0005-0000-0000-000060220000}"/>
    <cellStyle name="_MultipleSpace_Jazztel model 15-exhibits-Friso2_Jazztel model 16DP3-Exhibits_Mobile CSC - CMT_Synthèse prev 2006 - 2007 par entreprise_P&amp;L Spring 200806" xfId="9085" xr:uid="{00000000-0005-0000-0000-000061220000}"/>
    <cellStyle name="_MultipleSpace_Jazztel model 15-exhibits-Friso2_Jazztel model 16DP3-Exhibits_Mobile CSC - CMT_Synthèse prev 2006 - 2007 par entreprise_P&amp;L Spring 200806 2" xfId="9086" xr:uid="{00000000-0005-0000-0000-000062220000}"/>
    <cellStyle name="_MultipleSpace_Jazztel model 15-exhibits-Friso2_Jazztel model 16DP3-Exhibits_Mobile CSC - CMT_Synthèse prev 2006 - 2007 par entreprise_P&amp;L Spring 200806 2 2" xfId="9087" xr:uid="{00000000-0005-0000-0000-000063220000}"/>
    <cellStyle name="_MultipleSpace_Jazztel model 15-exhibits-Friso2_Jazztel model 16DP3-Exhibits_Mobile CSC - CMT_Synthèse prev 2006 - 2007 par entreprise_Présentation au Board" xfId="9088" xr:uid="{00000000-0005-0000-0000-000064220000}"/>
    <cellStyle name="_MultipleSpace_Jazztel model 15-exhibits-Friso2_Jazztel model 16DP3-Exhibits_Mobile CSC - CMT_Synthèse prev 2006 - 2007 par entreprise_Présentation au Board 2" xfId="9089" xr:uid="{00000000-0005-0000-0000-000065220000}"/>
    <cellStyle name="_MultipleSpace_Jazztel model 15-exhibits-Friso2_Jazztel model 16DP3-Exhibits_Mobile CSC - CMT_Synthèse prev 2006 - 2007 par entreprise_Présentation au Board 2 2" xfId="9090" xr:uid="{00000000-0005-0000-0000-000066220000}"/>
    <cellStyle name="_MultipleSpace_Jazztel model 15-exhibits-Friso2_Jazztel model 16DP3-Exhibits_Mobile CSC - CMT_Synthèse prev 2006 - 2007 par entreprise_Présentation au Board July 29" xfId="9091" xr:uid="{00000000-0005-0000-0000-000067220000}"/>
    <cellStyle name="_MultipleSpace_Jazztel model 15-exhibits-Friso2_Jazztel model 16DP3-Exhibits_Mobile CSC - CMT_Synthèse prev 2006 - 2007 par entreprise_Présentation au Board July 29 2" xfId="9092" xr:uid="{00000000-0005-0000-0000-000068220000}"/>
    <cellStyle name="_MultipleSpace_Jazztel model 15-exhibits-Friso2_Jazztel model 16DP3-Exhibits_Mobile CSC - CMT_Synthèse prev 2006 - 2007 par entreprise_Présentation au Board July 29 2 2" xfId="9093" xr:uid="{00000000-0005-0000-0000-000069220000}"/>
    <cellStyle name="_MultipleSpace_Jazztel model 15-exhibits-Friso2_Jazztel model 16DP3-Exhibits_Mobile CSC - CMT_Synthèse prev 2006 - 2007 par entreprise_Présentation au CDG July 21 v080708" xfId="9094" xr:uid="{00000000-0005-0000-0000-00006A220000}"/>
    <cellStyle name="_MultipleSpace_Jazztel model 15-exhibits-Friso2_Jazztel model 16DP3-Exhibits_Mobile CSC - CMT_Synthèse prev 2006 - 2007 par entreprise_Présentation au CDG July 21 v080708 2" xfId="9095" xr:uid="{00000000-0005-0000-0000-00006B220000}"/>
    <cellStyle name="_MultipleSpace_Jazztel model 15-exhibits-Friso2_Jazztel model 16DP3-Exhibits_Mobile CSC - CMT_Synthèse prev 2006 - 2007 par entreprise_Présentation au CDG July 21 v080708 2 2" xfId="9096" xr:uid="{00000000-0005-0000-0000-00006C220000}"/>
    <cellStyle name="_MultipleSpace_Jazztel model 15-exhibits-Friso2_Jazztel model 16DP3-Exhibits_Mobile CSC - CMT_Synthèse prev 2006 - 2007 par entreprise_RM 2008 01 comments ILM" xfId="9097" xr:uid="{00000000-0005-0000-0000-00006D220000}"/>
    <cellStyle name="_MultipleSpace_Jazztel model 15-exhibits-Friso2_Jazztel model 16DP3-Exhibits_Mobile CSC - CMT_Synthèse prev 2006 - 2007 par entreprise_RM 2008 01 comments ILM 2" xfId="9098" xr:uid="{00000000-0005-0000-0000-00006E220000}"/>
    <cellStyle name="_MultipleSpace_Jazztel model 15-exhibits-Friso2_Jazztel model 16DP3-Exhibits_Mobile CSC - CMT_Synthèse prev 2006 - 2007 par entreprise_RM 2008 01 comments ILM 2 2" xfId="9099" xr:uid="{00000000-0005-0000-0000-00006F220000}"/>
    <cellStyle name="_MultipleSpace_Jazztel model 15-exhibits-Friso2_Jazztel model 16DP3-Exhibits_Mobile CSC - CMT_Synthèse prev 2006 - 2007 par entreprise_RM 2008 04 comments ILM" xfId="9100" xr:uid="{00000000-0005-0000-0000-000070220000}"/>
    <cellStyle name="_MultipleSpace_Jazztel model 15-exhibits-Friso2_Jazztel model 16DP3-Exhibits_Mobile CSC - CMT_Synthèse prev 2006 - 2007 par entreprise_RM 2008 04 comments ILM 2" xfId="9101" xr:uid="{00000000-0005-0000-0000-000071220000}"/>
    <cellStyle name="_MultipleSpace_Jazztel model 15-exhibits-Friso2_Jazztel model 16DP3-Exhibits_Mobile CSC - CMT_Synthèse prev 2006 - 2007 par entreprise_RM 2008 04 comments ILM 2 2" xfId="9102" xr:uid="{00000000-0005-0000-0000-000072220000}"/>
    <cellStyle name="_MultipleSpace_Jazztel model 15-exhibits-Friso2_Jazztel model 16DP3-Exhibits_Mobile CSC - CMT_Synthèse prev 2006 - 2007 par entreprise_SPRING 2010" xfId="9103" xr:uid="{00000000-0005-0000-0000-000073220000}"/>
    <cellStyle name="_MultipleSpace_Jazztel model 15-exhibits-Friso2_Jazztel model 16DP3-Exhibits_Mobile CSC - CMT_Synthèse prev 2006 - 2007 par entreprise_SPRING 2010 2" xfId="9104" xr:uid="{00000000-0005-0000-0000-000074220000}"/>
    <cellStyle name="_MultipleSpace_Jazztel model 15-exhibits-Friso2_Jazztel model 16DP3-Exhibits_Mobile CSC - CMT_Synthèse prev 2006 - 2007 par entreprise_SPRING 2010 2 2" xfId="9105" xr:uid="{00000000-0005-0000-0000-000075220000}"/>
    <cellStyle name="_MultipleSpace_Jazztel model 15-exhibits-Friso2_Jazztel model 16DP3-Exhibits_Mobile CSC - CMT_Synthèse prev 2006 - 2007 par entreprise_Synthèse Rhodia Spring Dec 2007 P&amp;L" xfId="9106" xr:uid="{00000000-0005-0000-0000-000076220000}"/>
    <cellStyle name="_MultipleSpace_Jazztel model 15-exhibits-Friso2_Jazztel model 16DP3-Exhibits_Mobile CSC - CMT_Synthèse prev 2006 - 2007 par entreprise_Synthèse Rhodia Spring Dec 2007 P&amp;L 2" xfId="9107" xr:uid="{00000000-0005-0000-0000-000077220000}"/>
    <cellStyle name="_MultipleSpace_Jazztel model 15-exhibits-Friso2_Jazztel model 16DP3-Exhibits_Mobile CSC - CMT_Synthèse prev 2006 - 2007 par entreprise_Synthèse Rhodia Spring Dec 2007 P&amp;L 2 2" xfId="9108" xr:uid="{00000000-0005-0000-0000-000078220000}"/>
    <cellStyle name="_MultipleSpace_Jazztel model 15-exhibits-Friso2_Jazztel model 16DP3-Exhibits_Mobile CSC - CMT_Synthèse prev 2006 - 2007 par entreprise_WC &amp; Free Cash Flow 200801" xfId="9109" xr:uid="{00000000-0005-0000-0000-000079220000}"/>
    <cellStyle name="_MultipleSpace_Jazztel model 15-exhibits-Friso2_Jazztel model 16DP3-Exhibits_Mobile CSC - CMT_Synthèse prev 2006 - 2007 par entreprise_WC &amp; Free Cash Flow 200801 2" xfId="9110" xr:uid="{00000000-0005-0000-0000-00007A220000}"/>
    <cellStyle name="_MultipleSpace_Jazztel model 15-exhibits-Friso2_Jazztel model 16DP3-Exhibits_Mobile CSC - CMT_Synthèse prev 2006 - 2007 par entreprise_WC &amp; Free Cash Flow 200801 2 2" xfId="9111" xr:uid="{00000000-0005-0000-0000-00007B220000}"/>
    <cellStyle name="_MultipleSpace_Jazztel model 15-exhibits-Friso2_Jazztel model 16DP3-Exhibits_Mobile CSC - CMT_Synthèse prev 2006 - 2007 par entreprise_WC &amp; Free Cash Flow 2011-10" xfId="9112" xr:uid="{00000000-0005-0000-0000-00007C220000}"/>
    <cellStyle name="_MultipleSpace_Jazztel model 15-exhibits-Friso2_Jazztel model 16DP3-Exhibits_Mobile CSC - CMT_Synthèse prev 2006 - 2007 par entreprise_WC &amp; Free Cash Flow 2011-10 2" xfId="9113" xr:uid="{00000000-0005-0000-0000-00007D220000}"/>
    <cellStyle name="_MultipleSpace_Jazztel model 15-exhibits-Friso2_Jazztel model 16DP3-Exhibits_Mobile CSC - CMT_Synthèse prev 2006 - 2007 par entreprise_WC &amp; Free Cash Flow 2011-10 2 2" xfId="9114" xr:uid="{00000000-0005-0000-0000-00007E220000}"/>
    <cellStyle name="_MultipleSpace_Jazztel model 15-exhibits-Friso2_Jazztel model 16DP3-Exhibits_Mobile CSC - CMT_Synthèse prev 2006 - 2007 par entreprise_WC &amp; Free Cash Flow Spring 200806" xfId="9115" xr:uid="{00000000-0005-0000-0000-00007F220000}"/>
    <cellStyle name="_MultipleSpace_Jazztel model 15-exhibits-Friso2_Jazztel model 16DP3-Exhibits_Mobile CSC - CMT_Synthèse prev 2006 - 2007 par entreprise_WC &amp; Free Cash Flow Spring 200806 2" xfId="9116" xr:uid="{00000000-0005-0000-0000-000080220000}"/>
    <cellStyle name="_MultipleSpace_Jazztel model 15-exhibits-Friso2_Jazztel model 16DP3-Exhibits_Mobile CSC - CMT_Synthèse prev 2006 - 2007 par entreprise_WC &amp; Free Cash Flow Spring 200806 2 2" xfId="9117" xr:uid="{00000000-0005-0000-0000-000081220000}"/>
    <cellStyle name="_MultipleSpace_Jazztel model 15-exhibits-Friso2_Jazztel model 18DP-exhibits" xfId="9118" xr:uid="{00000000-0005-0000-0000-000082220000}"/>
    <cellStyle name="_MultipleSpace_Jazztel model 15-exhibits-Friso2_Jazztel model 18DP-exhibits 2" xfId="9119" xr:uid="{00000000-0005-0000-0000-000083220000}"/>
    <cellStyle name="_MultipleSpace_Jazztel model 15-exhibits-Friso2_Jazztel model 18DP-exhibits 2 2" xfId="9120" xr:uid="{00000000-0005-0000-0000-000084220000}"/>
    <cellStyle name="_MultipleSpace_Jazztel model 15-exhibits-Friso2_Jazztel model 18DP-exhibits_Chiffres Pres board 2007" xfId="9121" xr:uid="{00000000-0005-0000-0000-000085220000}"/>
    <cellStyle name="_MultipleSpace_Jazztel model 15-exhibits-Friso2_Jazztel model 18DP-exhibits_Chiffres Pres board 2007 2" xfId="9122" xr:uid="{00000000-0005-0000-0000-000086220000}"/>
    <cellStyle name="_MultipleSpace_Jazztel model 15-exhibits-Friso2_Jazztel model 18DP-exhibits_Chiffres Pres board 2007 2 2" xfId="9123" xr:uid="{00000000-0005-0000-0000-000087220000}"/>
    <cellStyle name="_MultipleSpace_Jazztel model 15-exhibits-Friso2_Jazztel model 18DP-exhibits_Chiffres Pres Juillet 2007" xfId="9124" xr:uid="{00000000-0005-0000-0000-000088220000}"/>
    <cellStyle name="_MultipleSpace_Jazztel model 15-exhibits-Friso2_Jazztel model 18DP-exhibits_Chiffres Pres Juillet 2007 2" xfId="9125" xr:uid="{00000000-0005-0000-0000-000089220000}"/>
    <cellStyle name="_MultipleSpace_Jazztel model 15-exhibits-Friso2_Jazztel model 18DP-exhibits_Chiffres Pres Juillet 2007 2 2" xfId="9126" xr:uid="{00000000-0005-0000-0000-00008A220000}"/>
    <cellStyle name="_MultipleSpace_Jazztel model 15-exhibits-Friso2_Jazztel model 18DP-exhibits_Net result" xfId="9127" xr:uid="{00000000-0005-0000-0000-00008B220000}"/>
    <cellStyle name="_MultipleSpace_Jazztel model 15-exhibits-Friso2_Jazztel model 18DP-exhibits_Net result 2" xfId="9128" xr:uid="{00000000-0005-0000-0000-00008C220000}"/>
    <cellStyle name="_MultipleSpace_Jazztel model 15-exhibits-Friso2_Jazztel model 18DP-exhibits_Net result 2 2" xfId="9129" xr:uid="{00000000-0005-0000-0000-00008D220000}"/>
    <cellStyle name="_MultipleSpace_Jazztel model 15-exhibits-Friso2_Jazztel model 18DP-exhibits_Net result_Bridge FC Act 2007 vs 2008 (Fct June) par entreprise" xfId="9130" xr:uid="{00000000-0005-0000-0000-00008E220000}"/>
    <cellStyle name="_MultipleSpace_Jazztel model 15-exhibits-Friso2_Jazztel model 18DP-exhibits_Net result_Bridge FC Act 2007 vs 2008 (Fct June) par entreprise 2" xfId="9131" xr:uid="{00000000-0005-0000-0000-00008F220000}"/>
    <cellStyle name="_MultipleSpace_Jazztel model 15-exhibits-Friso2_Jazztel model 18DP-exhibits_Net result_Bridge FC Act 2007 vs 2008 (Fct June) par entreprise 2 2" xfId="9132" xr:uid="{00000000-0005-0000-0000-000090220000}"/>
    <cellStyle name="_MultipleSpace_Jazztel model 15-exhibits-Friso2_Jazztel model 18DP-exhibits_Net result_Cash Unit Review 2012 03 Acetow" xfId="9133" xr:uid="{00000000-0005-0000-0000-000091220000}"/>
    <cellStyle name="_MultipleSpace_Jazztel model 15-exhibits-Friso2_Jazztel model 18DP-exhibits_Net result_Conso Bridge EBITDA 2008x2007" xfId="9134" xr:uid="{00000000-0005-0000-0000-000092220000}"/>
    <cellStyle name="_MultipleSpace_Jazztel model 15-exhibits-Friso2_Jazztel model 18DP-exhibits_Net result_Conso Bridge EBITDA 2008x2007 2" xfId="9135" xr:uid="{00000000-0005-0000-0000-000093220000}"/>
    <cellStyle name="_MultipleSpace_Jazztel model 15-exhibits-Friso2_Jazztel model 18DP-exhibits_Net result_Conso Bridge EBITDA 2008x2007 2 2" xfId="9136" xr:uid="{00000000-0005-0000-0000-000094220000}"/>
    <cellStyle name="_MultipleSpace_Jazztel model 15-exhibits-Friso2_Jazztel model 18DP-exhibits_Net result_Conso Bridge EBITDA 2008x2007 SPRING06" xfId="9137" xr:uid="{00000000-0005-0000-0000-000095220000}"/>
    <cellStyle name="_MultipleSpace_Jazztel model 15-exhibits-Friso2_Jazztel model 18DP-exhibits_Net result_Conso Bridge EBITDA 2008x2007 SPRING06 2" xfId="9138" xr:uid="{00000000-0005-0000-0000-000096220000}"/>
    <cellStyle name="_MultipleSpace_Jazztel model 15-exhibits-Friso2_Jazztel model 18DP-exhibits_Net result_Conso Bridge EBITDA 2008x2007 SPRING06 2 2" xfId="9139" xr:uid="{00000000-0005-0000-0000-000097220000}"/>
    <cellStyle name="_MultipleSpace_Jazztel model 15-exhibits-Friso2_Jazztel model 18DP-exhibits_Net result_P&amp;L Spring 200806" xfId="9140" xr:uid="{00000000-0005-0000-0000-000098220000}"/>
    <cellStyle name="_MultipleSpace_Jazztel model 15-exhibits-Friso2_Jazztel model 18DP-exhibits_Net result_P&amp;L Spring 200806 2" xfId="9141" xr:uid="{00000000-0005-0000-0000-000099220000}"/>
    <cellStyle name="_MultipleSpace_Jazztel model 15-exhibits-Friso2_Jazztel model 18DP-exhibits_Net result_P&amp;L Spring 200806 2 2" xfId="9142" xr:uid="{00000000-0005-0000-0000-00009A220000}"/>
    <cellStyle name="_MultipleSpace_Jazztel model 15-exhibits-Friso2_Jazztel model 18DP-exhibits_Net result_Présentation au Board" xfId="9143" xr:uid="{00000000-0005-0000-0000-00009B220000}"/>
    <cellStyle name="_MultipleSpace_Jazztel model 15-exhibits-Friso2_Jazztel model 18DP-exhibits_Net result_Présentation au Board 2" xfId="9144" xr:uid="{00000000-0005-0000-0000-00009C220000}"/>
    <cellStyle name="_MultipleSpace_Jazztel model 15-exhibits-Friso2_Jazztel model 18DP-exhibits_Net result_Présentation au Board 2 2" xfId="9145" xr:uid="{00000000-0005-0000-0000-00009D220000}"/>
    <cellStyle name="_MultipleSpace_Jazztel model 15-exhibits-Friso2_Jazztel model 18DP-exhibits_Net result_Présentation au Board July 29" xfId="9146" xr:uid="{00000000-0005-0000-0000-00009E220000}"/>
    <cellStyle name="_MultipleSpace_Jazztel model 15-exhibits-Friso2_Jazztel model 18DP-exhibits_Net result_Présentation au Board July 29 2" xfId="9147" xr:uid="{00000000-0005-0000-0000-00009F220000}"/>
    <cellStyle name="_MultipleSpace_Jazztel model 15-exhibits-Friso2_Jazztel model 18DP-exhibits_Net result_Présentation au Board July 29 2 2" xfId="9148" xr:uid="{00000000-0005-0000-0000-0000A0220000}"/>
    <cellStyle name="_MultipleSpace_Jazztel model 15-exhibits-Friso2_Jazztel model 18DP-exhibits_Net result_Présentation au CDG July 21 v080708" xfId="9149" xr:uid="{00000000-0005-0000-0000-0000A1220000}"/>
    <cellStyle name="_MultipleSpace_Jazztel model 15-exhibits-Friso2_Jazztel model 18DP-exhibits_Net result_Présentation au CDG July 21 v080708 2" xfId="9150" xr:uid="{00000000-0005-0000-0000-0000A2220000}"/>
    <cellStyle name="_MultipleSpace_Jazztel model 15-exhibits-Friso2_Jazztel model 18DP-exhibits_Net result_Présentation au CDG July 21 v080708 2 2" xfId="9151" xr:uid="{00000000-0005-0000-0000-0000A3220000}"/>
    <cellStyle name="_MultipleSpace_Jazztel model 15-exhibits-Friso2_Jazztel model 18DP-exhibits_Net result_SPRING 2010" xfId="9152" xr:uid="{00000000-0005-0000-0000-0000A4220000}"/>
    <cellStyle name="_MultipleSpace_Jazztel model 15-exhibits-Friso2_Jazztel model 18DP-exhibits_Net result_SPRING 2010 2" xfId="9153" xr:uid="{00000000-0005-0000-0000-0000A5220000}"/>
    <cellStyle name="_MultipleSpace_Jazztel model 15-exhibits-Friso2_Jazztel model 18DP-exhibits_Net result_SPRING 2010 2 2" xfId="9154" xr:uid="{00000000-0005-0000-0000-0000A6220000}"/>
    <cellStyle name="_MultipleSpace_Jazztel model 15-exhibits-Friso2_Jazztel model 18DP-exhibits_Net result_WC &amp; Free Cash Flow 2011-10" xfId="9155" xr:uid="{00000000-0005-0000-0000-0000A7220000}"/>
    <cellStyle name="_MultipleSpace_Jazztel model 15-exhibits-Friso2_Jazztel model 18DP-exhibits_Net result_WC &amp; Free Cash Flow 2011-10 2" xfId="9156" xr:uid="{00000000-0005-0000-0000-0000A8220000}"/>
    <cellStyle name="_MultipleSpace_Jazztel model 15-exhibits-Friso2_Jazztel model 18DP-exhibits_Net result_WC &amp; Free Cash Flow 2011-10 2 2" xfId="9157" xr:uid="{00000000-0005-0000-0000-0000A9220000}"/>
    <cellStyle name="_MultipleSpace_Jazztel model 15-exhibits-Friso2_Jazztel model 18DP-exhibits_Net result_WC &amp; Free Cash Flow Spring 200806" xfId="9158" xr:uid="{00000000-0005-0000-0000-0000AA220000}"/>
    <cellStyle name="_MultipleSpace_Jazztel model 15-exhibits-Friso2_Jazztel model 18DP-exhibits_Net result_WC &amp; Free Cash Flow Spring 200806 2" xfId="9159" xr:uid="{00000000-0005-0000-0000-0000AB220000}"/>
    <cellStyle name="_MultipleSpace_Jazztel model 15-exhibits-Friso2_Jazztel model 18DP-exhibits_Net result_WC &amp; Free Cash Flow Spring 200806 2 2" xfId="9160" xr:uid="{00000000-0005-0000-0000-0000AC220000}"/>
    <cellStyle name="_MultipleSpace_Jazztel model 15-exhibits-Friso2_Jazztel model 18DP-exhibits_Présention au Board July 29" xfId="9161" xr:uid="{00000000-0005-0000-0000-0000AD220000}"/>
    <cellStyle name="_MultipleSpace_Jazztel model 15-exhibits-Friso2_Jazztel model 18DP-exhibits_Présention au Board July 29 2" xfId="9162" xr:uid="{00000000-0005-0000-0000-0000AE220000}"/>
    <cellStyle name="_MultipleSpace_Jazztel model 15-exhibits-Friso2_Jazztel model 18DP-exhibits_Présention au Board July 29 2 2" xfId="9163" xr:uid="{00000000-0005-0000-0000-0000AF220000}"/>
    <cellStyle name="_MultipleSpace_Jazztel model 15-exhibits-Friso2_Jazztel model 18DP-exhibits_suivi dette et FCF" xfId="9164" xr:uid="{00000000-0005-0000-0000-0000B0220000}"/>
    <cellStyle name="_MultipleSpace_Jazztel model 15-exhibits-Friso2_Jazztel model 18DP-exhibits_suivi dette et FCF 2" xfId="9165" xr:uid="{00000000-0005-0000-0000-0000B1220000}"/>
    <cellStyle name="_MultipleSpace_Jazztel model 15-exhibits-Friso2_Jazztel model 18DP-exhibits_suivi dette et FCF 2 2" xfId="9166" xr:uid="{00000000-0005-0000-0000-0000B2220000}"/>
    <cellStyle name="_MultipleSpace_Jazztel model 15-exhibits-Friso2_Jazztel model 18DP-exhibits_Synthèse prev 2006 - 2007 par entreprise" xfId="9167" xr:uid="{00000000-0005-0000-0000-0000B3220000}"/>
    <cellStyle name="_MultipleSpace_Jazztel model 15-exhibits-Friso2_Jazztel model 18DP-exhibits_Synthèse prev 2006 - 2007 par entreprise 2" xfId="9168" xr:uid="{00000000-0005-0000-0000-0000B4220000}"/>
    <cellStyle name="_MultipleSpace_Jazztel model 15-exhibits-Friso2_Jazztel model 18DP-exhibits_Synthèse prev 2006 - 2007 par entreprise 2 2" xfId="9169" xr:uid="{00000000-0005-0000-0000-0000B5220000}"/>
    <cellStyle name="_MultipleSpace_Jazztel model 15-exhibits-Friso2_Jazztel model 18DP-exhibits_Synthèse prev 2006 - 2007 par entreprise_Bridge FC Act 2007 vs 2008 (Fct June) par entreprise" xfId="9170" xr:uid="{00000000-0005-0000-0000-0000B6220000}"/>
    <cellStyle name="_MultipleSpace_Jazztel model 15-exhibits-Friso2_Jazztel model 18DP-exhibits_Synthèse prev 2006 - 2007 par entreprise_Bridge FC Act 2007 vs 2008 (Fct June) par entreprise 2" xfId="9171" xr:uid="{00000000-0005-0000-0000-0000B7220000}"/>
    <cellStyle name="_MultipleSpace_Jazztel model 15-exhibits-Friso2_Jazztel model 18DP-exhibits_Synthèse prev 2006 - 2007 par entreprise_Bridge FC Act 2007 vs 2008 (Fct June) par entreprise 2 2" xfId="9172" xr:uid="{00000000-0005-0000-0000-0000B8220000}"/>
    <cellStyle name="_MultipleSpace_Jazztel model 15-exhibits-Friso2_Jazztel model 18DP-exhibits_Synthèse prev 2006 - 2007 par entreprise_Cash Unit Review 2012 03 Acetow" xfId="9173" xr:uid="{00000000-0005-0000-0000-0000B9220000}"/>
    <cellStyle name="_MultipleSpace_Jazztel model 15-exhibits-Friso2_Jazztel model 18DP-exhibits_Synthèse prev 2006 - 2007 par entreprise_Conso Bridge EBITDA 2008x2007" xfId="9174" xr:uid="{00000000-0005-0000-0000-0000BA220000}"/>
    <cellStyle name="_MultipleSpace_Jazztel model 15-exhibits-Friso2_Jazztel model 18DP-exhibits_Synthèse prev 2006 - 2007 par entreprise_Conso Bridge EBITDA 2008x2007 2" xfId="9175" xr:uid="{00000000-0005-0000-0000-0000BB220000}"/>
    <cellStyle name="_MultipleSpace_Jazztel model 15-exhibits-Friso2_Jazztel model 18DP-exhibits_Synthèse prev 2006 - 2007 par entreprise_Conso Bridge EBITDA 2008x2007 2 2" xfId="9176" xr:uid="{00000000-0005-0000-0000-0000BC220000}"/>
    <cellStyle name="_MultipleSpace_Jazztel model 15-exhibits-Friso2_Jazztel model 18DP-exhibits_Synthèse prev 2006 - 2007 par entreprise_Conso Bridge EBITDA 2008x2007 SPRING06" xfId="9177" xr:uid="{00000000-0005-0000-0000-0000BD220000}"/>
    <cellStyle name="_MultipleSpace_Jazztel model 15-exhibits-Friso2_Jazztel model 18DP-exhibits_Synthèse prev 2006 - 2007 par entreprise_Conso Bridge EBITDA 2008x2007 SPRING06 2" xfId="9178" xr:uid="{00000000-0005-0000-0000-0000BE220000}"/>
    <cellStyle name="_MultipleSpace_Jazztel model 15-exhibits-Friso2_Jazztel model 18DP-exhibits_Synthèse prev 2006 - 2007 par entreprise_Conso Bridge EBITDA 2008x2007 SPRING06 2 2" xfId="9179" xr:uid="{00000000-0005-0000-0000-0000BF220000}"/>
    <cellStyle name="_MultipleSpace_Jazztel model 15-exhibits-Friso2_Jazztel model 18DP-exhibits_Synthèse prev 2006 - 2007 par entreprise_Formats RDG Dec 2007 vMAG Energy Services" xfId="9180" xr:uid="{00000000-0005-0000-0000-0000C0220000}"/>
    <cellStyle name="_MultipleSpace_Jazztel model 15-exhibits-Friso2_Jazztel model 18DP-exhibits_Synthèse prev 2006 - 2007 par entreprise_Formats RDG Dec 2007 vMAG Energy Services 2" xfId="9181" xr:uid="{00000000-0005-0000-0000-0000C1220000}"/>
    <cellStyle name="_MultipleSpace_Jazztel model 15-exhibits-Friso2_Jazztel model 18DP-exhibits_Synthèse prev 2006 - 2007 par entreprise_Formats RDG Dec 2007 vMAG Energy Services 2 2" xfId="9182" xr:uid="{00000000-0005-0000-0000-0000C2220000}"/>
    <cellStyle name="_MultipleSpace_Jazztel model 15-exhibits-Friso2_Jazztel model 18DP-exhibits_Synthèse prev 2006 - 2007 par entreprise_P&amp;L Spring 200806" xfId="9183" xr:uid="{00000000-0005-0000-0000-0000C3220000}"/>
    <cellStyle name="_MultipleSpace_Jazztel model 15-exhibits-Friso2_Jazztel model 18DP-exhibits_Synthèse prev 2006 - 2007 par entreprise_P&amp;L Spring 200806 2" xfId="9184" xr:uid="{00000000-0005-0000-0000-0000C4220000}"/>
    <cellStyle name="_MultipleSpace_Jazztel model 15-exhibits-Friso2_Jazztel model 18DP-exhibits_Synthèse prev 2006 - 2007 par entreprise_P&amp;L Spring 200806 2 2" xfId="9185" xr:uid="{00000000-0005-0000-0000-0000C5220000}"/>
    <cellStyle name="_MultipleSpace_Jazztel model 15-exhibits-Friso2_Jazztel model 18DP-exhibits_Synthèse prev 2006 - 2007 par entreprise_Présentation au Board" xfId="9186" xr:uid="{00000000-0005-0000-0000-0000C6220000}"/>
    <cellStyle name="_MultipleSpace_Jazztel model 15-exhibits-Friso2_Jazztel model 18DP-exhibits_Synthèse prev 2006 - 2007 par entreprise_Présentation au Board 2" xfId="9187" xr:uid="{00000000-0005-0000-0000-0000C7220000}"/>
    <cellStyle name="_MultipleSpace_Jazztel model 15-exhibits-Friso2_Jazztel model 18DP-exhibits_Synthèse prev 2006 - 2007 par entreprise_Présentation au Board 2 2" xfId="9188" xr:uid="{00000000-0005-0000-0000-0000C8220000}"/>
    <cellStyle name="_MultipleSpace_Jazztel model 15-exhibits-Friso2_Jazztel model 18DP-exhibits_Synthèse prev 2006 - 2007 par entreprise_Présentation au Board July 29" xfId="9189" xr:uid="{00000000-0005-0000-0000-0000C9220000}"/>
    <cellStyle name="_MultipleSpace_Jazztel model 15-exhibits-Friso2_Jazztel model 18DP-exhibits_Synthèse prev 2006 - 2007 par entreprise_Présentation au Board July 29 2" xfId="9190" xr:uid="{00000000-0005-0000-0000-0000CA220000}"/>
    <cellStyle name="_MultipleSpace_Jazztel model 15-exhibits-Friso2_Jazztel model 18DP-exhibits_Synthèse prev 2006 - 2007 par entreprise_Présentation au Board July 29 2 2" xfId="9191" xr:uid="{00000000-0005-0000-0000-0000CB220000}"/>
    <cellStyle name="_MultipleSpace_Jazztel model 15-exhibits-Friso2_Jazztel model 18DP-exhibits_Synthèse prev 2006 - 2007 par entreprise_Présentation au CDG July 21 v080708" xfId="9192" xr:uid="{00000000-0005-0000-0000-0000CC220000}"/>
    <cellStyle name="_MultipleSpace_Jazztel model 15-exhibits-Friso2_Jazztel model 18DP-exhibits_Synthèse prev 2006 - 2007 par entreprise_Présentation au CDG July 21 v080708 2" xfId="9193" xr:uid="{00000000-0005-0000-0000-0000CD220000}"/>
    <cellStyle name="_MultipleSpace_Jazztel model 15-exhibits-Friso2_Jazztel model 18DP-exhibits_Synthèse prev 2006 - 2007 par entreprise_Présentation au CDG July 21 v080708 2 2" xfId="9194" xr:uid="{00000000-0005-0000-0000-0000CE220000}"/>
    <cellStyle name="_MultipleSpace_Jazztel model 15-exhibits-Friso2_Jazztel model 18DP-exhibits_Synthèse prev 2006 - 2007 par entreprise_SPRING 2010" xfId="9195" xr:uid="{00000000-0005-0000-0000-0000CF220000}"/>
    <cellStyle name="_MultipleSpace_Jazztel model 15-exhibits-Friso2_Jazztel model 18DP-exhibits_Synthèse prev 2006 - 2007 par entreprise_SPRING 2010 2" xfId="9196" xr:uid="{00000000-0005-0000-0000-0000D0220000}"/>
    <cellStyle name="_MultipleSpace_Jazztel model 15-exhibits-Friso2_Jazztel model 18DP-exhibits_Synthèse prev 2006 - 2007 par entreprise_SPRING 2010 2 2" xfId="9197" xr:uid="{00000000-0005-0000-0000-0000D1220000}"/>
    <cellStyle name="_MultipleSpace_Jazztel model 15-exhibits-Friso2_Jazztel model 18DP-exhibits_Synthèse prev 2006 - 2007 par entreprise_Synthèse Rhodia Spring Dec 2007 P&amp;L" xfId="9198" xr:uid="{00000000-0005-0000-0000-0000D2220000}"/>
    <cellStyle name="_MultipleSpace_Jazztel model 15-exhibits-Friso2_Jazztel model 18DP-exhibits_Synthèse prev 2006 - 2007 par entreprise_Synthèse Rhodia Spring Dec 2007 P&amp;L 2" xfId="9199" xr:uid="{00000000-0005-0000-0000-0000D3220000}"/>
    <cellStyle name="_MultipleSpace_Jazztel model 15-exhibits-Friso2_Jazztel model 18DP-exhibits_Synthèse prev 2006 - 2007 par entreprise_Synthèse Rhodia Spring Dec 2007 P&amp;L 2 2" xfId="9200" xr:uid="{00000000-0005-0000-0000-0000D4220000}"/>
    <cellStyle name="_MultipleSpace_Jazztel model 15-exhibits-Friso2_Jazztel model 18DP-exhibits_Synthèse prev 2006 - 2007 par entreprise_WC &amp; Free Cash Flow 2011-10" xfId="9201" xr:uid="{00000000-0005-0000-0000-0000D5220000}"/>
    <cellStyle name="_MultipleSpace_Jazztel model 15-exhibits-Friso2_Jazztel model 18DP-exhibits_Synthèse prev 2006 - 2007 par entreprise_WC &amp; Free Cash Flow 2011-10 2" xfId="9202" xr:uid="{00000000-0005-0000-0000-0000D6220000}"/>
    <cellStyle name="_MultipleSpace_Jazztel model 15-exhibits-Friso2_Jazztel model 18DP-exhibits_Synthèse prev 2006 - 2007 par entreprise_WC &amp; Free Cash Flow 2011-10 2 2" xfId="9203" xr:uid="{00000000-0005-0000-0000-0000D7220000}"/>
    <cellStyle name="_MultipleSpace_Jazztel model 15-exhibits-Friso2_Jazztel model 18DP-exhibits_Synthèse prev 2006 - 2007 par entreprise_WC &amp; Free Cash Flow Spring 200806" xfId="9204" xr:uid="{00000000-0005-0000-0000-0000D8220000}"/>
    <cellStyle name="_MultipleSpace_Jazztel model 15-exhibits-Friso2_Jazztel model 18DP-exhibits_Synthèse prev 2006 - 2007 par entreprise_WC &amp; Free Cash Flow Spring 200806 2" xfId="9205" xr:uid="{00000000-0005-0000-0000-0000D9220000}"/>
    <cellStyle name="_MultipleSpace_Jazztel model 15-exhibits-Friso2_Jazztel model 18DP-exhibits_Synthèse prev 2006 - 2007 par entreprise_WC &amp; Free Cash Flow Spring 200806 2 2" xfId="9206" xr:uid="{00000000-0005-0000-0000-0000DA220000}"/>
    <cellStyle name="_MultipleSpace_Jazztel model 15-exhibits-Friso2_Jazztel model 18DP-exhibits_T_MOBIL2" xfId="9207" xr:uid="{00000000-0005-0000-0000-0000DB220000}"/>
    <cellStyle name="_MultipleSpace_Jazztel model 15-exhibits-Friso2_Jazztel model 18DP-exhibits_T_MOBIL2 2" xfId="9208" xr:uid="{00000000-0005-0000-0000-0000DC220000}"/>
    <cellStyle name="_MultipleSpace_Jazztel model 15-exhibits-Friso2_Jazztel1" xfId="9209" xr:uid="{00000000-0005-0000-0000-0000DD220000}"/>
    <cellStyle name="_MultipleSpace_Jazztel model 15-exhibits-Friso2_Jazztel1 2" xfId="9210" xr:uid="{00000000-0005-0000-0000-0000DE220000}"/>
    <cellStyle name="_MultipleSpace_Jazztel model 15-exhibits-Friso2_T_MOBIL2" xfId="9211" xr:uid="{00000000-0005-0000-0000-0000DF220000}"/>
    <cellStyle name="_MultipleSpace_Jazztel model 15-exhibits-Friso2_T_MOBIL2 2" xfId="9212" xr:uid="{00000000-0005-0000-0000-0000E0220000}"/>
    <cellStyle name="_MultipleSpace_Jazztel model 15-exhibits-Friso2_T_MOBIL2 2_FCF" xfId="9213" xr:uid="{00000000-0005-0000-0000-0000E1220000}"/>
    <cellStyle name="_MultipleSpace_Jazztel model 15-exhibits-Friso2_T_MOBIL2 3" xfId="9214" xr:uid="{00000000-0005-0000-0000-0000E2220000}"/>
    <cellStyle name="_MultipleSpace_Jazztel model 15-exhibits-Friso2_T_MOBIL2 4" xfId="9215" xr:uid="{00000000-0005-0000-0000-0000E3220000}"/>
    <cellStyle name="_MultipleSpace_Jazztel model 15-exhibits-Friso2_T_MOBIL2_FCF" xfId="9216" xr:uid="{00000000-0005-0000-0000-0000E4220000}"/>
    <cellStyle name="_MultipleSpace_Jazztel model 15-exhibits-Friso2_Versatel1" xfId="9217" xr:uid="{00000000-0005-0000-0000-0000E5220000}"/>
    <cellStyle name="_MultipleSpace_Jazztel model 15-exhibits-Friso2_Versatel1 2" xfId="9218" xr:uid="{00000000-0005-0000-0000-0000E6220000}"/>
    <cellStyle name="_MultipleSpace_Jazztel model 16DP2-Exhibits" xfId="9219" xr:uid="{00000000-0005-0000-0000-0000E7220000}"/>
    <cellStyle name="_MultipleSpace_Jazztel model 16DP2-Exhibits 2" xfId="9220" xr:uid="{00000000-0005-0000-0000-0000E8220000}"/>
    <cellStyle name="_MultipleSpace_Jazztel model 16DP2-Exhibits 2 2" xfId="9221" xr:uid="{00000000-0005-0000-0000-0000E9220000}"/>
    <cellStyle name="_MultipleSpace_Jazztel model 16DP2-Exhibits_2009-07-22_PEC-CAPEX 2009-2010_V7" xfId="9222" xr:uid="{00000000-0005-0000-0000-0000EA220000}"/>
    <cellStyle name="_MultipleSpace_Jazztel model 16DP2-Exhibits_2009-08_PEC-CAPEX 2009-2010_V8" xfId="9223" xr:uid="{00000000-0005-0000-0000-0000EB220000}"/>
    <cellStyle name="_MultipleSpace_Jazztel model 16DP2-Exhibits_Bridge FC Act 2007 vs 2008 (Fct June) par entreprise" xfId="9224" xr:uid="{00000000-0005-0000-0000-0000EC220000}"/>
    <cellStyle name="_MultipleSpace_Jazztel model 16DP2-Exhibits_Bridge FC Act 2007 vs 2008 (Fct June) par entreprise 2" xfId="9225" xr:uid="{00000000-0005-0000-0000-0000ED220000}"/>
    <cellStyle name="_MultipleSpace_Jazztel model 16DP2-Exhibits_Bridge FC Act 2007 vs 2008 (Fct June) par entreprise 2 2" xfId="9226" xr:uid="{00000000-0005-0000-0000-0000EE220000}"/>
    <cellStyle name="_MultipleSpace_Jazztel model 16DP2-Exhibits_Cash Unit Review 2012 03 Acetow" xfId="9227" xr:uid="{00000000-0005-0000-0000-0000EF220000}"/>
    <cellStyle name="_MultipleSpace_Jazztel model 16DP2-Exhibits_Chiffres Pres board 2007" xfId="9228" xr:uid="{00000000-0005-0000-0000-0000F0220000}"/>
    <cellStyle name="_MultipleSpace_Jazztel model 16DP2-Exhibits_Chiffres Pres board 2007 2" xfId="9229" xr:uid="{00000000-0005-0000-0000-0000F1220000}"/>
    <cellStyle name="_MultipleSpace_Jazztel model 16DP2-Exhibits_Chiffres Pres board 2007 2 2" xfId="9230" xr:uid="{00000000-0005-0000-0000-0000F2220000}"/>
    <cellStyle name="_MultipleSpace_Jazztel model 16DP2-Exhibits_Chiffres Pres Juillet 2007" xfId="9231" xr:uid="{00000000-0005-0000-0000-0000F3220000}"/>
    <cellStyle name="_MultipleSpace_Jazztel model 16DP2-Exhibits_Chiffres Pres Juillet 2007 2" xfId="9232" xr:uid="{00000000-0005-0000-0000-0000F4220000}"/>
    <cellStyle name="_MultipleSpace_Jazztel model 16DP2-Exhibits_Chiffres Pres Juillet 2007 2 2" xfId="9233" xr:uid="{00000000-0005-0000-0000-0000F5220000}"/>
    <cellStyle name="_MultipleSpace_Jazztel model 16DP2-Exhibits_Conso Bridge EBITDA 2008x2007" xfId="9234" xr:uid="{00000000-0005-0000-0000-0000F6220000}"/>
    <cellStyle name="_MultipleSpace_Jazztel model 16DP2-Exhibits_Conso Bridge EBITDA 2008x2007 2" xfId="9235" xr:uid="{00000000-0005-0000-0000-0000F7220000}"/>
    <cellStyle name="_MultipleSpace_Jazztel model 16DP2-Exhibits_Conso Bridge EBITDA 2008x2007 2 2" xfId="9236" xr:uid="{00000000-0005-0000-0000-0000F8220000}"/>
    <cellStyle name="_MultipleSpace_Jazztel model 16DP2-Exhibits_Conso Bridge EBITDA 2008x2007 SPRING06" xfId="9237" xr:uid="{00000000-0005-0000-0000-0000F9220000}"/>
    <cellStyle name="_MultipleSpace_Jazztel model 16DP2-Exhibits_Conso Bridge EBITDA 2008x2007 SPRING06 2" xfId="9238" xr:uid="{00000000-0005-0000-0000-0000FA220000}"/>
    <cellStyle name="_MultipleSpace_Jazztel model 16DP2-Exhibits_Conso Bridge EBITDA 2008x2007 SPRING06 2 2" xfId="9239" xr:uid="{00000000-0005-0000-0000-0000FB220000}"/>
    <cellStyle name="_MultipleSpace_Jazztel model 16DP2-Exhibits_P&amp;L Spring 200806" xfId="9240" xr:uid="{00000000-0005-0000-0000-0000FC220000}"/>
    <cellStyle name="_MultipleSpace_Jazztel model 16DP2-Exhibits_P&amp;L Spring 200806 2" xfId="9241" xr:uid="{00000000-0005-0000-0000-0000FD220000}"/>
    <cellStyle name="_MultipleSpace_Jazztel model 16DP2-Exhibits_P&amp;L Spring 200806 2 2" xfId="9242" xr:uid="{00000000-0005-0000-0000-0000FE220000}"/>
    <cellStyle name="_MultipleSpace_Jazztel model 16DP2-Exhibits_Présentation au Board" xfId="9243" xr:uid="{00000000-0005-0000-0000-0000FF220000}"/>
    <cellStyle name="_MultipleSpace_Jazztel model 16DP2-Exhibits_Présentation au Board 2" xfId="9244" xr:uid="{00000000-0005-0000-0000-000000230000}"/>
    <cellStyle name="_MultipleSpace_Jazztel model 16DP2-Exhibits_Présentation au Board 2 2" xfId="9245" xr:uid="{00000000-0005-0000-0000-000001230000}"/>
    <cellStyle name="_MultipleSpace_Jazztel model 16DP2-Exhibits_Présentation au Board July 29" xfId="9246" xr:uid="{00000000-0005-0000-0000-000002230000}"/>
    <cellStyle name="_MultipleSpace_Jazztel model 16DP2-Exhibits_Présentation au Board July 29 2" xfId="9247" xr:uid="{00000000-0005-0000-0000-000003230000}"/>
    <cellStyle name="_MultipleSpace_Jazztel model 16DP2-Exhibits_Présentation au Board July 29 2 2" xfId="9248" xr:uid="{00000000-0005-0000-0000-000004230000}"/>
    <cellStyle name="_MultipleSpace_Jazztel model 16DP2-Exhibits_Présentation au CDG July 21 v080708" xfId="9249" xr:uid="{00000000-0005-0000-0000-000005230000}"/>
    <cellStyle name="_MultipleSpace_Jazztel model 16DP2-Exhibits_Présentation au CDG July 21 v080708 2" xfId="9250" xr:uid="{00000000-0005-0000-0000-000006230000}"/>
    <cellStyle name="_MultipleSpace_Jazztel model 16DP2-Exhibits_Présentation au CDG July 21 v080708 2 2" xfId="9251" xr:uid="{00000000-0005-0000-0000-000007230000}"/>
    <cellStyle name="_MultipleSpace_Jazztel model 16DP2-Exhibits_Présention au Board July 29" xfId="9252" xr:uid="{00000000-0005-0000-0000-000008230000}"/>
    <cellStyle name="_MultipleSpace_Jazztel model 16DP2-Exhibits_Présention au Board July 29 2" xfId="9253" xr:uid="{00000000-0005-0000-0000-000009230000}"/>
    <cellStyle name="_MultipleSpace_Jazztel model 16DP2-Exhibits_Présention au Board July 29 2 2" xfId="9254" xr:uid="{00000000-0005-0000-0000-00000A230000}"/>
    <cellStyle name="_MultipleSpace_Jazztel model 16DP2-Exhibits_SPRING 2010" xfId="9255" xr:uid="{00000000-0005-0000-0000-00000B230000}"/>
    <cellStyle name="_MultipleSpace_Jazztel model 16DP2-Exhibits_SPRING 2010 2" xfId="9256" xr:uid="{00000000-0005-0000-0000-00000C230000}"/>
    <cellStyle name="_MultipleSpace_Jazztel model 16DP2-Exhibits_SPRING 2010 2 2" xfId="9257" xr:uid="{00000000-0005-0000-0000-00000D230000}"/>
    <cellStyle name="_MultipleSpace_Jazztel model 16DP2-Exhibits_Synthèse Rhodia Spring Dec 2007 P&amp;L" xfId="9258" xr:uid="{00000000-0005-0000-0000-00000E230000}"/>
    <cellStyle name="_MultipleSpace_Jazztel model 16DP2-Exhibits_Synthèse Rhodia Spring Dec 2007 P&amp;L 2" xfId="9259" xr:uid="{00000000-0005-0000-0000-00000F230000}"/>
    <cellStyle name="_MultipleSpace_Jazztel model 16DP2-Exhibits_Synthèse Rhodia Spring Dec 2007 P&amp;L 2 2" xfId="9260" xr:uid="{00000000-0005-0000-0000-000010230000}"/>
    <cellStyle name="_MultipleSpace_Jazztel model 16DP2-Exhibits_WC &amp; Free Cash Flow 2011-10" xfId="9261" xr:uid="{00000000-0005-0000-0000-000011230000}"/>
    <cellStyle name="_MultipleSpace_Jazztel model 16DP2-Exhibits_WC &amp; Free Cash Flow 2011-10 2" xfId="9262" xr:uid="{00000000-0005-0000-0000-000012230000}"/>
    <cellStyle name="_MultipleSpace_Jazztel model 16DP2-Exhibits_WC &amp; Free Cash Flow 2011-10 2 2" xfId="9263" xr:uid="{00000000-0005-0000-0000-000013230000}"/>
    <cellStyle name="_MultipleSpace_Jazztel model 16DP2-Exhibits_WC &amp; Free Cash Flow Spring 200806" xfId="9264" xr:uid="{00000000-0005-0000-0000-000014230000}"/>
    <cellStyle name="_MultipleSpace_Jazztel model 16DP2-Exhibits_WC &amp; Free Cash Flow Spring 200806 2" xfId="9265" xr:uid="{00000000-0005-0000-0000-000015230000}"/>
    <cellStyle name="_MultipleSpace_Jazztel model 16DP2-Exhibits_WC &amp; Free Cash Flow Spring 200806 2 2" xfId="9266" xr:uid="{00000000-0005-0000-0000-000016230000}"/>
    <cellStyle name="_MultipleSpace_Jazztel model 16DP3-Exhibits" xfId="9267" xr:uid="{00000000-0005-0000-0000-000017230000}"/>
    <cellStyle name="_MultipleSpace_Jazztel model 16DP3-Exhibits 2" xfId="9268" xr:uid="{00000000-0005-0000-0000-000018230000}"/>
    <cellStyle name="_MultipleSpace_Jazztel model 16DP3-Exhibits 2 2" xfId="9269" xr:uid="{00000000-0005-0000-0000-000019230000}"/>
    <cellStyle name="_MultipleSpace_Jazztel model 16DP3-Exhibits_2009-07-22_PEC-CAPEX 2009-2010_V7" xfId="9270" xr:uid="{00000000-0005-0000-0000-00001A230000}"/>
    <cellStyle name="_MultipleSpace_Jazztel model 16DP3-Exhibits_2009-08_PEC-CAPEX 2009-2010_V8" xfId="9271" xr:uid="{00000000-0005-0000-0000-00001B230000}"/>
    <cellStyle name="_MultipleSpace_Jazztel model 16DP3-Exhibits_Bridge FC Act 2007 vs 2008 (Fct June) par entreprise" xfId="9272" xr:uid="{00000000-0005-0000-0000-00001C230000}"/>
    <cellStyle name="_MultipleSpace_Jazztel model 16DP3-Exhibits_Bridge FC Act 2007 vs 2008 (Fct June) par entreprise 2" xfId="9273" xr:uid="{00000000-0005-0000-0000-00001D230000}"/>
    <cellStyle name="_MultipleSpace_Jazztel model 16DP3-Exhibits_Bridge FC Act 2007 vs 2008 (Fct June) par entreprise 2 2" xfId="9274" xr:uid="{00000000-0005-0000-0000-00001E230000}"/>
    <cellStyle name="_MultipleSpace_Jazztel model 16DP3-Exhibits_Cash Unit Review 2012 03 Acetow" xfId="9275" xr:uid="{00000000-0005-0000-0000-00001F230000}"/>
    <cellStyle name="_MultipleSpace_Jazztel model 16DP3-Exhibits_Chiffres Pres board 2007" xfId="9276" xr:uid="{00000000-0005-0000-0000-000020230000}"/>
    <cellStyle name="_MultipleSpace_Jazztel model 16DP3-Exhibits_Chiffres Pres board 2007 2" xfId="9277" xr:uid="{00000000-0005-0000-0000-000021230000}"/>
    <cellStyle name="_MultipleSpace_Jazztel model 16DP3-Exhibits_Chiffres Pres board 2007 2 2" xfId="9278" xr:uid="{00000000-0005-0000-0000-000022230000}"/>
    <cellStyle name="_MultipleSpace_Jazztel model 16DP3-Exhibits_Chiffres Pres Juillet 2007" xfId="9279" xr:uid="{00000000-0005-0000-0000-000023230000}"/>
    <cellStyle name="_MultipleSpace_Jazztel model 16DP3-Exhibits_Chiffres Pres Juillet 2007 2" xfId="9280" xr:uid="{00000000-0005-0000-0000-000024230000}"/>
    <cellStyle name="_MultipleSpace_Jazztel model 16DP3-Exhibits_Chiffres Pres Juillet 2007 2 2" xfId="9281" xr:uid="{00000000-0005-0000-0000-000025230000}"/>
    <cellStyle name="_MultipleSpace_Jazztel model 16DP3-Exhibits_Conso Bridge EBITDA 2008x2007" xfId="9282" xr:uid="{00000000-0005-0000-0000-000026230000}"/>
    <cellStyle name="_MultipleSpace_Jazztel model 16DP3-Exhibits_Conso Bridge EBITDA 2008x2007 2" xfId="9283" xr:uid="{00000000-0005-0000-0000-000027230000}"/>
    <cellStyle name="_MultipleSpace_Jazztel model 16DP3-Exhibits_Conso Bridge EBITDA 2008x2007 2 2" xfId="9284" xr:uid="{00000000-0005-0000-0000-000028230000}"/>
    <cellStyle name="_MultipleSpace_Jazztel model 16DP3-Exhibits_Conso Bridge EBITDA 2008x2007 SPRING06" xfId="9285" xr:uid="{00000000-0005-0000-0000-000029230000}"/>
    <cellStyle name="_MultipleSpace_Jazztel model 16DP3-Exhibits_Conso Bridge EBITDA 2008x2007 SPRING06 2" xfId="9286" xr:uid="{00000000-0005-0000-0000-00002A230000}"/>
    <cellStyle name="_MultipleSpace_Jazztel model 16DP3-Exhibits_Conso Bridge EBITDA 2008x2007 SPRING06 2 2" xfId="9287" xr:uid="{00000000-0005-0000-0000-00002B230000}"/>
    <cellStyle name="_MultipleSpace_Jazztel model 16DP3-Exhibits_P&amp;L Spring 200806" xfId="9288" xr:uid="{00000000-0005-0000-0000-00002C230000}"/>
    <cellStyle name="_MultipleSpace_Jazztel model 16DP3-Exhibits_P&amp;L Spring 200806 2" xfId="9289" xr:uid="{00000000-0005-0000-0000-00002D230000}"/>
    <cellStyle name="_MultipleSpace_Jazztel model 16DP3-Exhibits_P&amp;L Spring 200806 2 2" xfId="9290" xr:uid="{00000000-0005-0000-0000-00002E230000}"/>
    <cellStyle name="_MultipleSpace_Jazztel model 16DP3-Exhibits_Présentation au Board" xfId="9291" xr:uid="{00000000-0005-0000-0000-00002F230000}"/>
    <cellStyle name="_MultipleSpace_Jazztel model 16DP3-Exhibits_Présentation au Board 2" xfId="9292" xr:uid="{00000000-0005-0000-0000-000030230000}"/>
    <cellStyle name="_MultipleSpace_Jazztel model 16DP3-Exhibits_Présentation au Board 2 2" xfId="9293" xr:uid="{00000000-0005-0000-0000-000031230000}"/>
    <cellStyle name="_MultipleSpace_Jazztel model 16DP3-Exhibits_Présentation au Board July 29" xfId="9294" xr:uid="{00000000-0005-0000-0000-000032230000}"/>
    <cellStyle name="_MultipleSpace_Jazztel model 16DP3-Exhibits_Présentation au Board July 29 2" xfId="9295" xr:uid="{00000000-0005-0000-0000-000033230000}"/>
    <cellStyle name="_MultipleSpace_Jazztel model 16DP3-Exhibits_Présentation au Board July 29 2 2" xfId="9296" xr:uid="{00000000-0005-0000-0000-000034230000}"/>
    <cellStyle name="_MultipleSpace_Jazztel model 16DP3-Exhibits_Présentation au CDG July 21 v080708" xfId="9297" xr:uid="{00000000-0005-0000-0000-000035230000}"/>
    <cellStyle name="_MultipleSpace_Jazztel model 16DP3-Exhibits_Présentation au CDG July 21 v080708 2" xfId="9298" xr:uid="{00000000-0005-0000-0000-000036230000}"/>
    <cellStyle name="_MultipleSpace_Jazztel model 16DP3-Exhibits_Présentation au CDG July 21 v080708 2 2" xfId="9299" xr:uid="{00000000-0005-0000-0000-000037230000}"/>
    <cellStyle name="_MultipleSpace_Jazztel model 16DP3-Exhibits_Présention au Board July 29" xfId="9300" xr:uid="{00000000-0005-0000-0000-000038230000}"/>
    <cellStyle name="_MultipleSpace_Jazztel model 16DP3-Exhibits_Présention au Board July 29 2" xfId="9301" xr:uid="{00000000-0005-0000-0000-000039230000}"/>
    <cellStyle name="_MultipleSpace_Jazztel model 16DP3-Exhibits_Présention au Board July 29 2 2" xfId="9302" xr:uid="{00000000-0005-0000-0000-00003A230000}"/>
    <cellStyle name="_MultipleSpace_Jazztel model 16DP3-Exhibits_SPRING 2010" xfId="9303" xr:uid="{00000000-0005-0000-0000-00003B230000}"/>
    <cellStyle name="_MultipleSpace_Jazztel model 16DP3-Exhibits_SPRING 2010 2" xfId="9304" xr:uid="{00000000-0005-0000-0000-00003C230000}"/>
    <cellStyle name="_MultipleSpace_Jazztel model 16DP3-Exhibits_SPRING 2010 2 2" xfId="9305" xr:uid="{00000000-0005-0000-0000-00003D230000}"/>
    <cellStyle name="_MultipleSpace_Jazztel model 16DP3-Exhibits_Synthèse Rhodia Spring Dec 2007 P&amp;L" xfId="9306" xr:uid="{00000000-0005-0000-0000-00003E230000}"/>
    <cellStyle name="_MultipleSpace_Jazztel model 16DP3-Exhibits_Synthèse Rhodia Spring Dec 2007 P&amp;L 2" xfId="9307" xr:uid="{00000000-0005-0000-0000-00003F230000}"/>
    <cellStyle name="_MultipleSpace_Jazztel model 16DP3-Exhibits_Synthèse Rhodia Spring Dec 2007 P&amp;L 2 2" xfId="9308" xr:uid="{00000000-0005-0000-0000-000040230000}"/>
    <cellStyle name="_MultipleSpace_Jazztel model 16DP3-Exhibits_WC &amp; Free Cash Flow 2011-10" xfId="9309" xr:uid="{00000000-0005-0000-0000-000041230000}"/>
    <cellStyle name="_MultipleSpace_Jazztel model 16DP3-Exhibits_WC &amp; Free Cash Flow 2011-10 2" xfId="9310" xr:uid="{00000000-0005-0000-0000-000042230000}"/>
    <cellStyle name="_MultipleSpace_Jazztel model 16DP3-Exhibits_WC &amp; Free Cash Flow 2011-10 2 2" xfId="9311" xr:uid="{00000000-0005-0000-0000-000043230000}"/>
    <cellStyle name="_MultipleSpace_Jazztel model 16DP3-Exhibits_WC &amp; Free Cash Flow Spring 200806" xfId="9312" xr:uid="{00000000-0005-0000-0000-000044230000}"/>
    <cellStyle name="_MultipleSpace_Jazztel model 16DP3-Exhibits_WC &amp; Free Cash Flow Spring 200806 2" xfId="9313" xr:uid="{00000000-0005-0000-0000-000045230000}"/>
    <cellStyle name="_MultipleSpace_Jazztel model 16DP3-Exhibits_WC &amp; Free Cash Flow Spring 200806 2 2" xfId="9314" xr:uid="{00000000-0005-0000-0000-000046230000}"/>
    <cellStyle name="_MultipleSpace_Jazztel model 21DPVAT-ExhibitsFunding portugal seperate" xfId="9315" xr:uid="{00000000-0005-0000-0000-000047230000}"/>
    <cellStyle name="_MultipleSpace_Jazztel model 21DPVAT-ExhibitsFunding portugal seperate 2" xfId="9316" xr:uid="{00000000-0005-0000-0000-000048230000}"/>
    <cellStyle name="_MultipleSpace_Jazztel model 21DPVAT-ExhibitsFunding portugal seperate 2 2" xfId="9317" xr:uid="{00000000-0005-0000-0000-000049230000}"/>
    <cellStyle name="_MultipleSpace_Jazztel model 21DPVAT-ExhibitsFunding portugal seperate_2009-07-22_PEC-CAPEX 2009-2010_V7" xfId="9318" xr:uid="{00000000-0005-0000-0000-00004A230000}"/>
    <cellStyle name="_MultipleSpace_Jazztel model 21DPVAT-ExhibitsFunding portugal seperate_2009-08_PEC-CAPEX 2009-2010_V8" xfId="9319" xr:uid="{00000000-0005-0000-0000-00004B230000}"/>
    <cellStyle name="_MultipleSpace_Jazztel model 21DPVAT-ExhibitsFunding portugal seperate_Bridge FC Act 2007 vs 2008 (Fct June) par entreprise" xfId="9320" xr:uid="{00000000-0005-0000-0000-00004C230000}"/>
    <cellStyle name="_MultipleSpace_Jazztel model 21DPVAT-ExhibitsFunding portugal seperate_Bridge FC Act 2007 vs 2008 (Fct June) par entreprise 2" xfId="9321" xr:uid="{00000000-0005-0000-0000-00004D230000}"/>
    <cellStyle name="_MultipleSpace_Jazztel model 21DPVAT-ExhibitsFunding portugal seperate_Bridge FC Act 2007 vs 2008 (Fct June) par entreprise 2 2" xfId="9322" xr:uid="{00000000-0005-0000-0000-00004E230000}"/>
    <cellStyle name="_MultipleSpace_Jazztel model 21DPVAT-ExhibitsFunding portugal seperate_Cash Unit Review 2012 03 Acetow" xfId="9323" xr:uid="{00000000-0005-0000-0000-00004F230000}"/>
    <cellStyle name="_MultipleSpace_Jazztel model 21DPVAT-ExhibitsFunding portugal seperate_Chiffres Pres board 2007" xfId="9324" xr:uid="{00000000-0005-0000-0000-000050230000}"/>
    <cellStyle name="_MultipleSpace_Jazztel model 21DPVAT-ExhibitsFunding portugal seperate_Chiffres Pres board 2007 2" xfId="9325" xr:uid="{00000000-0005-0000-0000-000051230000}"/>
    <cellStyle name="_MultipleSpace_Jazztel model 21DPVAT-ExhibitsFunding portugal seperate_Chiffres Pres board 2007 2 2" xfId="9326" xr:uid="{00000000-0005-0000-0000-000052230000}"/>
    <cellStyle name="_MultipleSpace_Jazztel model 21DPVAT-ExhibitsFunding portugal seperate_Chiffres Pres Juillet 2007" xfId="9327" xr:uid="{00000000-0005-0000-0000-000053230000}"/>
    <cellStyle name="_MultipleSpace_Jazztel model 21DPVAT-ExhibitsFunding portugal seperate_Chiffres Pres Juillet 2007 2" xfId="9328" xr:uid="{00000000-0005-0000-0000-000054230000}"/>
    <cellStyle name="_MultipleSpace_Jazztel model 21DPVAT-ExhibitsFunding portugal seperate_Chiffres Pres Juillet 2007 2 2" xfId="9329" xr:uid="{00000000-0005-0000-0000-000055230000}"/>
    <cellStyle name="_MultipleSpace_Jazztel model 21DPVAT-ExhibitsFunding portugal seperate_Conso Bridge EBITDA 2008x2007" xfId="9330" xr:uid="{00000000-0005-0000-0000-000056230000}"/>
    <cellStyle name="_MultipleSpace_Jazztel model 21DPVAT-ExhibitsFunding portugal seperate_Conso Bridge EBITDA 2008x2007 2" xfId="9331" xr:uid="{00000000-0005-0000-0000-000057230000}"/>
    <cellStyle name="_MultipleSpace_Jazztel model 21DPVAT-ExhibitsFunding portugal seperate_Conso Bridge EBITDA 2008x2007 2 2" xfId="9332" xr:uid="{00000000-0005-0000-0000-000058230000}"/>
    <cellStyle name="_MultipleSpace_Jazztel model 21DPVAT-ExhibitsFunding portugal seperate_Conso Bridge EBITDA 2008x2007 SPRING06" xfId="9333" xr:uid="{00000000-0005-0000-0000-000059230000}"/>
    <cellStyle name="_MultipleSpace_Jazztel model 21DPVAT-ExhibitsFunding portugal seperate_Conso Bridge EBITDA 2008x2007 SPRING06 2" xfId="9334" xr:uid="{00000000-0005-0000-0000-00005A230000}"/>
    <cellStyle name="_MultipleSpace_Jazztel model 21DPVAT-ExhibitsFunding portugal seperate_Conso Bridge EBITDA 2008x2007 SPRING06 2 2" xfId="9335" xr:uid="{00000000-0005-0000-0000-00005B230000}"/>
    <cellStyle name="_MultipleSpace_Jazztel model 21DPVAT-ExhibitsFunding portugal seperate_P&amp;L Spring 200806" xfId="9336" xr:uid="{00000000-0005-0000-0000-00005C230000}"/>
    <cellStyle name="_MultipleSpace_Jazztel model 21DPVAT-ExhibitsFunding portugal seperate_P&amp;L Spring 200806 2" xfId="9337" xr:uid="{00000000-0005-0000-0000-00005D230000}"/>
    <cellStyle name="_MultipleSpace_Jazztel model 21DPVAT-ExhibitsFunding portugal seperate_P&amp;L Spring 200806 2 2" xfId="9338" xr:uid="{00000000-0005-0000-0000-00005E230000}"/>
    <cellStyle name="_MultipleSpace_Jazztel model 21DPVAT-ExhibitsFunding portugal seperate_Présentation au Board" xfId="9339" xr:uid="{00000000-0005-0000-0000-00005F230000}"/>
    <cellStyle name="_MultipleSpace_Jazztel model 21DPVAT-ExhibitsFunding portugal seperate_Présentation au Board 2" xfId="9340" xr:uid="{00000000-0005-0000-0000-000060230000}"/>
    <cellStyle name="_MultipleSpace_Jazztel model 21DPVAT-ExhibitsFunding portugal seperate_Présentation au Board 2 2" xfId="9341" xr:uid="{00000000-0005-0000-0000-000061230000}"/>
    <cellStyle name="_MultipleSpace_Jazztel model 21DPVAT-ExhibitsFunding portugal seperate_Présentation au Board July 29" xfId="9342" xr:uid="{00000000-0005-0000-0000-000062230000}"/>
    <cellStyle name="_MultipleSpace_Jazztel model 21DPVAT-ExhibitsFunding portugal seperate_Présentation au Board July 29 2" xfId="9343" xr:uid="{00000000-0005-0000-0000-000063230000}"/>
    <cellStyle name="_MultipleSpace_Jazztel model 21DPVAT-ExhibitsFunding portugal seperate_Présentation au Board July 29 2 2" xfId="9344" xr:uid="{00000000-0005-0000-0000-000064230000}"/>
    <cellStyle name="_MultipleSpace_Jazztel model 21DPVAT-ExhibitsFunding portugal seperate_Présentation au CDG July 21 v080708" xfId="9345" xr:uid="{00000000-0005-0000-0000-000065230000}"/>
    <cellStyle name="_MultipleSpace_Jazztel model 21DPVAT-ExhibitsFunding portugal seperate_Présentation au CDG July 21 v080708 2" xfId="9346" xr:uid="{00000000-0005-0000-0000-000066230000}"/>
    <cellStyle name="_MultipleSpace_Jazztel model 21DPVAT-ExhibitsFunding portugal seperate_Présentation au CDG July 21 v080708 2 2" xfId="9347" xr:uid="{00000000-0005-0000-0000-000067230000}"/>
    <cellStyle name="_MultipleSpace_Jazztel model 21DPVAT-ExhibitsFunding portugal seperate_Présention au Board July 29" xfId="9348" xr:uid="{00000000-0005-0000-0000-000068230000}"/>
    <cellStyle name="_MultipleSpace_Jazztel model 21DPVAT-ExhibitsFunding portugal seperate_Présention au Board July 29 2" xfId="9349" xr:uid="{00000000-0005-0000-0000-000069230000}"/>
    <cellStyle name="_MultipleSpace_Jazztel model 21DPVAT-ExhibitsFunding portugal seperate_Présention au Board July 29 2 2" xfId="9350" xr:uid="{00000000-0005-0000-0000-00006A230000}"/>
    <cellStyle name="_MultipleSpace_Jazztel model 21DPVAT-ExhibitsFunding portugal seperate_SPRING 2010" xfId="9351" xr:uid="{00000000-0005-0000-0000-00006B230000}"/>
    <cellStyle name="_MultipleSpace_Jazztel model 21DPVAT-ExhibitsFunding portugal seperate_SPRING 2010 2" xfId="9352" xr:uid="{00000000-0005-0000-0000-00006C230000}"/>
    <cellStyle name="_MultipleSpace_Jazztel model 21DPVAT-ExhibitsFunding portugal seperate_SPRING 2010 2 2" xfId="9353" xr:uid="{00000000-0005-0000-0000-00006D230000}"/>
    <cellStyle name="_MultipleSpace_Jazztel model 21DPVAT-ExhibitsFunding portugal seperate_Synthèse Rhodia Spring Dec 2007 P&amp;L" xfId="9354" xr:uid="{00000000-0005-0000-0000-00006E230000}"/>
    <cellStyle name="_MultipleSpace_Jazztel model 21DPVAT-ExhibitsFunding portugal seperate_Synthèse Rhodia Spring Dec 2007 P&amp;L 2" xfId="9355" xr:uid="{00000000-0005-0000-0000-00006F230000}"/>
    <cellStyle name="_MultipleSpace_Jazztel model 21DPVAT-ExhibitsFunding portugal seperate_Synthèse Rhodia Spring Dec 2007 P&amp;L 2 2" xfId="9356" xr:uid="{00000000-0005-0000-0000-000070230000}"/>
    <cellStyle name="_MultipleSpace_Jazztel model 21DPVAT-ExhibitsFunding portugal seperate_WC &amp; Free Cash Flow 2011-10" xfId="9357" xr:uid="{00000000-0005-0000-0000-000071230000}"/>
    <cellStyle name="_MultipleSpace_Jazztel model 21DPVAT-ExhibitsFunding portugal seperate_WC &amp; Free Cash Flow 2011-10 2" xfId="9358" xr:uid="{00000000-0005-0000-0000-000072230000}"/>
    <cellStyle name="_MultipleSpace_Jazztel model 21DPVAT-ExhibitsFunding portugal seperate_WC &amp; Free Cash Flow 2011-10 2 2" xfId="9359" xr:uid="{00000000-0005-0000-0000-000073230000}"/>
    <cellStyle name="_MultipleSpace_Jazztel model 21DPVAT-ExhibitsFunding portugal seperate_WC &amp; Free Cash Flow Spring 200806" xfId="9360" xr:uid="{00000000-0005-0000-0000-000074230000}"/>
    <cellStyle name="_MultipleSpace_Jazztel model 21DPVAT-ExhibitsFunding portugal seperate_WC &amp; Free Cash Flow Spring 200806 2" xfId="9361" xr:uid="{00000000-0005-0000-0000-000075230000}"/>
    <cellStyle name="_MultipleSpace_Jazztel model 21DPVAT-ExhibitsFunding portugal seperate_WC &amp; Free Cash Flow Spring 200806 2 2" xfId="9362" xr:uid="{00000000-0005-0000-0000-000076230000}"/>
    <cellStyle name="_MultipleSpace_JC Decaux Model 9 Oct 01" xfId="9363" xr:uid="{00000000-0005-0000-0000-000077230000}"/>
    <cellStyle name="_MultipleSpace_JC Decaux Model 9 Oct 01 2" xfId="9364" xr:uid="{00000000-0005-0000-0000-000078230000}"/>
    <cellStyle name="_MultipleSpace_JC Decaux Model 9 Oct 01 2 2" xfId="9365" xr:uid="{00000000-0005-0000-0000-000079230000}"/>
    <cellStyle name="_MultipleSpace_LBO Model v16" xfId="9366" xr:uid="{00000000-0005-0000-0000-00007A230000}"/>
    <cellStyle name="_MultipleSpace_LBO Model v16 2" xfId="9367" xr:uid="{00000000-0005-0000-0000-00007B230000}"/>
    <cellStyle name="_MultipleSpace_LBO Model v16 2 2" xfId="9368" xr:uid="{00000000-0005-0000-0000-00007C230000}"/>
    <cellStyle name="_MultipleSpace_LBO Model Zannier - 04-09-01" xfId="9369" xr:uid="{00000000-0005-0000-0000-00007D230000}"/>
    <cellStyle name="_MultipleSpace_LBO Model Zannier - 04-09-01 2" xfId="9370" xr:uid="{00000000-0005-0000-0000-00007E230000}"/>
    <cellStyle name="_MultipleSpace_LBO Model Zannier - 04-09-01 2 2" xfId="9371" xr:uid="{00000000-0005-0000-0000-00007F230000}"/>
    <cellStyle name="_MultipleSpace_Lonza_Clariant_gstyle v2.1" xfId="9372" xr:uid="{00000000-0005-0000-0000-000080230000}"/>
    <cellStyle name="_MultipleSpace_Lonza_Clariant_gstyle v2.1 2" xfId="9373" xr:uid="{00000000-0005-0000-0000-000081230000}"/>
    <cellStyle name="_MultipleSpace_Lonza_Clariant_gstyle v2.1 2 2" xfId="9374" xr:uid="{00000000-0005-0000-0000-000082230000}"/>
    <cellStyle name="_MultipleSpace_Lonza_Clariant_gstyle v2.1_02 AAA NEW Rhodia EBITDA development" xfId="9375" xr:uid="{00000000-0005-0000-0000-000083230000}"/>
    <cellStyle name="_MultipleSpace_Lonza_Clariant_gstyle v2.1_02 AAA NEW Rhodia EBITDA development 2" xfId="9376" xr:uid="{00000000-0005-0000-0000-000084230000}"/>
    <cellStyle name="_MultipleSpace_Lonza_Clariant_gstyle v2.1_02 AAA NEW Rhodia EBITDA development 2 2" xfId="9377" xr:uid="{00000000-0005-0000-0000-000085230000}"/>
    <cellStyle name="_MultipleSpace_Lonza_Clariant_gstyle v2.1_22 Rhodia Valuation Master 10-Jan-2003" xfId="9378" xr:uid="{00000000-0005-0000-0000-000086230000}"/>
    <cellStyle name="_MultipleSpace_Lonza_Clariant_gstyle v2.1_22 Rhodia Valuation Master 10-Jan-2003 2" xfId="9379" xr:uid="{00000000-0005-0000-0000-000087230000}"/>
    <cellStyle name="_MultipleSpace_Lonza_Clariant_gstyle v2.1_22 Rhodia Valuation Master 10-Jan-2003 2 2" xfId="9380" xr:uid="{00000000-0005-0000-0000-000088230000}"/>
    <cellStyle name="_MultipleSpace_March 24- BIG .." xfId="9381" xr:uid="{00000000-0005-0000-0000-000089230000}"/>
    <cellStyle name="_MultipleSpace_March 24- BIG .. 2" xfId="9382" xr:uid="{00000000-0005-0000-0000-00008A230000}"/>
    <cellStyle name="_MultipleSpace_March 24- BIG .. 2 2" xfId="9383" xr:uid="{00000000-0005-0000-0000-00008B230000}"/>
    <cellStyle name="_MultipleSpace_Merger model_19 Oct incl. LBO" xfId="9384" xr:uid="{00000000-0005-0000-0000-00008C230000}"/>
    <cellStyle name="_MultipleSpace_Merger model_19 Oct incl. LBO 2" xfId="9385" xr:uid="{00000000-0005-0000-0000-00008D230000}"/>
    <cellStyle name="_MultipleSpace_Merger model_19 Oct incl. LBO 2 2" xfId="9386" xr:uid="{00000000-0005-0000-0000-00008E230000}"/>
    <cellStyle name="_MultipleSpace_merger_plans_modified_9_3_1999" xfId="9387" xr:uid="{00000000-0005-0000-0000-00008F230000}"/>
    <cellStyle name="_MultipleSpace_merger_plans_modified_9_3_1999 2" xfId="9388" xr:uid="{00000000-0005-0000-0000-000090230000}"/>
    <cellStyle name="_MultipleSpace_merger_plans_modified_9_3_1999 2 2" xfId="9389" xr:uid="{00000000-0005-0000-0000-000091230000}"/>
    <cellStyle name="_MultipleSpace_Model Vague 07 conso - Dannaud" xfId="9390" xr:uid="{00000000-0005-0000-0000-000092230000}"/>
    <cellStyle name="_MultipleSpace_Model Vague 07 conso - Dannaud 2" xfId="9391" xr:uid="{00000000-0005-0000-0000-000093230000}"/>
    <cellStyle name="_MultipleSpace_Model Vague 07 conso - Dannaud 2 2" xfId="9392" xr:uid="{00000000-0005-0000-0000-000094230000}"/>
    <cellStyle name="_MultipleSpace_Model_Phosphor10+recap" xfId="9393" xr:uid="{00000000-0005-0000-0000-000095230000}"/>
    <cellStyle name="_MultipleSpace_NBC-5 yearDCF-Final from Vivendi modified" xfId="9394" xr:uid="{00000000-0005-0000-0000-000096230000}"/>
    <cellStyle name="_MultipleSpace_NBC-5 yearDCF-Final from Vivendi modified 2" xfId="9395" xr:uid="{00000000-0005-0000-0000-000097230000}"/>
    <cellStyle name="_MultipleSpace_NBC-5 yearDCF-Final from Vivendi modified 2 2" xfId="9396" xr:uid="{00000000-0005-0000-0000-000098230000}"/>
    <cellStyle name="_MultipleSpace_NEW Clariant SoP, AVP" xfId="9397" xr:uid="{00000000-0005-0000-0000-000099230000}"/>
    <cellStyle name="_MultipleSpace_NEW Clariant SoP, AVP 2" xfId="9398" xr:uid="{00000000-0005-0000-0000-00009A230000}"/>
    <cellStyle name="_MultipleSpace_NEW Clariant SoP, AVP 2 2" xfId="9399" xr:uid="{00000000-0005-0000-0000-00009B230000}"/>
    <cellStyle name="_MultipleSpace_New Preliminary Clearstream Model" xfId="9400" xr:uid="{00000000-0005-0000-0000-00009C230000}"/>
    <cellStyle name="_MultipleSpace_New Preliminary Clearstream Model 2" xfId="9401" xr:uid="{00000000-0005-0000-0000-00009D230000}"/>
    <cellStyle name="_MultipleSpace_New Preliminary Clearstream Model 2 2" xfId="9402" xr:uid="{00000000-0005-0000-0000-00009E230000}"/>
    <cellStyle name="_MultipleSpace_outputs" xfId="9403" xr:uid="{00000000-0005-0000-0000-00009F230000}"/>
    <cellStyle name="_MultipleSpace_outputs 2" xfId="9404" xr:uid="{00000000-0005-0000-0000-0000A0230000}"/>
    <cellStyle name="_MultipleSpace_outputs 2 2" xfId="9405" xr:uid="{00000000-0005-0000-0000-0000A1230000}"/>
    <cellStyle name="_MultipleSpace_Portfolio " xfId="9406" xr:uid="{00000000-0005-0000-0000-0000A2230000}"/>
    <cellStyle name="_MultipleSpace_Portfolio  2" xfId="9407" xr:uid="{00000000-0005-0000-0000-0000A3230000}"/>
    <cellStyle name="_MultipleSpace_Portfolio  2 2" xfId="9408" xr:uid="{00000000-0005-0000-0000-0000A4230000}"/>
    <cellStyle name="_MultipleSpace_Rhodia SoP AVP 19 Mar 2002" xfId="9409" xr:uid="{00000000-0005-0000-0000-0000A5230000}"/>
    <cellStyle name="_MultipleSpace_Rhodia SoP AVP 19 Mar 2002 2" xfId="9410" xr:uid="{00000000-0005-0000-0000-0000A6230000}"/>
    <cellStyle name="_MultipleSpace_Rhodia SoP AVP 19 Mar 2002 2 2" xfId="9411" xr:uid="{00000000-0005-0000-0000-0000A7230000}"/>
    <cellStyle name="_MultipleSpace_Samsara Model_250501_v2" xfId="9412" xr:uid="{00000000-0005-0000-0000-0000A8230000}"/>
    <cellStyle name="_MultipleSpace_Samsara Model_250501_v2 2" xfId="9413" xr:uid="{00000000-0005-0000-0000-0000A9230000}"/>
    <cellStyle name="_MultipleSpace_Samsara Model_250501_v2 2 2" xfId="9414" xr:uid="{00000000-0005-0000-0000-0000AA230000}"/>
    <cellStyle name="_MultipleSpace_Seminis - Analysis at Various Prices" xfId="9415" xr:uid="{00000000-0005-0000-0000-0000AB230000}"/>
    <cellStyle name="_MultipleSpace_Seminis - Analysis at Various Prices 2" xfId="9416" xr:uid="{00000000-0005-0000-0000-0000AC230000}"/>
    <cellStyle name="_MultipleSpace_Seminis - Analysis at Various Prices 2 2" xfId="9417" xr:uid="{00000000-0005-0000-0000-0000AD230000}"/>
    <cellStyle name="_MultipleSpace_Standard Financial Summary" xfId="9418" xr:uid="{00000000-0005-0000-0000-0000AE230000}"/>
    <cellStyle name="_MultipleSpace_Standard Financial Summary 2" xfId="9419" xr:uid="{00000000-0005-0000-0000-0000AF230000}"/>
    <cellStyle name="_MultipleSpace_Standard Financial Summary 2 2" xfId="9420" xr:uid="{00000000-0005-0000-0000-0000B0230000}"/>
    <cellStyle name="_MultipleSpace_Summary of Financial Effects" xfId="9421" xr:uid="{00000000-0005-0000-0000-0000B1230000}"/>
    <cellStyle name="_MultipleSpace_Summary of Financial Effects 2" xfId="9422" xr:uid="{00000000-0005-0000-0000-0000B2230000}"/>
    <cellStyle name="_MultipleSpace_Summary of Financial Effects 2 2" xfId="9423" xr:uid="{00000000-0005-0000-0000-0000B3230000}"/>
    <cellStyle name="_MultipleSpace_Training Model Shell" xfId="9424" xr:uid="{00000000-0005-0000-0000-0000B4230000}"/>
    <cellStyle name="_MultipleSpace_Training Model Shell 2" xfId="9425" xr:uid="{00000000-0005-0000-0000-0000B5230000}"/>
    <cellStyle name="_MultipleSpace_Training Model Shell 2 2" xfId="9426" xr:uid="{00000000-0005-0000-0000-0000B6230000}"/>
    <cellStyle name="_MultipleSpace_Training Model Shell_BLS2q_salesforce" xfId="9427" xr:uid="{00000000-0005-0000-0000-0000B7230000}"/>
    <cellStyle name="_MultipleSpace_unbundling" xfId="9428" xr:uid="{00000000-0005-0000-0000-0000B8230000}"/>
    <cellStyle name="_MultipleSpace_unbundling 2" xfId="9429" xr:uid="{00000000-0005-0000-0000-0000B9230000}"/>
    <cellStyle name="_MultipleSpace_unbundling 2 2" xfId="9430" xr:uid="{00000000-0005-0000-0000-0000BA230000}"/>
    <cellStyle name="_MultipleSpace_unbundling_lighting_2" xfId="9431" xr:uid="{00000000-0005-0000-0000-0000BB230000}"/>
    <cellStyle name="_MultipleSpace_unbundling_lighting_2 2" xfId="9432" xr:uid="{00000000-0005-0000-0000-0000BC230000}"/>
    <cellStyle name="_MultipleSpace_unbundling_lighting_2 2 2" xfId="9433" xr:uid="{00000000-0005-0000-0000-0000BD230000}"/>
    <cellStyle name="_MultipleSpace_Update 08-27-01-3" xfId="9434" xr:uid="{00000000-0005-0000-0000-0000BE230000}"/>
    <cellStyle name="_MultipleSpace_Update 08-27-01-3 2" xfId="9435" xr:uid="{00000000-0005-0000-0000-0000BF230000}"/>
    <cellStyle name="_MultipleSpace_Update 08-27-01-3 2 2" xfId="9436" xr:uid="{00000000-0005-0000-0000-0000C0230000}"/>
    <cellStyle name="_MultipleSpace_Update 08-27-01-3_BLS2q_salesforce" xfId="9437" xr:uid="{00000000-0005-0000-0000-0000C1230000}"/>
    <cellStyle name="_MultipleSpace_USA Ownership" xfId="9438" xr:uid="{00000000-0005-0000-0000-0000C2230000}"/>
    <cellStyle name="_MultipleSpace_USA Ownership 2" xfId="9439" xr:uid="{00000000-0005-0000-0000-0000C3230000}"/>
    <cellStyle name="_MultipleSpace_USA Ownership 2 2" xfId="9440" xr:uid="{00000000-0005-0000-0000-0000C4230000}"/>
    <cellStyle name="_MultipleSpace_Vague LBO Model - 19 July 2001" xfId="9441" xr:uid="{00000000-0005-0000-0000-0000C5230000}"/>
    <cellStyle name="_MultipleSpace_Vague LBO Model - 19 July 2001 2" xfId="9442" xr:uid="{00000000-0005-0000-0000-0000C6230000}"/>
    <cellStyle name="_MultipleSpace_Vague LBO Model - 19 July 2001 2 2" xfId="9443" xr:uid="{00000000-0005-0000-0000-0000C7230000}"/>
    <cellStyle name="_MultipleSpace_Versatel1" xfId="9444" xr:uid="{00000000-0005-0000-0000-0000C8230000}"/>
    <cellStyle name="_MultipleSpace_Versatel1 2" xfId="9445" xr:uid="{00000000-0005-0000-0000-0000C9230000}"/>
    <cellStyle name="_MultipleSpace_Versatel1 2 2" xfId="9446" xr:uid="{00000000-0005-0000-0000-0000CA230000}"/>
    <cellStyle name="_MultipleSpace_Versatel1_2009-07-22_PEC-CAPEX 2009-2010_V7" xfId="9447" xr:uid="{00000000-0005-0000-0000-0000CB230000}"/>
    <cellStyle name="_MultipleSpace_Versatel1_2009-08_PEC-CAPEX 2009-2010_V8" xfId="9448" xr:uid="{00000000-0005-0000-0000-0000CC230000}"/>
    <cellStyle name="_MultipleSpace_Versatel1_Bridge FC Act 2007 vs 2008 (Fct June) par entreprise" xfId="9449" xr:uid="{00000000-0005-0000-0000-0000CD230000}"/>
    <cellStyle name="_MultipleSpace_Versatel1_Bridge FC Act 2007 vs 2008 (Fct June) par entreprise 2" xfId="9450" xr:uid="{00000000-0005-0000-0000-0000CE230000}"/>
    <cellStyle name="_MultipleSpace_Versatel1_Bridge FC Act 2007 vs 2008 (Fct June) par entreprise 2 2" xfId="9451" xr:uid="{00000000-0005-0000-0000-0000CF230000}"/>
    <cellStyle name="_MultipleSpace_Versatel1_Cash Unit Review 2012 03 Acetow" xfId="9452" xr:uid="{00000000-0005-0000-0000-0000D0230000}"/>
    <cellStyle name="_MultipleSpace_Versatel1_Chiffres Pres board 2007" xfId="9453" xr:uid="{00000000-0005-0000-0000-0000D1230000}"/>
    <cellStyle name="_MultipleSpace_Versatel1_Chiffres Pres board 2007 2" xfId="9454" xr:uid="{00000000-0005-0000-0000-0000D2230000}"/>
    <cellStyle name="_MultipleSpace_Versatel1_Chiffres Pres board 2007 2 2" xfId="9455" xr:uid="{00000000-0005-0000-0000-0000D3230000}"/>
    <cellStyle name="_MultipleSpace_Versatel1_Chiffres Pres Juillet 2007" xfId="9456" xr:uid="{00000000-0005-0000-0000-0000D4230000}"/>
    <cellStyle name="_MultipleSpace_Versatel1_Chiffres Pres Juillet 2007 2" xfId="9457" xr:uid="{00000000-0005-0000-0000-0000D5230000}"/>
    <cellStyle name="_MultipleSpace_Versatel1_Chiffres Pres Juillet 2007 2 2" xfId="9458" xr:uid="{00000000-0005-0000-0000-0000D6230000}"/>
    <cellStyle name="_MultipleSpace_Versatel1_Conso Bridge EBITDA 2008x2007" xfId="9459" xr:uid="{00000000-0005-0000-0000-0000D7230000}"/>
    <cellStyle name="_MultipleSpace_Versatel1_Conso Bridge EBITDA 2008x2007 2" xfId="9460" xr:uid="{00000000-0005-0000-0000-0000D8230000}"/>
    <cellStyle name="_MultipleSpace_Versatel1_Conso Bridge EBITDA 2008x2007 2 2" xfId="9461" xr:uid="{00000000-0005-0000-0000-0000D9230000}"/>
    <cellStyle name="_MultipleSpace_Versatel1_Conso Bridge EBITDA 2008x2007 SPRING06" xfId="9462" xr:uid="{00000000-0005-0000-0000-0000DA230000}"/>
    <cellStyle name="_MultipleSpace_Versatel1_Conso Bridge EBITDA 2008x2007 SPRING06 2" xfId="9463" xr:uid="{00000000-0005-0000-0000-0000DB230000}"/>
    <cellStyle name="_MultipleSpace_Versatel1_Conso Bridge EBITDA 2008x2007 SPRING06 2 2" xfId="9464" xr:uid="{00000000-0005-0000-0000-0000DC230000}"/>
    <cellStyle name="_MultipleSpace_Versatel1_P&amp;L Spring 200806" xfId="9465" xr:uid="{00000000-0005-0000-0000-0000DD230000}"/>
    <cellStyle name="_MultipleSpace_Versatel1_P&amp;L Spring 200806 2" xfId="9466" xr:uid="{00000000-0005-0000-0000-0000DE230000}"/>
    <cellStyle name="_MultipleSpace_Versatel1_P&amp;L Spring 200806 2 2" xfId="9467" xr:uid="{00000000-0005-0000-0000-0000DF230000}"/>
    <cellStyle name="_MultipleSpace_Versatel1_Présentation au Board" xfId="9468" xr:uid="{00000000-0005-0000-0000-0000E0230000}"/>
    <cellStyle name="_MultipleSpace_Versatel1_Présentation au Board 2" xfId="9469" xr:uid="{00000000-0005-0000-0000-0000E1230000}"/>
    <cellStyle name="_MultipleSpace_Versatel1_Présentation au Board 2 2" xfId="9470" xr:uid="{00000000-0005-0000-0000-0000E2230000}"/>
    <cellStyle name="_MultipleSpace_Versatel1_Présentation au Board July 29" xfId="9471" xr:uid="{00000000-0005-0000-0000-0000E3230000}"/>
    <cellStyle name="_MultipleSpace_Versatel1_Présentation au Board July 29 2" xfId="9472" xr:uid="{00000000-0005-0000-0000-0000E4230000}"/>
    <cellStyle name="_MultipleSpace_Versatel1_Présentation au Board July 29 2 2" xfId="9473" xr:uid="{00000000-0005-0000-0000-0000E5230000}"/>
    <cellStyle name="_MultipleSpace_Versatel1_Présentation au CDG July 21 v080708" xfId="9474" xr:uid="{00000000-0005-0000-0000-0000E6230000}"/>
    <cellStyle name="_MultipleSpace_Versatel1_Présentation au CDG July 21 v080708 2" xfId="9475" xr:uid="{00000000-0005-0000-0000-0000E7230000}"/>
    <cellStyle name="_MultipleSpace_Versatel1_Présentation au CDG July 21 v080708 2 2" xfId="9476" xr:uid="{00000000-0005-0000-0000-0000E8230000}"/>
    <cellStyle name="_MultipleSpace_Versatel1_Présention au Board July 29" xfId="9477" xr:uid="{00000000-0005-0000-0000-0000E9230000}"/>
    <cellStyle name="_MultipleSpace_Versatel1_Présention au Board July 29 2" xfId="9478" xr:uid="{00000000-0005-0000-0000-0000EA230000}"/>
    <cellStyle name="_MultipleSpace_Versatel1_Présention au Board July 29 2 2" xfId="9479" xr:uid="{00000000-0005-0000-0000-0000EB230000}"/>
    <cellStyle name="_MultipleSpace_Versatel1_SPRING 2010" xfId="9480" xr:uid="{00000000-0005-0000-0000-0000EC230000}"/>
    <cellStyle name="_MultipleSpace_Versatel1_SPRING 2010 2" xfId="9481" xr:uid="{00000000-0005-0000-0000-0000ED230000}"/>
    <cellStyle name="_MultipleSpace_Versatel1_SPRING 2010 2 2" xfId="9482" xr:uid="{00000000-0005-0000-0000-0000EE230000}"/>
    <cellStyle name="_MultipleSpace_Versatel1_Synthèse Rhodia Spring Dec 2007 P&amp;L" xfId="9483" xr:uid="{00000000-0005-0000-0000-0000EF230000}"/>
    <cellStyle name="_MultipleSpace_Versatel1_Synthèse Rhodia Spring Dec 2007 P&amp;L 2" xfId="9484" xr:uid="{00000000-0005-0000-0000-0000F0230000}"/>
    <cellStyle name="_MultipleSpace_Versatel1_Synthèse Rhodia Spring Dec 2007 P&amp;L 2 2" xfId="9485" xr:uid="{00000000-0005-0000-0000-0000F1230000}"/>
    <cellStyle name="_MultipleSpace_Versatel1_WC &amp; Free Cash Flow 2011-10" xfId="9486" xr:uid="{00000000-0005-0000-0000-0000F2230000}"/>
    <cellStyle name="_MultipleSpace_Versatel1_WC &amp; Free Cash Flow 2011-10 2" xfId="9487" xr:uid="{00000000-0005-0000-0000-0000F3230000}"/>
    <cellStyle name="_MultipleSpace_Versatel1_WC &amp; Free Cash Flow 2011-10 2 2" xfId="9488" xr:uid="{00000000-0005-0000-0000-0000F4230000}"/>
    <cellStyle name="_MultipleSpace_Versatel1_WC &amp; Free Cash Flow Spring 200806" xfId="9489" xr:uid="{00000000-0005-0000-0000-0000F5230000}"/>
    <cellStyle name="_MultipleSpace_Versatel1_WC &amp; Free Cash Flow Spring 200806 2" xfId="9490" xr:uid="{00000000-0005-0000-0000-0000F6230000}"/>
    <cellStyle name="_MultipleSpace_Versatel1_WC &amp; Free Cash Flow Spring 200806 2 2" xfId="9491" xr:uid="{00000000-0005-0000-0000-0000F7230000}"/>
    <cellStyle name="_MultipleSpace_VU Valuation-top down approach 02" xfId="9492" xr:uid="{00000000-0005-0000-0000-0000F8230000}"/>
    <cellStyle name="_MultipleSpace_VU Valuation-top down approach 02 2" xfId="9493" xr:uid="{00000000-0005-0000-0000-0000F9230000}"/>
    <cellStyle name="_MultipleSpace_VU Valuation-top down approach 02 2 2" xfId="9494" xr:uid="{00000000-0005-0000-0000-0000FA230000}"/>
    <cellStyle name="_MultipleSpace_WACC" xfId="9495" xr:uid="{00000000-0005-0000-0000-0000FB230000}"/>
    <cellStyle name="_MultipleSpace_WACC 2" xfId="9496" xr:uid="{00000000-0005-0000-0000-0000FC230000}"/>
    <cellStyle name="_MultipleSpace_WACC 2 2" xfId="9497" xr:uid="{00000000-0005-0000-0000-0000FD230000}"/>
    <cellStyle name="_MultipleSpace_WACC Analysis" xfId="9498" xr:uid="{00000000-0005-0000-0000-0000FE230000}"/>
    <cellStyle name="_MultipleSpace_WACC Analysis 2" xfId="9499" xr:uid="{00000000-0005-0000-0000-0000FF230000}"/>
    <cellStyle name="_MultipleSpace_WACC Analysis 2 2" xfId="9500" xr:uid="{00000000-0005-0000-0000-000000240000}"/>
    <cellStyle name="_PEC 2012planCurrInvestJanuary02.01.2012" xfId="9501" xr:uid="{00000000-0005-0000-0000-000001240000}"/>
    <cellStyle name="_PEC2011CurrentInvestAccepted" xfId="9502" xr:uid="{00000000-0005-0000-0000-000002240000}"/>
    <cellStyle name="_Percent" xfId="9503" xr:uid="{00000000-0005-0000-0000-000003240000}"/>
    <cellStyle name="_Percent 2" xfId="9504" xr:uid="{00000000-0005-0000-0000-000004240000}"/>
    <cellStyle name="_Percent 2 2" xfId="9505" xr:uid="{00000000-0005-0000-0000-000005240000}"/>
    <cellStyle name="_Percent_02 Pfd Valuation" xfId="9506" xr:uid="{00000000-0005-0000-0000-000006240000}"/>
    <cellStyle name="_Percent_02 Pfd Valuation 2" xfId="9507" xr:uid="{00000000-0005-0000-0000-000007240000}"/>
    <cellStyle name="_Percent_02 Pfd Valuation 2 2" xfId="9508" xr:uid="{00000000-0005-0000-0000-000008240000}"/>
    <cellStyle name="_Percent_AD-Modèle GSI-14.03.00.final" xfId="9509" xr:uid="{00000000-0005-0000-0000-000009240000}"/>
    <cellStyle name="_Percent_AVP" xfId="9510" xr:uid="{00000000-0005-0000-0000-00000A240000}"/>
    <cellStyle name="_Percent_AVP 2" xfId="9511" xr:uid="{00000000-0005-0000-0000-00000B240000}"/>
    <cellStyle name="_Percent_AVP 2 2" xfId="9512" xr:uid="{00000000-0005-0000-0000-00000C240000}"/>
    <cellStyle name="_Percent_BLS2q_salesforce" xfId="9513" xr:uid="{00000000-0005-0000-0000-00000D240000}"/>
    <cellStyle name="_Percent_BLS2q_salesforce_07 Rhodia Liquidity Model Standstill 03Nov03" xfId="9514" xr:uid="{00000000-0005-0000-0000-00000E240000}"/>
    <cellStyle name="_Percent_BLS2q_salesforce_07 Rhodia Liquidity Model Standstill 03Nov03 2" xfId="9515" xr:uid="{00000000-0005-0000-0000-00000F240000}"/>
    <cellStyle name="_Percent_BLS2q_salesforce_07 Rhodia Liquidity Model Standstill 03Nov03 2 2" xfId="9516" xr:uid="{00000000-0005-0000-0000-000010240000}"/>
    <cellStyle name="_Percent_BLS2q_salesforce_Panorama banques2410" xfId="9517" xr:uid="{00000000-0005-0000-0000-000011240000}"/>
    <cellStyle name="_Percent_BLS2q_salesforce_Panorama banques2410 2" xfId="9518" xr:uid="{00000000-0005-0000-0000-000012240000}"/>
    <cellStyle name="_Percent_BLS2q_salesforce_Panorama banques2410 2 2" xfId="9519" xr:uid="{00000000-0005-0000-0000-000013240000}"/>
    <cellStyle name="_Percent_Book1" xfId="9520" xr:uid="{00000000-0005-0000-0000-000014240000}"/>
    <cellStyle name="_Percent_Book1 2" xfId="9521" xr:uid="{00000000-0005-0000-0000-000015240000}"/>
    <cellStyle name="_Percent_Book1 2 2" xfId="9522" xr:uid="{00000000-0005-0000-0000-000016240000}"/>
    <cellStyle name="_Percent_Book1 3" xfId="9523" xr:uid="{00000000-0005-0000-0000-000017240000}"/>
    <cellStyle name="_Percent_Book1 4" xfId="9524" xr:uid="{00000000-0005-0000-0000-000018240000}"/>
    <cellStyle name="_Percent_Book1_02 AAA NEW Rhodia EBITDA development" xfId="9525" xr:uid="{00000000-0005-0000-0000-000019240000}"/>
    <cellStyle name="_Percent_Book1_02 AAA NEW Rhodia EBITDA development 2" xfId="9526" xr:uid="{00000000-0005-0000-0000-00001A240000}"/>
    <cellStyle name="_Percent_Book1_02 AAA NEW Rhodia EBITDA development 2 2" xfId="9527" xr:uid="{00000000-0005-0000-0000-00001B240000}"/>
    <cellStyle name="_Percent_Book1_02 AAA NEW Rhodia EBITDA development 3" xfId="9528" xr:uid="{00000000-0005-0000-0000-00001C240000}"/>
    <cellStyle name="_Percent_Book1_02 AAA NEW Rhodia EBITDA development 4" xfId="9529" xr:uid="{00000000-0005-0000-0000-00001D240000}"/>
    <cellStyle name="_Percent_Book1_02 AAA NEW Rhodia EBITDA development_2009-07-22_PEC-CAPEX 2009-2010_V7" xfId="9530" xr:uid="{00000000-0005-0000-0000-00001E240000}"/>
    <cellStyle name="_Percent_Book1_02 AAA NEW Rhodia EBITDA development_2009-08_PEC-CAPEX 2009-2010_V8" xfId="9531" xr:uid="{00000000-0005-0000-0000-00001F240000}"/>
    <cellStyle name="_Percent_Book1_02 PICARD_BUSINESS PLAN 05042002" xfId="9532" xr:uid="{00000000-0005-0000-0000-000020240000}"/>
    <cellStyle name="_Percent_Book1_02 PICARD_BUSINESS PLAN 05042002 2" xfId="9533" xr:uid="{00000000-0005-0000-0000-000021240000}"/>
    <cellStyle name="_Percent_Book1_02 PICARD_BUSINESS PLAN 05042002 2 2" xfId="9534" xr:uid="{00000000-0005-0000-0000-000022240000}"/>
    <cellStyle name="_Percent_Book1_05 CSC_Picabia_02042002" xfId="9535" xr:uid="{00000000-0005-0000-0000-000023240000}"/>
    <cellStyle name="_Percent_Book1_05 CSC_Picabia_02042002 2" xfId="9536" xr:uid="{00000000-0005-0000-0000-000024240000}"/>
    <cellStyle name="_Percent_Book1_05 CSC_Picabia_02042002 2 2" xfId="9537" xr:uid="{00000000-0005-0000-0000-000025240000}"/>
    <cellStyle name="_Percent_Book1_2009-07-22_PEC-CAPEX 2009-2010_V7" xfId="9538" xr:uid="{00000000-0005-0000-0000-000026240000}"/>
    <cellStyle name="_Percent_Book1_2009-08_PEC-CAPEX 2009-2010_V8" xfId="9539" xr:uid="{00000000-0005-0000-0000-000027240000}"/>
    <cellStyle name="_Percent_Book1_22 Rhodia Valuation Master 10-Jan-2003" xfId="9540" xr:uid="{00000000-0005-0000-0000-000028240000}"/>
    <cellStyle name="_Percent_Book1_22 Rhodia Valuation Master 10-Jan-2003 2" xfId="9541" xr:uid="{00000000-0005-0000-0000-000029240000}"/>
    <cellStyle name="_Percent_Book1_22 Rhodia Valuation Master 10-Jan-2003 2 2" xfId="9542" xr:uid="{00000000-0005-0000-0000-00002A240000}"/>
    <cellStyle name="_Percent_Book1_Jazztel model 16DP3-Exhibits" xfId="9543" xr:uid="{00000000-0005-0000-0000-00002B240000}"/>
    <cellStyle name="_Percent_Book1_Jazztel model 16DP3-Exhibits 2" xfId="9544" xr:uid="{00000000-0005-0000-0000-00002C240000}"/>
    <cellStyle name="_Percent_Book1_Jazztel model 16DP3-Exhibits 2 2" xfId="9545" xr:uid="{00000000-0005-0000-0000-00002D240000}"/>
    <cellStyle name="_Percent_Book1_Jazztel model 16DP3-Exhibits_Mobile CSC - CMT" xfId="9546" xr:uid="{00000000-0005-0000-0000-00002E240000}"/>
    <cellStyle name="_Percent_Book1_Jazztel model 16DP3-Exhibits_Mobile CSC - CMT 2" xfId="9547" xr:uid="{00000000-0005-0000-0000-00002F240000}"/>
    <cellStyle name="_Percent_Book1_Jazztel model 16DP3-Exhibits_Mobile CSC - CMT 2 2" xfId="9548" xr:uid="{00000000-0005-0000-0000-000030240000}"/>
    <cellStyle name="_Percent_Book1_Jazztel model 16DP3-Exhibits_Mobile CSC - CMT_Chiffres Pres board 2007" xfId="9549" xr:uid="{00000000-0005-0000-0000-000031240000}"/>
    <cellStyle name="_Percent_Book1_Jazztel model 16DP3-Exhibits_Mobile CSC - CMT_Chiffres Pres board 2007 2" xfId="9550" xr:uid="{00000000-0005-0000-0000-000032240000}"/>
    <cellStyle name="_Percent_Book1_Jazztel model 16DP3-Exhibits_Mobile CSC - CMT_Chiffres Pres board 2007 2 2" xfId="9551" xr:uid="{00000000-0005-0000-0000-000033240000}"/>
    <cellStyle name="_Percent_Book1_Jazztel model 16DP3-Exhibits_Mobile CSC - CMT_Chiffres Pres Juillet 2007" xfId="9552" xr:uid="{00000000-0005-0000-0000-000034240000}"/>
    <cellStyle name="_Percent_Book1_Jazztel model 16DP3-Exhibits_Mobile CSC - CMT_Chiffres Pres Juillet 2007 2" xfId="9553" xr:uid="{00000000-0005-0000-0000-000035240000}"/>
    <cellStyle name="_Percent_Book1_Jazztel model 16DP3-Exhibits_Mobile CSC - CMT_Chiffres Pres Juillet 2007 2 2" xfId="9554" xr:uid="{00000000-0005-0000-0000-000036240000}"/>
    <cellStyle name="_Percent_Book1_Jazztel model 16DP3-Exhibits_Mobile CSC - CMT_Free Cash Flow" xfId="9555" xr:uid="{00000000-0005-0000-0000-000037240000}"/>
    <cellStyle name="_Percent_Book1_Jazztel model 16DP3-Exhibits_Mobile CSC - CMT_Free Cash Flow 2" xfId="9556" xr:uid="{00000000-0005-0000-0000-000038240000}"/>
    <cellStyle name="_Percent_Book1_Jazztel model 16DP3-Exhibits_Mobile CSC - CMT_Free Cash Flow 2 2" xfId="9557" xr:uid="{00000000-0005-0000-0000-000039240000}"/>
    <cellStyle name="_Percent_Book1_Jazztel model 16DP3-Exhibits_Mobile CSC - CMT_Free Cash Flow_Bridge FC Act 2007 vs 2008 (Fct June) par entreprise" xfId="9558" xr:uid="{00000000-0005-0000-0000-00003A240000}"/>
    <cellStyle name="_Percent_Book1_Jazztel model 16DP3-Exhibits_Mobile CSC - CMT_Free Cash Flow_Bridge FC Act 2007 vs 2008 (Fct June) par entreprise 2" xfId="9559" xr:uid="{00000000-0005-0000-0000-00003B240000}"/>
    <cellStyle name="_Percent_Book1_Jazztel model 16DP3-Exhibits_Mobile CSC - CMT_Free Cash Flow_Bridge FC Act 2007 vs 2008 (Fct June) par entreprise 2 2" xfId="9560" xr:uid="{00000000-0005-0000-0000-00003C240000}"/>
    <cellStyle name="_Percent_Book1_Jazztel model 16DP3-Exhibits_Mobile CSC - CMT_Free Cash Flow_Cash Unit Review 2012 03 Acetow" xfId="9561" xr:uid="{00000000-0005-0000-0000-00003D240000}"/>
    <cellStyle name="_Percent_Book1_Jazztel model 16DP3-Exhibits_Mobile CSC - CMT_Free Cash Flow_Chiffres Pres board 2007" xfId="9562" xr:uid="{00000000-0005-0000-0000-00003E240000}"/>
    <cellStyle name="_Percent_Book1_Jazztel model 16DP3-Exhibits_Mobile CSC - CMT_Free Cash Flow_Chiffres Pres board 2007 2" xfId="9563" xr:uid="{00000000-0005-0000-0000-00003F240000}"/>
    <cellStyle name="_Percent_Book1_Jazztel model 16DP3-Exhibits_Mobile CSC - CMT_Free Cash Flow_Chiffres Pres board 2007 2 2" xfId="9564" xr:uid="{00000000-0005-0000-0000-000040240000}"/>
    <cellStyle name="_Percent_Book1_Jazztel model 16DP3-Exhibits_Mobile CSC - CMT_Free Cash Flow_Conso Bridge EBITDA 2008x2007" xfId="9565" xr:uid="{00000000-0005-0000-0000-000041240000}"/>
    <cellStyle name="_Percent_Book1_Jazztel model 16DP3-Exhibits_Mobile CSC - CMT_Free Cash Flow_Conso Bridge EBITDA 2008x2007 2" xfId="9566" xr:uid="{00000000-0005-0000-0000-000042240000}"/>
    <cellStyle name="_Percent_Book1_Jazztel model 16DP3-Exhibits_Mobile CSC - CMT_Free Cash Flow_Conso Bridge EBITDA 2008x2007 2 2" xfId="9567" xr:uid="{00000000-0005-0000-0000-000043240000}"/>
    <cellStyle name="_Percent_Book1_Jazztel model 16DP3-Exhibits_Mobile CSC - CMT_Free Cash Flow_Conso Bridge EBITDA 2008x2007 SPRING06" xfId="9568" xr:uid="{00000000-0005-0000-0000-000044240000}"/>
    <cellStyle name="_Percent_Book1_Jazztel model 16DP3-Exhibits_Mobile CSC - CMT_Free Cash Flow_Conso Bridge EBITDA 2008x2007 SPRING06 2" xfId="9569" xr:uid="{00000000-0005-0000-0000-000045240000}"/>
    <cellStyle name="_Percent_Book1_Jazztel model 16DP3-Exhibits_Mobile CSC - CMT_Free Cash Flow_Conso Bridge EBITDA 2008x2007 SPRING06 2 2" xfId="9570" xr:uid="{00000000-0005-0000-0000-000046240000}"/>
    <cellStyle name="_Percent_Book1_Jazztel model 16DP3-Exhibits_Mobile CSC - CMT_Free Cash Flow_P&amp;L Spring 200806" xfId="9571" xr:uid="{00000000-0005-0000-0000-000047240000}"/>
    <cellStyle name="_Percent_Book1_Jazztel model 16DP3-Exhibits_Mobile CSC - CMT_Free Cash Flow_P&amp;L Spring 200806 2" xfId="9572" xr:uid="{00000000-0005-0000-0000-000048240000}"/>
    <cellStyle name="_Percent_Book1_Jazztel model 16DP3-Exhibits_Mobile CSC - CMT_Free Cash Flow_P&amp;L Spring 200806 2 2" xfId="9573" xr:uid="{00000000-0005-0000-0000-000049240000}"/>
    <cellStyle name="_Percent_Book1_Jazztel model 16DP3-Exhibits_Mobile CSC - CMT_Free Cash Flow_Présentation au Board" xfId="9574" xr:uid="{00000000-0005-0000-0000-00004A240000}"/>
    <cellStyle name="_Percent_Book1_Jazztel model 16DP3-Exhibits_Mobile CSC - CMT_Free Cash Flow_Présentation au Board 2" xfId="9575" xr:uid="{00000000-0005-0000-0000-00004B240000}"/>
    <cellStyle name="_Percent_Book1_Jazztel model 16DP3-Exhibits_Mobile CSC - CMT_Free Cash Flow_Présentation au Board 2 2" xfId="9576" xr:uid="{00000000-0005-0000-0000-00004C240000}"/>
    <cellStyle name="_Percent_Book1_Jazztel model 16DP3-Exhibits_Mobile CSC - CMT_Free Cash Flow_Présentation au Board July 29" xfId="9577" xr:uid="{00000000-0005-0000-0000-00004D240000}"/>
    <cellStyle name="_Percent_Book1_Jazztel model 16DP3-Exhibits_Mobile CSC - CMT_Free Cash Flow_Présentation au Board July 29 2" xfId="9578" xr:uid="{00000000-0005-0000-0000-00004E240000}"/>
    <cellStyle name="_Percent_Book1_Jazztel model 16DP3-Exhibits_Mobile CSC - CMT_Free Cash Flow_Présentation au Board July 29 2 2" xfId="9579" xr:uid="{00000000-0005-0000-0000-00004F240000}"/>
    <cellStyle name="_Percent_Book1_Jazztel model 16DP3-Exhibits_Mobile CSC - CMT_Free Cash Flow_Présentation au CDG July 21 v080708" xfId="9580" xr:uid="{00000000-0005-0000-0000-000050240000}"/>
    <cellStyle name="_Percent_Book1_Jazztel model 16DP3-Exhibits_Mobile CSC - CMT_Free Cash Flow_Présentation au CDG July 21 v080708 2" xfId="9581" xr:uid="{00000000-0005-0000-0000-000051240000}"/>
    <cellStyle name="_Percent_Book1_Jazztel model 16DP3-Exhibits_Mobile CSC - CMT_Free Cash Flow_Présentation au CDG July 21 v080708 2 2" xfId="9582" xr:uid="{00000000-0005-0000-0000-000052240000}"/>
    <cellStyle name="_Percent_Book1_Jazztel model 16DP3-Exhibits_Mobile CSC - CMT_Free Cash Flow_Présentation au CDG July 21 v080708 2_FCF" xfId="9583" xr:uid="{00000000-0005-0000-0000-000053240000}"/>
    <cellStyle name="_Percent_Book1_Jazztel model 16DP3-Exhibits_Mobile CSC - CMT_Free Cash Flow_Présention au Board July 29" xfId="9584" xr:uid="{00000000-0005-0000-0000-000054240000}"/>
    <cellStyle name="_Percent_Book1_Jazztel model 16DP3-Exhibits_Mobile CSC - CMT_Free Cash Flow_Présention au Board July 29 2" xfId="9585" xr:uid="{00000000-0005-0000-0000-000055240000}"/>
    <cellStyle name="_Percent_Book1_Jazztel model 16DP3-Exhibits_Mobile CSC - CMT_Free Cash Flow_Présention au Board July 29 2 2" xfId="9586" xr:uid="{00000000-0005-0000-0000-000056240000}"/>
    <cellStyle name="_Percent_Book1_Jazztel model 16DP3-Exhibits_Mobile CSC - CMT_Free Cash Flow_Présention au Board July 29 2_FCF" xfId="9587" xr:uid="{00000000-0005-0000-0000-000057240000}"/>
    <cellStyle name="_Percent_Book1_Jazztel model 16DP3-Exhibits_Mobile CSC - CMT_Free Cash Flow_Présention au Board July 29_FCF" xfId="9588" xr:uid="{00000000-0005-0000-0000-000058240000}"/>
    <cellStyle name="_Percent_Book1_Jazztel model 16DP3-Exhibits_Mobile CSC - CMT_Free Cash Flow_RM 2008 01 comments ILM" xfId="9589" xr:uid="{00000000-0005-0000-0000-000059240000}"/>
    <cellStyle name="_Percent_Book1_Jazztel model 16DP3-Exhibits_Mobile CSC - CMT_Free Cash Flow_RM 2008 01 comments ILM 2" xfId="9590" xr:uid="{00000000-0005-0000-0000-00005A240000}"/>
    <cellStyle name="_Percent_Book1_Jazztel model 16DP3-Exhibits_Mobile CSC - CMT_Free Cash Flow_RM 2008 01 comments ILM 2 2" xfId="9591" xr:uid="{00000000-0005-0000-0000-00005B240000}"/>
    <cellStyle name="_Percent_Book1_Jazztel model 16DP3-Exhibits_Mobile CSC - CMT_Free Cash Flow_RM 2008 01 comments ILM 2_FCF" xfId="9592" xr:uid="{00000000-0005-0000-0000-00005C240000}"/>
    <cellStyle name="_Percent_Book1_Jazztel model 16DP3-Exhibits_Mobile CSC - CMT_Free Cash Flow_RM 2008 01 comments ILM_FCF" xfId="9593" xr:uid="{00000000-0005-0000-0000-00005D240000}"/>
    <cellStyle name="_Percent_Book1_Jazztel model 16DP3-Exhibits_Mobile CSC - CMT_Free Cash Flow_RM 2008 04 comments ILM" xfId="9594" xr:uid="{00000000-0005-0000-0000-00005E240000}"/>
    <cellStyle name="_Percent_Book1_Jazztel model 16DP3-Exhibits_Mobile CSC - CMT_Free Cash Flow_RM 2008 04 comments ILM 2" xfId="9595" xr:uid="{00000000-0005-0000-0000-00005F240000}"/>
    <cellStyle name="_Percent_Book1_Jazztel model 16DP3-Exhibits_Mobile CSC - CMT_Free Cash Flow_RM 2008 04 comments ILM 2 2" xfId="9596" xr:uid="{00000000-0005-0000-0000-000060240000}"/>
    <cellStyle name="_Percent_Book1_Jazztel model 16DP3-Exhibits_Mobile CSC - CMT_Free Cash Flow_RM 2008 04 comments ILM 2_FCF" xfId="9597" xr:uid="{00000000-0005-0000-0000-000061240000}"/>
    <cellStyle name="_Percent_Book1_Jazztel model 16DP3-Exhibits_Mobile CSC - CMT_Free Cash Flow_RM 2008 04 comments ILM_FCF" xfId="9598" xr:uid="{00000000-0005-0000-0000-000062240000}"/>
    <cellStyle name="_Percent_Book1_Jazztel model 16DP3-Exhibits_Mobile CSC - CMT_Free Cash Flow_SPRING 2010" xfId="9599" xr:uid="{00000000-0005-0000-0000-000063240000}"/>
    <cellStyle name="_Percent_Book1_Jazztel model 16DP3-Exhibits_Mobile CSC - CMT_Free Cash Flow_SPRING 2010 2" xfId="9600" xr:uid="{00000000-0005-0000-0000-000064240000}"/>
    <cellStyle name="_Percent_Book1_Jazztel model 16DP3-Exhibits_Mobile CSC - CMT_Free Cash Flow_SPRING 2010 2 2" xfId="9601" xr:uid="{00000000-0005-0000-0000-000065240000}"/>
    <cellStyle name="_Percent_Book1_Jazztel model 16DP3-Exhibits_Mobile CSC - CMT_Free Cash Flow_SPRING 2010 2_FCF" xfId="9602" xr:uid="{00000000-0005-0000-0000-000066240000}"/>
    <cellStyle name="_Percent_Book1_Jazztel model 16DP3-Exhibits_Mobile CSC - CMT_Free Cash Flow_SPRING 2010_FCF" xfId="9603" xr:uid="{00000000-0005-0000-0000-000067240000}"/>
    <cellStyle name="_Percent_Book1_Jazztel model 16DP3-Exhibits_Mobile CSC - CMT_Free Cash Flow_WC &amp; Free Cash Flow 200801" xfId="9604" xr:uid="{00000000-0005-0000-0000-000068240000}"/>
    <cellStyle name="_Percent_Book1_Jazztel model 16DP3-Exhibits_Mobile CSC - CMT_Free Cash Flow_WC &amp; Free Cash Flow 200801 2" xfId="9605" xr:uid="{00000000-0005-0000-0000-000069240000}"/>
    <cellStyle name="_Percent_Book1_Jazztel model 16DP3-Exhibits_Mobile CSC - CMT_Free Cash Flow_WC &amp; Free Cash Flow 200801 2 2" xfId="9606" xr:uid="{00000000-0005-0000-0000-00006A240000}"/>
    <cellStyle name="_Percent_Book1_Jazztel model 16DP3-Exhibits_Mobile CSC - CMT_Free Cash Flow_WC &amp; Free Cash Flow 200801 2_FCF" xfId="9607" xr:uid="{00000000-0005-0000-0000-00006B240000}"/>
    <cellStyle name="_Percent_Book1_Jazztel model 16DP3-Exhibits_Mobile CSC - CMT_Free Cash Flow_WC &amp; Free Cash Flow 200801_FCF" xfId="9608" xr:uid="{00000000-0005-0000-0000-00006C240000}"/>
    <cellStyle name="_Percent_Book1_Jazztel model 16DP3-Exhibits_Mobile CSC - CMT_Free Cash Flow_WC &amp; Free Cash Flow 2011-10" xfId="9609" xr:uid="{00000000-0005-0000-0000-00006D240000}"/>
    <cellStyle name="_Percent_Book1_Jazztel model 16DP3-Exhibits_Mobile CSC - CMT_Free Cash Flow_WC &amp; Free Cash Flow 2011-10 2" xfId="9610" xr:uid="{00000000-0005-0000-0000-00006E240000}"/>
    <cellStyle name="_Percent_Book1_Jazztel model 16DP3-Exhibits_Mobile CSC - CMT_Free Cash Flow_WC &amp; Free Cash Flow 2011-10 2 2" xfId="9611" xr:uid="{00000000-0005-0000-0000-00006F240000}"/>
    <cellStyle name="_Percent_Book1_Jazztel model 16DP3-Exhibits_Mobile CSC - CMT_Free Cash Flow_WC &amp; Free Cash Flow 2011-10 2_FCF" xfId="9612" xr:uid="{00000000-0005-0000-0000-000070240000}"/>
    <cellStyle name="_Percent_Book1_Jazztel model 16DP3-Exhibits_Mobile CSC - CMT_Free Cash Flow_WC &amp; Free Cash Flow 2011-10_FCF" xfId="9613" xr:uid="{00000000-0005-0000-0000-000071240000}"/>
    <cellStyle name="_Percent_Book1_Jazztel model 16DP3-Exhibits_Mobile CSC - CMT_Free Cash Flow_WC &amp; Free Cash Flow Spring 200806" xfId="9614" xr:uid="{00000000-0005-0000-0000-000072240000}"/>
    <cellStyle name="_Percent_Book1_Jazztel model 16DP3-Exhibits_Mobile CSC - CMT_Free Cash Flow_WC &amp; Free Cash Flow Spring 200806 2" xfId="9615" xr:uid="{00000000-0005-0000-0000-000073240000}"/>
    <cellStyle name="_Percent_Book1_Jazztel model 16DP3-Exhibits_Mobile CSC - CMT_Free Cash Flow_WC &amp; Free Cash Flow Spring 200806 2 2" xfId="9616" xr:uid="{00000000-0005-0000-0000-000074240000}"/>
    <cellStyle name="_Percent_Book1_Jazztel model 16DP3-Exhibits_Mobile CSC - CMT_Free Cash Flow_WC &amp; Free Cash Flow Spring 200806 2_FCF" xfId="9617" xr:uid="{00000000-0005-0000-0000-000075240000}"/>
    <cellStyle name="_Percent_Book1_Jazztel model 16DP3-Exhibits_Mobile CSC - CMT_Free Cash Flow_WC &amp; Free Cash Flow Spring 200806_FCF" xfId="9618" xr:uid="{00000000-0005-0000-0000-000076240000}"/>
    <cellStyle name="_Percent_Book1_Jazztel model 16DP3-Exhibits_Mobile CSC - CMT_Net result" xfId="9619" xr:uid="{00000000-0005-0000-0000-000077240000}"/>
    <cellStyle name="_Percent_Book1_Jazztel model 16DP3-Exhibits_Mobile CSC - CMT_Net result 2" xfId="9620" xr:uid="{00000000-0005-0000-0000-000078240000}"/>
    <cellStyle name="_Percent_Book1_Jazztel model 16DP3-Exhibits_Mobile CSC - CMT_Net result 2 2" xfId="9621" xr:uid="{00000000-0005-0000-0000-000079240000}"/>
    <cellStyle name="_Percent_Book1_Jazztel model 16DP3-Exhibits_Mobile CSC - CMT_Net result 2_FCF" xfId="9622" xr:uid="{00000000-0005-0000-0000-00007A240000}"/>
    <cellStyle name="_Percent_Book1_Jazztel model 16DP3-Exhibits_Mobile CSC - CMT_Net result_FCF" xfId="9623" xr:uid="{00000000-0005-0000-0000-00007B240000}"/>
    <cellStyle name="_Percent_Book1_Jazztel model 16DP3-Exhibits_Mobile CSC - CMT_Présention au Board July 29" xfId="9624" xr:uid="{00000000-0005-0000-0000-00007C240000}"/>
    <cellStyle name="_Percent_Book1_Jazztel model 16DP3-Exhibits_Mobile CSC - CMT_Présention au Board July 29 2" xfId="9625" xr:uid="{00000000-0005-0000-0000-00007D240000}"/>
    <cellStyle name="_Percent_Book1_Jazztel model 16DP3-Exhibits_Mobile CSC - CMT_Présention au Board July 29 2 2" xfId="9626" xr:uid="{00000000-0005-0000-0000-00007E240000}"/>
    <cellStyle name="_Percent_Book1_Jazztel model 16DP3-Exhibits_Mobile CSC - CMT_Présention au Board July 29 2_FCF" xfId="9627" xr:uid="{00000000-0005-0000-0000-00007F240000}"/>
    <cellStyle name="_Percent_Book1_Jazztel model 16DP3-Exhibits_Mobile CSC - CMT_Présention au Board July 29_FCF" xfId="9628" xr:uid="{00000000-0005-0000-0000-000080240000}"/>
    <cellStyle name="_Percent_Book1_Jazztel model 16DP3-Exhibits_Mobile CSC - CMT_suivi dette et FCF" xfId="9629" xr:uid="{00000000-0005-0000-0000-000081240000}"/>
    <cellStyle name="_Percent_Book1_Jazztel model 16DP3-Exhibits_Mobile CSC - CMT_suivi dette et FCF 2" xfId="9630" xr:uid="{00000000-0005-0000-0000-000082240000}"/>
    <cellStyle name="_Percent_Book1_Jazztel model 16DP3-Exhibits_Mobile CSC - CMT_suivi dette et FCF 2 2" xfId="9631" xr:uid="{00000000-0005-0000-0000-000083240000}"/>
    <cellStyle name="_Percent_Book1_Jazztel model 16DP3-Exhibits_Mobile CSC - CMT_suivi dette et FCF 2_FCF" xfId="9632" xr:uid="{00000000-0005-0000-0000-000084240000}"/>
    <cellStyle name="_Percent_Book1_Jazztel model 16DP3-Exhibits_Mobile CSC - CMT_suivi dette et FCF_FCF" xfId="9633" xr:uid="{00000000-0005-0000-0000-000085240000}"/>
    <cellStyle name="_Percent_Book1_Jazztel model 16DP3-Exhibits_Mobile CSC - CMT_Synthèse prev 2006 - 2007 par entreprise" xfId="9634" xr:uid="{00000000-0005-0000-0000-000086240000}"/>
    <cellStyle name="_Percent_Book1_Jazztel model 16DP3-Exhibits_Mobile CSC - CMT_Synthèse prev 2006 - 2007 par entreprise 2" xfId="9635" xr:uid="{00000000-0005-0000-0000-000087240000}"/>
    <cellStyle name="_Percent_Book1_Jazztel model 16DP3-Exhibits_Mobile CSC - CMT_Synthèse prev 2006 - 2007 par entreprise 2 2" xfId="9636" xr:uid="{00000000-0005-0000-0000-000088240000}"/>
    <cellStyle name="_Percent_Book1_Jazztel model 16DP3-Exhibits_Mobile CSC - CMT_Synthèse prev 2006 - 2007 par entreprise 2_FCF" xfId="9637" xr:uid="{00000000-0005-0000-0000-000089240000}"/>
    <cellStyle name="_Percent_Book1_Jazztel model 16DP3-Exhibits_Mobile CSC - CMT_Synthèse prev 2006 - 2007 par entreprise v2" xfId="9638" xr:uid="{00000000-0005-0000-0000-00008A240000}"/>
    <cellStyle name="_Percent_Book1_Jazztel model 16DP3-Exhibits_Mobile CSC - CMT_Synthèse prev 2006 - 2007 par entreprise v2 2" xfId="9639" xr:uid="{00000000-0005-0000-0000-00008B240000}"/>
    <cellStyle name="_Percent_Book1_Jazztel model 16DP3-Exhibits_Mobile CSC - CMT_Synthèse prev 2006 - 2007 par entreprise v2 2 2" xfId="9640" xr:uid="{00000000-0005-0000-0000-00008C240000}"/>
    <cellStyle name="_Percent_Book1_Jazztel model 16DP3-Exhibits_Mobile CSC - CMT_Synthèse prev 2006 - 2007 par entreprise v2 2_FCF" xfId="9641" xr:uid="{00000000-0005-0000-0000-00008D240000}"/>
    <cellStyle name="_Percent_Book1_Jazztel model 16DP3-Exhibits_Mobile CSC - CMT_Synthèse prev 2006 - 2007 par entreprise v2_Bridge FC Act 2007 vs 2008 (Fct June) par entreprise" xfId="9642" xr:uid="{00000000-0005-0000-0000-00008E240000}"/>
    <cellStyle name="_Percent_Book1_Jazztel model 16DP3-Exhibits_Mobile CSC - CMT_Synthèse prev 2006 - 2007 par entreprise v2_Bridge FC Act 2007 vs 2008 (Fct June) par entreprise 2" xfId="9643" xr:uid="{00000000-0005-0000-0000-00008F240000}"/>
    <cellStyle name="_Percent_Book1_Jazztel model 16DP3-Exhibits_Mobile CSC - CMT_Synthèse prev 2006 - 2007 par entreprise v2_Bridge FC Act 2007 vs 2008 (Fct June) par entreprise 2 2" xfId="9644" xr:uid="{00000000-0005-0000-0000-000090240000}"/>
    <cellStyle name="_Percent_Book1_Jazztel model 16DP3-Exhibits_Mobile CSC - CMT_Synthèse prev 2006 - 2007 par entreprise v2_Bridge FC Act 2007 vs 2008 (Fct June) par entreprise 2_FCF" xfId="9645" xr:uid="{00000000-0005-0000-0000-000091240000}"/>
    <cellStyle name="_Percent_Book1_Jazztel model 16DP3-Exhibits_Mobile CSC - CMT_Synthèse prev 2006 - 2007 par entreprise v2_Bridge FC Act 2007 vs 2008 (Fct June) par entreprise_FCF" xfId="9646" xr:uid="{00000000-0005-0000-0000-000092240000}"/>
    <cellStyle name="_Percent_Book1_Jazztel model 16DP3-Exhibits_Mobile CSC - CMT_Synthèse prev 2006 - 2007 par entreprise v2_Cash Unit Review 2012 03 Acetow" xfId="9647" xr:uid="{00000000-0005-0000-0000-000093240000}"/>
    <cellStyle name="_Percent_Book1_Jazztel model 16DP3-Exhibits_Mobile CSC - CMT_Synthèse prev 2006 - 2007 par entreprise v2_Chiffres Pres board 2007" xfId="9648" xr:uid="{00000000-0005-0000-0000-000094240000}"/>
    <cellStyle name="_Percent_Book1_Jazztel model 16DP3-Exhibits_Mobile CSC - CMT_Synthèse prev 2006 - 2007 par entreprise v2_Chiffres Pres board 2007 2" xfId="9649" xr:uid="{00000000-0005-0000-0000-000095240000}"/>
    <cellStyle name="_Percent_Book1_Jazztel model 16DP3-Exhibits_Mobile CSC - CMT_Synthèse prev 2006 - 2007 par entreprise v2_Chiffres Pres board 2007 2 2" xfId="9650" xr:uid="{00000000-0005-0000-0000-000096240000}"/>
    <cellStyle name="_Percent_Book1_Jazztel model 16DP3-Exhibits_Mobile CSC - CMT_Synthèse prev 2006 - 2007 par entreprise v2_Chiffres Pres board 2007 2_FCF" xfId="9651" xr:uid="{00000000-0005-0000-0000-000097240000}"/>
    <cellStyle name="_Percent_Book1_Jazztel model 16DP3-Exhibits_Mobile CSC - CMT_Synthèse prev 2006 - 2007 par entreprise v2_Chiffres Pres board 2007_FCF" xfId="9652" xr:uid="{00000000-0005-0000-0000-000098240000}"/>
    <cellStyle name="_Percent_Book1_Jazztel model 16DP3-Exhibits_Mobile CSC - CMT_Synthèse prev 2006 - 2007 par entreprise v2_Conso Bridge EBITDA 2008x2007" xfId="9653" xr:uid="{00000000-0005-0000-0000-000099240000}"/>
    <cellStyle name="_Percent_Book1_Jazztel model 16DP3-Exhibits_Mobile CSC - CMT_Synthèse prev 2006 - 2007 par entreprise v2_Conso Bridge EBITDA 2008x2007 2" xfId="9654" xr:uid="{00000000-0005-0000-0000-00009A240000}"/>
    <cellStyle name="_Percent_Book1_Jazztel model 16DP3-Exhibits_Mobile CSC - CMT_Synthèse prev 2006 - 2007 par entreprise v2_Conso Bridge EBITDA 2008x2007 2 2" xfId="9655" xr:uid="{00000000-0005-0000-0000-00009B240000}"/>
    <cellStyle name="_Percent_Book1_Jazztel model 16DP3-Exhibits_Mobile CSC - CMT_Synthèse prev 2006 - 2007 par entreprise v2_Conso Bridge EBITDA 2008x2007 2_FCF" xfId="9656" xr:uid="{00000000-0005-0000-0000-00009C240000}"/>
    <cellStyle name="_Percent_Book1_Jazztel model 16DP3-Exhibits_Mobile CSC - CMT_Synthèse prev 2006 - 2007 par entreprise v2_Conso Bridge EBITDA 2008x2007 SPRING06" xfId="9657" xr:uid="{00000000-0005-0000-0000-00009D240000}"/>
    <cellStyle name="_Percent_Book1_Jazztel model 16DP3-Exhibits_Mobile CSC - CMT_Synthèse prev 2006 - 2007 par entreprise v2_Conso Bridge EBITDA 2008x2007 SPRING06 2" xfId="9658" xr:uid="{00000000-0005-0000-0000-00009E240000}"/>
    <cellStyle name="_Percent_Book1_Jazztel model 16DP3-Exhibits_Mobile CSC - CMT_Synthèse prev 2006 - 2007 par entreprise v2_Conso Bridge EBITDA 2008x2007 SPRING06 2 2" xfId="9659" xr:uid="{00000000-0005-0000-0000-00009F240000}"/>
    <cellStyle name="_Percent_Book1_Jazztel model 16DP3-Exhibits_Mobile CSC - CMT_Synthèse prev 2006 - 2007 par entreprise v2_Conso Bridge EBITDA 2008x2007 SPRING06 2_FCF" xfId="9660" xr:uid="{00000000-0005-0000-0000-0000A0240000}"/>
    <cellStyle name="_Percent_Book1_Jazztel model 16DP3-Exhibits_Mobile CSC - CMT_Synthèse prev 2006 - 2007 par entreprise v2_Conso Bridge EBITDA 2008x2007 SPRING06_FCF" xfId="9661" xr:uid="{00000000-0005-0000-0000-0000A1240000}"/>
    <cellStyle name="_Percent_Book1_Jazztel model 16DP3-Exhibits_Mobile CSC - CMT_Synthèse prev 2006 - 2007 par entreprise v2_Conso Bridge EBITDA 2008x2007_FCF" xfId="9662" xr:uid="{00000000-0005-0000-0000-0000A2240000}"/>
    <cellStyle name="_Percent_Book1_Jazztel model 16DP3-Exhibits_Mobile CSC - CMT_Synthèse prev 2006 - 2007 par entreprise v2_FCF" xfId="9663" xr:uid="{00000000-0005-0000-0000-0000A3240000}"/>
    <cellStyle name="_Percent_Book1_Jazztel model 16DP3-Exhibits_Mobile CSC - CMT_Synthèse prev 2006 - 2007 par entreprise v2_P&amp;L Spring 200806" xfId="9664" xr:uid="{00000000-0005-0000-0000-0000A4240000}"/>
    <cellStyle name="_Percent_Book1_Jazztel model 16DP3-Exhibits_Mobile CSC - CMT_Synthèse prev 2006 - 2007 par entreprise v2_P&amp;L Spring 200806 2" xfId="9665" xr:uid="{00000000-0005-0000-0000-0000A5240000}"/>
    <cellStyle name="_Percent_Book1_Jazztel model 16DP3-Exhibits_Mobile CSC - CMT_Synthèse prev 2006 - 2007 par entreprise v2_P&amp;L Spring 200806 2 2" xfId="9666" xr:uid="{00000000-0005-0000-0000-0000A6240000}"/>
    <cellStyle name="_Percent_Book1_Jazztel model 16DP3-Exhibits_Mobile CSC - CMT_Synthèse prev 2006 - 2007 par entreprise v2_P&amp;L Spring 200806 2_FCF" xfId="9667" xr:uid="{00000000-0005-0000-0000-0000A7240000}"/>
    <cellStyle name="_Percent_Book1_Jazztel model 16DP3-Exhibits_Mobile CSC - CMT_Synthèse prev 2006 - 2007 par entreprise v2_P&amp;L Spring 200806_FCF" xfId="9668" xr:uid="{00000000-0005-0000-0000-0000A8240000}"/>
    <cellStyle name="_Percent_Book1_Jazztel model 16DP3-Exhibits_Mobile CSC - CMT_Synthèse prev 2006 - 2007 par entreprise v2_Présentation au Board" xfId="9669" xr:uid="{00000000-0005-0000-0000-0000A9240000}"/>
    <cellStyle name="_Percent_Book1_Jazztel model 16DP3-Exhibits_Mobile CSC - CMT_Synthèse prev 2006 - 2007 par entreprise v2_Présentation au Board 2" xfId="9670" xr:uid="{00000000-0005-0000-0000-0000AA240000}"/>
    <cellStyle name="_Percent_Book1_Jazztel model 16DP3-Exhibits_Mobile CSC - CMT_Synthèse prev 2006 - 2007 par entreprise v2_Présentation au Board 2 2" xfId="9671" xr:uid="{00000000-0005-0000-0000-0000AB240000}"/>
    <cellStyle name="_Percent_Book1_Jazztel model 16DP3-Exhibits_Mobile CSC - CMT_Synthèse prev 2006 - 2007 par entreprise v2_Présentation au Board 2_FCF" xfId="9672" xr:uid="{00000000-0005-0000-0000-0000AC240000}"/>
    <cellStyle name="_Percent_Book1_Jazztel model 16DP3-Exhibits_Mobile CSC - CMT_Synthèse prev 2006 - 2007 par entreprise v2_Présentation au Board 3" xfId="9673" xr:uid="{00000000-0005-0000-0000-0000AD240000}"/>
    <cellStyle name="_Percent_Book1_Jazztel model 16DP3-Exhibits_Mobile CSC - CMT_Synthèse prev 2006 - 2007 par entreprise v2_Présentation au Board 3 2" xfId="9674" xr:uid="{00000000-0005-0000-0000-0000AE240000}"/>
    <cellStyle name="_Percent_Book1_Jazztel model 16DP3-Exhibits_Mobile CSC - CMT_Synthèse prev 2006 - 2007 par entreprise v2_Présentation au Board 3_FCF" xfId="9675" xr:uid="{00000000-0005-0000-0000-0000AF240000}"/>
    <cellStyle name="_Percent_Book1_Jazztel model 16DP3-Exhibits_Mobile CSC - CMT_Synthèse prev 2006 - 2007 par entreprise v2_Présentation au Board July 29" xfId="9676" xr:uid="{00000000-0005-0000-0000-0000B0240000}"/>
    <cellStyle name="_Percent_Book1_Jazztel model 16DP3-Exhibits_Mobile CSC - CMT_Synthèse prev 2006 - 2007 par entreprise v2_Présentation au Board July 29 2" xfId="9677" xr:uid="{00000000-0005-0000-0000-0000B1240000}"/>
    <cellStyle name="_Percent_Book1_Jazztel model 16DP3-Exhibits_Mobile CSC - CMT_Synthèse prev 2006 - 2007 par entreprise v2_Présentation au Board July 29 2 2" xfId="9678" xr:uid="{00000000-0005-0000-0000-0000B2240000}"/>
    <cellStyle name="_Percent_Book1_Jazztel model 16DP3-Exhibits_Mobile CSC - CMT_Synthèse prev 2006 - 2007 par entreprise v2_Présentation au Board July 29 2_FCF" xfId="9679" xr:uid="{00000000-0005-0000-0000-0000B3240000}"/>
    <cellStyle name="_Percent_Book1_Jazztel model 16DP3-Exhibits_Mobile CSC - CMT_Synthèse prev 2006 - 2007 par entreprise v2_Présentation au Board July 29 3" xfId="9680" xr:uid="{00000000-0005-0000-0000-0000B4240000}"/>
    <cellStyle name="_Percent_Book1_Jazztel model 16DP3-Exhibits_Mobile CSC - CMT_Synthèse prev 2006 - 2007 par entreprise v2_Présentation au Board July 29 3 2" xfId="9681" xr:uid="{00000000-0005-0000-0000-0000B5240000}"/>
    <cellStyle name="_Percent_Book1_Jazztel model 16DP3-Exhibits_Mobile CSC - CMT_Synthèse prev 2006 - 2007 par entreprise v2_Présentation au Board July 29 3_FCF" xfId="9682" xr:uid="{00000000-0005-0000-0000-0000B6240000}"/>
    <cellStyle name="_Percent_Book1_Jazztel model 16DP3-Exhibits_Mobile CSC - CMT_Synthèse prev 2006 - 2007 par entreprise v2_Présentation au Board July 29 4" xfId="9683" xr:uid="{00000000-0005-0000-0000-0000B7240000}"/>
    <cellStyle name="_Percent_Book1_Jazztel model 16DP3-Exhibits_Mobile CSC - CMT_Synthèse prev 2006 - 2007 par entreprise v2_Présentation au Board July 29_FCF" xfId="9684" xr:uid="{00000000-0005-0000-0000-0000B8240000}"/>
    <cellStyle name="_Percent_Book1_Jazztel model 16DP3-Exhibits_Mobile CSC - CMT_Synthèse prev 2006 - 2007 par entreprise v2_Présentation au Board_FCF" xfId="9685" xr:uid="{00000000-0005-0000-0000-0000B9240000}"/>
    <cellStyle name="_Percent_Book1_Jazztel model 16DP3-Exhibits_Mobile CSC - CMT_Synthèse prev 2006 - 2007 par entreprise v2_Présentation au CDG July 21 v080708" xfId="9686" xr:uid="{00000000-0005-0000-0000-0000BA240000}"/>
    <cellStyle name="_Percent_Book1_Jazztel model 16DP3-Exhibits_Mobile CSC - CMT_Synthèse prev 2006 - 2007 par entreprise v2_Présentation au CDG July 21 v080708 2" xfId="9687" xr:uid="{00000000-0005-0000-0000-0000BB240000}"/>
    <cellStyle name="_Percent_Book1_Jazztel model 16DP3-Exhibits_Mobile CSC - CMT_Synthèse prev 2006 - 2007 par entreprise v2_Présentation au CDG July 21 v080708 2 2" xfId="9688" xr:uid="{00000000-0005-0000-0000-0000BC240000}"/>
    <cellStyle name="_Percent_Book1_Jazztel model 16DP3-Exhibits_Mobile CSC - CMT_Synthèse prev 2006 - 2007 par entreprise v2_Présentation au CDG July 21 v080708 2_FCF" xfId="9689" xr:uid="{00000000-0005-0000-0000-0000BD240000}"/>
    <cellStyle name="_Percent_Book1_Jazztel model 16DP3-Exhibits_Mobile CSC - CMT_Synthèse prev 2006 - 2007 par entreprise v2_Présentation au CDG July 21 v080708 3" xfId="9690" xr:uid="{00000000-0005-0000-0000-0000BE240000}"/>
    <cellStyle name="_Percent_Book1_Jazztel model 16DP3-Exhibits_Mobile CSC - CMT_Synthèse prev 2006 - 2007 par entreprise v2_Présentation au CDG July 21 v080708 3 2" xfId="9691" xr:uid="{00000000-0005-0000-0000-0000BF240000}"/>
    <cellStyle name="_Percent_Book1_Jazztel model 16DP3-Exhibits_Mobile CSC - CMT_Synthèse prev 2006 - 2007 par entreprise v2_Présentation au CDG July 21 v080708 3_FCF" xfId="9692" xr:uid="{00000000-0005-0000-0000-0000C0240000}"/>
    <cellStyle name="_Percent_Book1_Jazztel model 16DP3-Exhibits_Mobile CSC - CMT_Synthèse prev 2006 - 2007 par entreprise v2_Présentation au CDG July 21 v080708 4" xfId="9693" xr:uid="{00000000-0005-0000-0000-0000C1240000}"/>
    <cellStyle name="_Percent_Book1_Jazztel model 16DP3-Exhibits_Mobile CSC - CMT_Synthèse prev 2006 - 2007 par entreprise v2_Présentation au CDG July 21 v080708_FCF" xfId="9694" xr:uid="{00000000-0005-0000-0000-0000C2240000}"/>
    <cellStyle name="_Percent_Book1_Jazztel model 16DP3-Exhibits_Mobile CSC - CMT_Synthèse prev 2006 - 2007 par entreprise v2_Présention au Board July 29" xfId="9695" xr:uid="{00000000-0005-0000-0000-0000C3240000}"/>
    <cellStyle name="_Percent_Book1_Jazztel model 16DP3-Exhibits_Mobile CSC - CMT_Synthèse prev 2006 - 2007 par entreprise v2_Présention au Board July 29 2" xfId="9696" xr:uid="{00000000-0005-0000-0000-0000C4240000}"/>
    <cellStyle name="_Percent_Book1_Jazztel model 16DP3-Exhibits_Mobile CSC - CMT_Synthèse prev 2006 - 2007 par entreprise v2_Présention au Board July 29 2 2" xfId="9697" xr:uid="{00000000-0005-0000-0000-0000C5240000}"/>
    <cellStyle name="_Percent_Book1_Jazztel model 16DP3-Exhibits_Mobile CSC - CMT_Synthèse prev 2006 - 2007 par entreprise v2_Présention au Board July 29 2_FCF" xfId="9698" xr:uid="{00000000-0005-0000-0000-0000C6240000}"/>
    <cellStyle name="_Percent_Book1_Jazztel model 16DP3-Exhibits_Mobile CSC - CMT_Synthèse prev 2006 - 2007 par entreprise v2_Présention au Board July 29 3" xfId="9699" xr:uid="{00000000-0005-0000-0000-0000C7240000}"/>
    <cellStyle name="_Percent_Book1_Jazztel model 16DP3-Exhibits_Mobile CSC - CMT_Synthèse prev 2006 - 2007 par entreprise v2_Présention au Board July 29 3 2" xfId="9700" xr:uid="{00000000-0005-0000-0000-0000C8240000}"/>
    <cellStyle name="_Percent_Book1_Jazztel model 16DP3-Exhibits_Mobile CSC - CMT_Synthèse prev 2006 - 2007 par entreprise v2_Présention au Board July 29 3_FCF" xfId="9701" xr:uid="{00000000-0005-0000-0000-0000C9240000}"/>
    <cellStyle name="_Percent_Book1_Jazztel model 16DP3-Exhibits_Mobile CSC - CMT_Synthèse prev 2006 - 2007 par entreprise v2_Présention au Board July 29 4" xfId="9702" xr:uid="{00000000-0005-0000-0000-0000CA240000}"/>
    <cellStyle name="_Percent_Book1_Jazztel model 16DP3-Exhibits_Mobile CSC - CMT_Synthèse prev 2006 - 2007 par entreprise v2_Présention au Board July 29_FCF" xfId="9703" xr:uid="{00000000-0005-0000-0000-0000CB240000}"/>
    <cellStyle name="_Percent_Book1_Jazztel model 16DP3-Exhibits_Mobile CSC - CMT_Synthèse prev 2006 - 2007 par entreprise v2_RM 2008 01 comments ILM" xfId="9704" xr:uid="{00000000-0005-0000-0000-0000CC240000}"/>
    <cellStyle name="_Percent_Book1_Jazztel model 16DP3-Exhibits_Mobile CSC - CMT_Synthèse prev 2006 - 2007 par entreprise v2_RM 2008 01 comments ILM 2" xfId="9705" xr:uid="{00000000-0005-0000-0000-0000CD240000}"/>
    <cellStyle name="_Percent_Book1_Jazztel model 16DP3-Exhibits_Mobile CSC - CMT_Synthèse prev 2006 - 2007 par entreprise v2_RM 2008 01 comments ILM 2 2" xfId="9706" xr:uid="{00000000-0005-0000-0000-0000CE240000}"/>
    <cellStyle name="_Percent_Book1_Jazztel model 16DP3-Exhibits_Mobile CSC - CMT_Synthèse prev 2006 - 2007 par entreprise v2_RM 2008 01 comments ILM 2_FCF" xfId="9707" xr:uid="{00000000-0005-0000-0000-0000CF240000}"/>
    <cellStyle name="_Percent_Book1_Jazztel model 16DP3-Exhibits_Mobile CSC - CMT_Synthèse prev 2006 - 2007 par entreprise v2_RM 2008 01 comments ILM 3" xfId="9708" xr:uid="{00000000-0005-0000-0000-0000D0240000}"/>
    <cellStyle name="_Percent_Book1_Jazztel model 16DP3-Exhibits_Mobile CSC - CMT_Synthèse prev 2006 - 2007 par entreprise v2_RM 2008 01 comments ILM 3 2" xfId="9709" xr:uid="{00000000-0005-0000-0000-0000D1240000}"/>
    <cellStyle name="_Percent_Book1_Jazztel model 16DP3-Exhibits_Mobile CSC - CMT_Synthèse prev 2006 - 2007 par entreprise v2_RM 2008 01 comments ILM 3_FCF" xfId="9710" xr:uid="{00000000-0005-0000-0000-0000D2240000}"/>
    <cellStyle name="_Percent_Book1_Jazztel model 16DP3-Exhibits_Mobile CSC - CMT_Synthèse prev 2006 - 2007 par entreprise v2_RM 2008 01 comments ILM 4" xfId="9711" xr:uid="{00000000-0005-0000-0000-0000D3240000}"/>
    <cellStyle name="_Percent_Book1_Jazztel model 16DP3-Exhibits_Mobile CSC - CMT_Synthèse prev 2006 - 2007 par entreprise v2_RM 2008 01 comments ILM_FCF" xfId="9712" xr:uid="{00000000-0005-0000-0000-0000D4240000}"/>
    <cellStyle name="_Percent_Book1_Jazztel model 16DP3-Exhibits_Mobile CSC - CMT_Synthèse prev 2006 - 2007 par entreprise v2_RM 2008 04 comments ILM" xfId="9713" xr:uid="{00000000-0005-0000-0000-0000D5240000}"/>
    <cellStyle name="_Percent_Book1_Jazztel model 16DP3-Exhibits_Mobile CSC - CMT_Synthèse prev 2006 - 2007 par entreprise v2_RM 2008 04 comments ILM 2" xfId="9714" xr:uid="{00000000-0005-0000-0000-0000D6240000}"/>
    <cellStyle name="_Percent_Book1_Jazztel model 16DP3-Exhibits_Mobile CSC - CMT_Synthèse prev 2006 - 2007 par entreprise v2_RM 2008 04 comments ILM 2 2" xfId="9715" xr:uid="{00000000-0005-0000-0000-0000D7240000}"/>
    <cellStyle name="_Percent_Book1_Jazztel model 16DP3-Exhibits_Mobile CSC - CMT_Synthèse prev 2006 - 2007 par entreprise v2_RM 2008 04 comments ILM 2_FCF" xfId="9716" xr:uid="{00000000-0005-0000-0000-0000D8240000}"/>
    <cellStyle name="_Percent_Book1_Jazztel model 16DP3-Exhibits_Mobile CSC - CMT_Synthèse prev 2006 - 2007 par entreprise v2_RM 2008 04 comments ILM 3" xfId="9717" xr:uid="{00000000-0005-0000-0000-0000D9240000}"/>
    <cellStyle name="_Percent_Book1_Jazztel model 16DP3-Exhibits_Mobile CSC - CMT_Synthèse prev 2006 - 2007 par entreprise v2_RM 2008 04 comments ILM 3 2" xfId="9718" xr:uid="{00000000-0005-0000-0000-0000DA240000}"/>
    <cellStyle name="_Percent_Book1_Jazztel model 16DP3-Exhibits_Mobile CSC - CMT_Synthèse prev 2006 - 2007 par entreprise v2_RM 2008 04 comments ILM 3_FCF" xfId="9719" xr:uid="{00000000-0005-0000-0000-0000DB240000}"/>
    <cellStyle name="_Percent_Book1_Jazztel model 16DP3-Exhibits_Mobile CSC - CMT_Synthèse prev 2006 - 2007 par entreprise v2_RM 2008 04 comments ILM 4" xfId="9720" xr:uid="{00000000-0005-0000-0000-0000DC240000}"/>
    <cellStyle name="_Percent_Book1_Jazztel model 16DP3-Exhibits_Mobile CSC - CMT_Synthèse prev 2006 - 2007 par entreprise v2_RM 2008 04 comments ILM_FCF" xfId="9721" xr:uid="{00000000-0005-0000-0000-0000DD240000}"/>
    <cellStyle name="_Percent_Book1_Jazztel model 16DP3-Exhibits_Mobile CSC - CMT_Synthèse prev 2006 - 2007 par entreprise v2_SPRING 2010" xfId="9722" xr:uid="{00000000-0005-0000-0000-0000DE240000}"/>
    <cellStyle name="_Percent_Book1_Jazztel model 16DP3-Exhibits_Mobile CSC - CMT_Synthèse prev 2006 - 2007 par entreprise v2_SPRING 2010 2" xfId="9723" xr:uid="{00000000-0005-0000-0000-0000DF240000}"/>
    <cellStyle name="_Percent_Book1_Jazztel model 16DP3-Exhibits_Mobile CSC - CMT_Synthèse prev 2006 - 2007 par entreprise v2_SPRING 2010 2 2" xfId="9724" xr:uid="{00000000-0005-0000-0000-0000E0240000}"/>
    <cellStyle name="_Percent_Book1_Jazztel model 16DP3-Exhibits_Mobile CSC - CMT_Synthèse prev 2006 - 2007 par entreprise v2_SPRING 2010 2_FCF" xfId="9725" xr:uid="{00000000-0005-0000-0000-0000E1240000}"/>
    <cellStyle name="_Percent_Book1_Jazztel model 16DP3-Exhibits_Mobile CSC - CMT_Synthèse prev 2006 - 2007 par entreprise v2_SPRING 2010 3" xfId="9726" xr:uid="{00000000-0005-0000-0000-0000E2240000}"/>
    <cellStyle name="_Percent_Book1_Jazztel model 16DP3-Exhibits_Mobile CSC - CMT_Synthèse prev 2006 - 2007 par entreprise v2_SPRING 2010 3 2" xfId="9727" xr:uid="{00000000-0005-0000-0000-0000E3240000}"/>
    <cellStyle name="_Percent_Book1_Jazztel model 16DP3-Exhibits_Mobile CSC - CMT_Synthèse prev 2006 - 2007 par entreprise v2_SPRING 2010 3_FCF" xfId="9728" xr:uid="{00000000-0005-0000-0000-0000E4240000}"/>
    <cellStyle name="_Percent_Book1_Jazztel model 16DP3-Exhibits_Mobile CSC - CMT_Synthèse prev 2006 - 2007 par entreprise v2_SPRING 2010 4" xfId="9729" xr:uid="{00000000-0005-0000-0000-0000E5240000}"/>
    <cellStyle name="_Percent_Book1_Jazztel model 16DP3-Exhibits_Mobile CSC - CMT_Synthèse prev 2006 - 2007 par entreprise v2_SPRING 2010_FCF" xfId="9730" xr:uid="{00000000-0005-0000-0000-0000E6240000}"/>
    <cellStyle name="_Percent_Book1_Jazztel model 16DP3-Exhibits_Mobile CSC - CMT_Synthèse prev 2006 - 2007 par entreprise v2_WC &amp; Free Cash Flow 200801" xfId="9731" xr:uid="{00000000-0005-0000-0000-0000E7240000}"/>
    <cellStyle name="_Percent_Book1_Jazztel model 16DP3-Exhibits_Mobile CSC - CMT_Synthèse prev 2006 - 2007 par entreprise v2_WC &amp; Free Cash Flow 200801 2" xfId="9732" xr:uid="{00000000-0005-0000-0000-0000E8240000}"/>
    <cellStyle name="_Percent_Book1_Jazztel model 16DP3-Exhibits_Mobile CSC - CMT_Synthèse prev 2006 - 2007 par entreprise v2_WC &amp; Free Cash Flow 200801 2 2" xfId="9733" xr:uid="{00000000-0005-0000-0000-0000E9240000}"/>
    <cellStyle name="_Percent_Book1_Jazztel model 16DP3-Exhibits_Mobile CSC - CMT_Synthèse prev 2006 - 2007 par entreprise v2_WC &amp; Free Cash Flow 200801 2_FCF" xfId="9734" xr:uid="{00000000-0005-0000-0000-0000EA240000}"/>
    <cellStyle name="_Percent_Book1_Jazztel model 16DP3-Exhibits_Mobile CSC - CMT_Synthèse prev 2006 - 2007 par entreprise v2_WC &amp; Free Cash Flow 200801 3" xfId="9735" xr:uid="{00000000-0005-0000-0000-0000EB240000}"/>
    <cellStyle name="_Percent_Book1_Jazztel model 16DP3-Exhibits_Mobile CSC - CMT_Synthèse prev 2006 - 2007 par entreprise v2_WC &amp; Free Cash Flow 200801 3 2" xfId="9736" xr:uid="{00000000-0005-0000-0000-0000EC240000}"/>
    <cellStyle name="_Percent_Book1_Jazztel model 16DP3-Exhibits_Mobile CSC - CMT_Synthèse prev 2006 - 2007 par entreprise v2_WC &amp; Free Cash Flow 200801 3_FCF" xfId="9737" xr:uid="{00000000-0005-0000-0000-0000ED240000}"/>
    <cellStyle name="_Percent_Book1_Jazztel model 16DP3-Exhibits_Mobile CSC - CMT_Synthèse prev 2006 - 2007 par entreprise v2_WC &amp; Free Cash Flow 200801 4" xfId="9738" xr:uid="{00000000-0005-0000-0000-0000EE240000}"/>
    <cellStyle name="_Percent_Book1_Jazztel model 16DP3-Exhibits_Mobile CSC - CMT_Synthèse prev 2006 - 2007 par entreprise v2_WC &amp; Free Cash Flow 200801_FCF" xfId="9739" xr:uid="{00000000-0005-0000-0000-0000EF240000}"/>
    <cellStyle name="_Percent_Book1_Jazztel model 16DP3-Exhibits_Mobile CSC - CMT_Synthèse prev 2006 - 2007 par entreprise v2_WC &amp; Free Cash Flow 2011-10" xfId="9740" xr:uid="{00000000-0005-0000-0000-0000F0240000}"/>
    <cellStyle name="_Percent_Book1_Jazztel model 16DP3-Exhibits_Mobile CSC - CMT_Synthèse prev 2006 - 2007 par entreprise v2_WC &amp; Free Cash Flow 2011-10 2" xfId="9741" xr:uid="{00000000-0005-0000-0000-0000F1240000}"/>
    <cellStyle name="_Percent_Book1_Jazztel model 16DP3-Exhibits_Mobile CSC - CMT_Synthèse prev 2006 - 2007 par entreprise v2_WC &amp; Free Cash Flow 2011-10 2 2" xfId="9742" xr:uid="{00000000-0005-0000-0000-0000F2240000}"/>
    <cellStyle name="_Percent_Book1_Jazztel model 16DP3-Exhibits_Mobile CSC - CMT_Synthèse prev 2006 - 2007 par entreprise v2_WC &amp; Free Cash Flow 2011-10 2_FCF" xfId="9743" xr:uid="{00000000-0005-0000-0000-0000F3240000}"/>
    <cellStyle name="_Percent_Book1_Jazztel model 16DP3-Exhibits_Mobile CSC - CMT_Synthèse prev 2006 - 2007 par entreprise v2_WC &amp; Free Cash Flow 2011-10 3" xfId="9744" xr:uid="{00000000-0005-0000-0000-0000F4240000}"/>
    <cellStyle name="_Percent_Book1_Jazztel model 16DP3-Exhibits_Mobile CSC - CMT_Synthèse prev 2006 - 2007 par entreprise v2_WC &amp; Free Cash Flow 2011-10 3 2" xfId="9745" xr:uid="{00000000-0005-0000-0000-0000F5240000}"/>
    <cellStyle name="_Percent_Book1_Jazztel model 16DP3-Exhibits_Mobile CSC - CMT_Synthèse prev 2006 - 2007 par entreprise v2_WC &amp; Free Cash Flow 2011-10 3_FCF" xfId="9746" xr:uid="{00000000-0005-0000-0000-0000F6240000}"/>
    <cellStyle name="_Percent_Book1_Jazztel model 16DP3-Exhibits_Mobile CSC - CMT_Synthèse prev 2006 - 2007 par entreprise v2_WC &amp; Free Cash Flow 2011-10 4" xfId="9747" xr:uid="{00000000-0005-0000-0000-0000F7240000}"/>
    <cellStyle name="_Percent_Book1_Jazztel model 16DP3-Exhibits_Mobile CSC - CMT_Synthèse prev 2006 - 2007 par entreprise v2_WC &amp; Free Cash Flow 2011-10_FCF" xfId="9748" xr:uid="{00000000-0005-0000-0000-0000F8240000}"/>
    <cellStyle name="_Percent_Book1_Jazztel model 16DP3-Exhibits_Mobile CSC - CMT_Synthèse prev 2006 - 2007 par entreprise v2_WC &amp; Free Cash Flow Spring 200806" xfId="9749" xr:uid="{00000000-0005-0000-0000-0000F9240000}"/>
    <cellStyle name="_Percent_Book1_Jazztel model 16DP3-Exhibits_Mobile CSC - CMT_Synthèse prev 2006 - 2007 par entreprise v2_WC &amp; Free Cash Flow Spring 200806 2" xfId="9750" xr:uid="{00000000-0005-0000-0000-0000FA240000}"/>
    <cellStyle name="_Percent_Book1_Jazztel model 16DP3-Exhibits_Mobile CSC - CMT_Synthèse prev 2006 - 2007 par entreprise v2_WC &amp; Free Cash Flow Spring 200806 2 2" xfId="9751" xr:uid="{00000000-0005-0000-0000-0000FB240000}"/>
    <cellStyle name="_Percent_Book1_Jazztel model 16DP3-Exhibits_Mobile CSC - CMT_Synthèse prev 2006 - 2007 par entreprise v2_WC &amp; Free Cash Flow Spring 200806 2_FCF" xfId="9752" xr:uid="{00000000-0005-0000-0000-0000FC240000}"/>
    <cellStyle name="_Percent_Book1_Jazztel model 16DP3-Exhibits_Mobile CSC - CMT_Synthèse prev 2006 - 2007 par entreprise v2_WC &amp; Free Cash Flow Spring 200806 3" xfId="9753" xr:uid="{00000000-0005-0000-0000-0000FD240000}"/>
    <cellStyle name="_Percent_Book1_Jazztel model 16DP3-Exhibits_Mobile CSC - CMT_Synthèse prev 2006 - 2007 par entreprise v2_WC &amp; Free Cash Flow Spring 200806 3 2" xfId="9754" xr:uid="{00000000-0005-0000-0000-0000FE240000}"/>
    <cellStyle name="_Percent_Book1_Jazztel model 16DP3-Exhibits_Mobile CSC - CMT_Synthèse prev 2006 - 2007 par entreprise v2_WC &amp; Free Cash Flow Spring 200806 3_FCF" xfId="9755" xr:uid="{00000000-0005-0000-0000-0000FF240000}"/>
    <cellStyle name="_Percent_Book1_Jazztel model 16DP3-Exhibits_Mobile CSC - CMT_Synthèse prev 2006 - 2007 par entreprise v2_WC &amp; Free Cash Flow Spring 200806 4" xfId="9756" xr:uid="{00000000-0005-0000-0000-000000250000}"/>
    <cellStyle name="_Percent_Book1_Jazztel model 16DP3-Exhibits_Mobile CSC - CMT_Synthèse prev 2006 - 2007 par entreprise v2_WC &amp; Free Cash Flow Spring 200806_FCF" xfId="9757" xr:uid="{00000000-0005-0000-0000-000001250000}"/>
    <cellStyle name="_Percent_Book1_Jazztel model 16DP3-Exhibits_Mobile CSC - CMT_Synthèse prev 2006 - 2007 par entreprise_Bridge FC Act 2007 vs 2008 (Fct June) par entreprise" xfId="9758" xr:uid="{00000000-0005-0000-0000-000002250000}"/>
    <cellStyle name="_Percent_Book1_Jazztel model 16DP3-Exhibits_Mobile CSC - CMT_Synthèse prev 2006 - 2007 par entreprise_Bridge FC Act 2007 vs 2008 (Fct June) par entreprise 2" xfId="9759" xr:uid="{00000000-0005-0000-0000-000003250000}"/>
    <cellStyle name="_Percent_Book1_Jazztel model 16DP3-Exhibits_Mobile CSC - CMT_Synthèse prev 2006 - 2007 par entreprise_Bridge FC Act 2007 vs 2008 (Fct June) par entreprise 2 2" xfId="9760" xr:uid="{00000000-0005-0000-0000-000004250000}"/>
    <cellStyle name="_Percent_Book1_Jazztel model 16DP3-Exhibits_Mobile CSC - CMT_Synthèse prev 2006 - 2007 par entreprise_Bridge FC Act 2007 vs 2008 (Fct June) par entreprise 2_FCF" xfId="9761" xr:uid="{00000000-0005-0000-0000-000005250000}"/>
    <cellStyle name="_Percent_Book1_Jazztel model 16DP3-Exhibits_Mobile CSC - CMT_Synthèse prev 2006 - 2007 par entreprise_Bridge FC Act 2007 vs 2008 (Fct June) par entreprise 3" xfId="9762" xr:uid="{00000000-0005-0000-0000-000006250000}"/>
    <cellStyle name="_Percent_Book1_Jazztel model 16DP3-Exhibits_Mobile CSC - CMT_Synthèse prev 2006 - 2007 par entreprise_Bridge FC Act 2007 vs 2008 (Fct June) par entreprise 3 2" xfId="9763" xr:uid="{00000000-0005-0000-0000-000007250000}"/>
    <cellStyle name="_Percent_Book1_Jazztel model 16DP3-Exhibits_Mobile CSC - CMT_Synthèse prev 2006 - 2007 par entreprise_Bridge FC Act 2007 vs 2008 (Fct June) par entreprise 3_FCF" xfId="9764" xr:uid="{00000000-0005-0000-0000-000008250000}"/>
    <cellStyle name="_Percent_Book1_Jazztel model 16DP3-Exhibits_Mobile CSC - CMT_Synthèse prev 2006 - 2007 par entreprise_Bridge FC Act 2007 vs 2008 (Fct June) par entreprise 4" xfId="9765" xr:uid="{00000000-0005-0000-0000-000009250000}"/>
    <cellStyle name="_Percent_Book1_Jazztel model 16DP3-Exhibits_Mobile CSC - CMT_Synthèse prev 2006 - 2007 par entreprise_Bridge FC Act 2007 vs 2008 (Fct June) par entreprise_FCF" xfId="9766" xr:uid="{00000000-0005-0000-0000-00000A250000}"/>
    <cellStyle name="_Percent_Book1_Jazztel model 16DP3-Exhibits_Mobile CSC - CMT_Synthèse prev 2006 - 2007 par entreprise_Cash Unit Review 2012 03 Acetow" xfId="9767" xr:uid="{00000000-0005-0000-0000-00000B250000}"/>
    <cellStyle name="_Percent_Book1_Jazztel model 16DP3-Exhibits_Mobile CSC - CMT_Synthèse prev 2006 - 2007 par entreprise_Conso Bridge EBITDA 2008x2007" xfId="9768" xr:uid="{00000000-0005-0000-0000-00000C250000}"/>
    <cellStyle name="_Percent_Book1_Jazztel model 16DP3-Exhibits_Mobile CSC - CMT_Synthèse prev 2006 - 2007 par entreprise_Conso Bridge EBITDA 2008x2007 2" xfId="9769" xr:uid="{00000000-0005-0000-0000-00000D250000}"/>
    <cellStyle name="_Percent_Book1_Jazztel model 16DP3-Exhibits_Mobile CSC - CMT_Synthèse prev 2006 - 2007 par entreprise_Conso Bridge EBITDA 2008x2007 2 2" xfId="9770" xr:uid="{00000000-0005-0000-0000-00000E250000}"/>
    <cellStyle name="_Percent_Book1_Jazztel model 16DP3-Exhibits_Mobile CSC - CMT_Synthèse prev 2006 - 2007 par entreprise_Conso Bridge EBITDA 2008x2007 2_FCF" xfId="9771" xr:uid="{00000000-0005-0000-0000-00000F250000}"/>
    <cellStyle name="_Percent_Book1_Jazztel model 16DP3-Exhibits_Mobile CSC - CMT_Synthèse prev 2006 - 2007 par entreprise_Conso Bridge EBITDA 2008x2007 3" xfId="9772" xr:uid="{00000000-0005-0000-0000-000010250000}"/>
    <cellStyle name="_Percent_Book1_Jazztel model 16DP3-Exhibits_Mobile CSC - CMT_Synthèse prev 2006 - 2007 par entreprise_Conso Bridge EBITDA 2008x2007 3 2" xfId="9773" xr:uid="{00000000-0005-0000-0000-000011250000}"/>
    <cellStyle name="_Percent_Book1_Jazztel model 16DP3-Exhibits_Mobile CSC - CMT_Synthèse prev 2006 - 2007 par entreprise_Conso Bridge EBITDA 2008x2007 3_FCF" xfId="9774" xr:uid="{00000000-0005-0000-0000-000012250000}"/>
    <cellStyle name="_Percent_Book1_Jazztel model 16DP3-Exhibits_Mobile CSC - CMT_Synthèse prev 2006 - 2007 par entreprise_Conso Bridge EBITDA 2008x2007 4" xfId="9775" xr:uid="{00000000-0005-0000-0000-000013250000}"/>
    <cellStyle name="_Percent_Book1_Jazztel model 16DP3-Exhibits_Mobile CSC - CMT_Synthèse prev 2006 - 2007 par entreprise_Conso Bridge EBITDA 2008x2007 SPRING06" xfId="9776" xr:uid="{00000000-0005-0000-0000-000014250000}"/>
    <cellStyle name="_Percent_Book1_Jazztel model 16DP3-Exhibits_Mobile CSC - CMT_Synthèse prev 2006 - 2007 par entreprise_Conso Bridge EBITDA 2008x2007 SPRING06 2" xfId="9777" xr:uid="{00000000-0005-0000-0000-000015250000}"/>
    <cellStyle name="_Percent_Book1_Jazztel model 16DP3-Exhibits_Mobile CSC - CMT_Synthèse prev 2006 - 2007 par entreprise_Conso Bridge EBITDA 2008x2007 SPRING06 2 2" xfId="9778" xr:uid="{00000000-0005-0000-0000-000016250000}"/>
    <cellStyle name="_Percent_Book1_Jazztel model 16DP3-Exhibits_Mobile CSC - CMT_Synthèse prev 2006 - 2007 par entreprise_Conso Bridge EBITDA 2008x2007 SPRING06 2_FCF" xfId="9779" xr:uid="{00000000-0005-0000-0000-000017250000}"/>
    <cellStyle name="_Percent_Book1_Jazztel model 16DP3-Exhibits_Mobile CSC - CMT_Synthèse prev 2006 - 2007 par entreprise_Conso Bridge EBITDA 2008x2007 SPRING06 3" xfId="9780" xr:uid="{00000000-0005-0000-0000-000018250000}"/>
    <cellStyle name="_Percent_Book1_Jazztel model 16DP3-Exhibits_Mobile CSC - CMT_Synthèse prev 2006 - 2007 par entreprise_Conso Bridge EBITDA 2008x2007 SPRING06 3 2" xfId="9781" xr:uid="{00000000-0005-0000-0000-000019250000}"/>
    <cellStyle name="_Percent_Book1_Jazztel model 16DP3-Exhibits_Mobile CSC - CMT_Synthèse prev 2006 - 2007 par entreprise_Conso Bridge EBITDA 2008x2007 SPRING06 3_FCF" xfId="9782" xr:uid="{00000000-0005-0000-0000-00001A250000}"/>
    <cellStyle name="_Percent_Book1_Jazztel model 16DP3-Exhibits_Mobile CSC - CMT_Synthèse prev 2006 - 2007 par entreprise_Conso Bridge EBITDA 2008x2007 SPRING06 4" xfId="9783" xr:uid="{00000000-0005-0000-0000-00001B250000}"/>
    <cellStyle name="_Percent_Book1_Jazztel model 16DP3-Exhibits_Mobile CSC - CMT_Synthèse prev 2006 - 2007 par entreprise_Conso Bridge EBITDA 2008x2007 SPRING06_FCF" xfId="9784" xr:uid="{00000000-0005-0000-0000-00001C250000}"/>
    <cellStyle name="_Percent_Book1_Jazztel model 16DP3-Exhibits_Mobile CSC - CMT_Synthèse prev 2006 - 2007 par entreprise_Conso Bridge EBITDA 2008x2007_FCF" xfId="9785" xr:uid="{00000000-0005-0000-0000-00001D250000}"/>
    <cellStyle name="_Percent_Book1_Jazztel model 16DP3-Exhibits_Mobile CSC - CMT_Synthèse prev 2006 - 2007 par entreprise_FCF" xfId="9786" xr:uid="{00000000-0005-0000-0000-00001E250000}"/>
    <cellStyle name="_Percent_Book1_Jazztel model 16DP3-Exhibits_Mobile CSC - CMT_Synthèse prev 2006 - 2007 par entreprise_Formats RDG Dec 2007 vMAG Energy Services" xfId="9787" xr:uid="{00000000-0005-0000-0000-00001F250000}"/>
    <cellStyle name="_Percent_Book1_Jazztel model 16DP3-Exhibits_Mobile CSC - CMT_Synthèse prev 2006 - 2007 par entreprise_Formats RDG Dec 2007 vMAG Energy Services 2" xfId="9788" xr:uid="{00000000-0005-0000-0000-000020250000}"/>
    <cellStyle name="_Percent_Book1_Jazztel model 16DP3-Exhibits_Mobile CSC - CMT_Synthèse prev 2006 - 2007 par entreprise_Formats RDG Dec 2007 vMAG Energy Services 2 2" xfId="9789" xr:uid="{00000000-0005-0000-0000-000021250000}"/>
    <cellStyle name="_Percent_Book1_Jazztel model 16DP3-Exhibits_Mobile CSC - CMT_Synthèse prev 2006 - 2007 par entreprise_Formats RDG Dec 2007 vMAG Energy Services 2_FCF" xfId="9790" xr:uid="{00000000-0005-0000-0000-000022250000}"/>
    <cellStyle name="_Percent_Book1_Jazztel model 16DP3-Exhibits_Mobile CSC - CMT_Synthèse prev 2006 - 2007 par entreprise_Formats RDG Dec 2007 vMAG Energy Services 3" xfId="9791" xr:uid="{00000000-0005-0000-0000-000023250000}"/>
    <cellStyle name="_Percent_Book1_Jazztel model 16DP3-Exhibits_Mobile CSC - CMT_Synthèse prev 2006 - 2007 par entreprise_Formats RDG Dec 2007 vMAG Energy Services 3 2" xfId="9792" xr:uid="{00000000-0005-0000-0000-000024250000}"/>
    <cellStyle name="_Percent_Book1_Jazztel model 16DP3-Exhibits_Mobile CSC - CMT_Synthèse prev 2006 - 2007 par entreprise_Formats RDG Dec 2007 vMAG Energy Services 3_FCF" xfId="9793" xr:uid="{00000000-0005-0000-0000-000025250000}"/>
    <cellStyle name="_Percent_Book1_Jazztel model 16DP3-Exhibits_Mobile CSC - CMT_Synthèse prev 2006 - 2007 par entreprise_Formats RDG Dec 2007 vMAG Energy Services 4" xfId="9794" xr:uid="{00000000-0005-0000-0000-000026250000}"/>
    <cellStyle name="_Percent_Book1_Jazztel model 16DP3-Exhibits_Mobile CSC - CMT_Synthèse prev 2006 - 2007 par entreprise_Formats RDG Dec 2007 vMAG Energy Services_FCF" xfId="9795" xr:uid="{00000000-0005-0000-0000-000027250000}"/>
    <cellStyle name="_Percent_Book1_Jazztel model 16DP3-Exhibits_Mobile CSC - CMT_Synthèse prev 2006 - 2007 par entreprise_P&amp;L Spring 200806" xfId="9796" xr:uid="{00000000-0005-0000-0000-000028250000}"/>
    <cellStyle name="_Percent_Book1_Jazztel model 16DP3-Exhibits_Mobile CSC - CMT_Synthèse prev 2006 - 2007 par entreprise_P&amp;L Spring 200806 2" xfId="9797" xr:uid="{00000000-0005-0000-0000-000029250000}"/>
    <cellStyle name="_Percent_Book1_Jazztel model 16DP3-Exhibits_Mobile CSC - CMT_Synthèse prev 2006 - 2007 par entreprise_P&amp;L Spring 200806 2 2" xfId="9798" xr:uid="{00000000-0005-0000-0000-00002A250000}"/>
    <cellStyle name="_Percent_Book1_Jazztel model 16DP3-Exhibits_Mobile CSC - CMT_Synthèse prev 2006 - 2007 par entreprise_P&amp;L Spring 200806 2_FCF" xfId="9799" xr:uid="{00000000-0005-0000-0000-00002B250000}"/>
    <cellStyle name="_Percent_Book1_Jazztel model 16DP3-Exhibits_Mobile CSC - CMT_Synthèse prev 2006 - 2007 par entreprise_P&amp;L Spring 200806 3" xfId="9800" xr:uid="{00000000-0005-0000-0000-00002C250000}"/>
    <cellStyle name="_Percent_Book1_Jazztel model 16DP3-Exhibits_Mobile CSC - CMT_Synthèse prev 2006 - 2007 par entreprise_P&amp;L Spring 200806 3 2" xfId="9801" xr:uid="{00000000-0005-0000-0000-00002D250000}"/>
    <cellStyle name="_Percent_Book1_Jazztel model 16DP3-Exhibits_Mobile CSC - CMT_Synthèse prev 2006 - 2007 par entreprise_P&amp;L Spring 200806 3_FCF" xfId="9802" xr:uid="{00000000-0005-0000-0000-00002E250000}"/>
    <cellStyle name="_Percent_Book1_Jazztel model 16DP3-Exhibits_Mobile CSC - CMT_Synthèse prev 2006 - 2007 par entreprise_P&amp;L Spring 200806 4" xfId="9803" xr:uid="{00000000-0005-0000-0000-00002F250000}"/>
    <cellStyle name="_Percent_Book1_Jazztel model 16DP3-Exhibits_Mobile CSC - CMT_Synthèse prev 2006 - 2007 par entreprise_P&amp;L Spring 200806_FCF" xfId="9804" xr:uid="{00000000-0005-0000-0000-000030250000}"/>
    <cellStyle name="_Percent_Book1_Jazztel model 16DP3-Exhibits_Mobile CSC - CMT_Synthèse prev 2006 - 2007 par entreprise_Présentation au Board" xfId="9805" xr:uid="{00000000-0005-0000-0000-000031250000}"/>
    <cellStyle name="_Percent_Book1_Jazztel model 16DP3-Exhibits_Mobile CSC - CMT_Synthèse prev 2006 - 2007 par entreprise_Présentation au Board 2" xfId="9806" xr:uid="{00000000-0005-0000-0000-000032250000}"/>
    <cellStyle name="_Percent_Book1_Jazztel model 16DP3-Exhibits_Mobile CSC - CMT_Synthèse prev 2006 - 2007 par entreprise_Présentation au Board 2 2" xfId="9807" xr:uid="{00000000-0005-0000-0000-000033250000}"/>
    <cellStyle name="_Percent_Book1_Jazztel model 16DP3-Exhibits_Mobile CSC - CMT_Synthèse prev 2006 - 2007 par entreprise_Présentation au Board 2_FCF" xfId="9808" xr:uid="{00000000-0005-0000-0000-000034250000}"/>
    <cellStyle name="_Percent_Book1_Jazztel model 16DP3-Exhibits_Mobile CSC - CMT_Synthèse prev 2006 - 2007 par entreprise_Présentation au Board 3" xfId="9809" xr:uid="{00000000-0005-0000-0000-000035250000}"/>
    <cellStyle name="_Percent_Book1_Jazztel model 16DP3-Exhibits_Mobile CSC - CMT_Synthèse prev 2006 - 2007 par entreprise_Présentation au Board 3 2" xfId="9810" xr:uid="{00000000-0005-0000-0000-000036250000}"/>
    <cellStyle name="_Percent_Book1_Jazztel model 16DP3-Exhibits_Mobile CSC - CMT_Synthèse prev 2006 - 2007 par entreprise_Présentation au Board 3_FCF" xfId="9811" xr:uid="{00000000-0005-0000-0000-000037250000}"/>
    <cellStyle name="_Percent_Book1_Jazztel model 16DP3-Exhibits_Mobile CSC - CMT_Synthèse prev 2006 - 2007 par entreprise_Présentation au Board 4" xfId="9812" xr:uid="{00000000-0005-0000-0000-000038250000}"/>
    <cellStyle name="_Percent_Book1_Jazztel model 16DP3-Exhibits_Mobile CSC - CMT_Synthèse prev 2006 - 2007 par entreprise_Présentation au Board July 29" xfId="9813" xr:uid="{00000000-0005-0000-0000-000039250000}"/>
    <cellStyle name="_Percent_Book1_Jazztel model 16DP3-Exhibits_Mobile CSC - CMT_Synthèse prev 2006 - 2007 par entreprise_Présentation au Board July 29 2" xfId="9814" xr:uid="{00000000-0005-0000-0000-00003A250000}"/>
    <cellStyle name="_Percent_Book1_Jazztel model 16DP3-Exhibits_Mobile CSC - CMT_Synthèse prev 2006 - 2007 par entreprise_Présentation au Board July 29 2 2" xfId="9815" xr:uid="{00000000-0005-0000-0000-00003B250000}"/>
    <cellStyle name="_Percent_Book1_Jazztel model 16DP3-Exhibits_Mobile CSC - CMT_Synthèse prev 2006 - 2007 par entreprise_Présentation au Board July 29 2_FCF" xfId="9816" xr:uid="{00000000-0005-0000-0000-00003C250000}"/>
    <cellStyle name="_Percent_Book1_Jazztel model 16DP3-Exhibits_Mobile CSC - CMT_Synthèse prev 2006 - 2007 par entreprise_Présentation au Board July 29 3" xfId="9817" xr:uid="{00000000-0005-0000-0000-00003D250000}"/>
    <cellStyle name="_Percent_Book1_Jazztel model 16DP3-Exhibits_Mobile CSC - CMT_Synthèse prev 2006 - 2007 par entreprise_Présentation au Board July 29 3 2" xfId="9818" xr:uid="{00000000-0005-0000-0000-00003E250000}"/>
    <cellStyle name="_Percent_Book1_Jazztel model 16DP3-Exhibits_Mobile CSC - CMT_Synthèse prev 2006 - 2007 par entreprise_Présentation au Board July 29 3_FCF" xfId="9819" xr:uid="{00000000-0005-0000-0000-00003F250000}"/>
    <cellStyle name="_Percent_Book1_Jazztel model 16DP3-Exhibits_Mobile CSC - CMT_Synthèse prev 2006 - 2007 par entreprise_Présentation au Board July 29 4" xfId="9820" xr:uid="{00000000-0005-0000-0000-000040250000}"/>
    <cellStyle name="_Percent_Book1_Jazztel model 16DP3-Exhibits_Mobile CSC - CMT_Synthèse prev 2006 - 2007 par entreprise_Présentation au Board July 29_FCF" xfId="9821" xr:uid="{00000000-0005-0000-0000-000041250000}"/>
    <cellStyle name="_Percent_Book1_Jazztel model 16DP3-Exhibits_Mobile CSC - CMT_Synthèse prev 2006 - 2007 par entreprise_Présentation au Board_FCF" xfId="9822" xr:uid="{00000000-0005-0000-0000-000042250000}"/>
    <cellStyle name="_Percent_Book1_Jazztel model 16DP3-Exhibits_Mobile CSC - CMT_Synthèse prev 2006 - 2007 par entreprise_Présentation au CDG July 21 v080708" xfId="9823" xr:uid="{00000000-0005-0000-0000-000043250000}"/>
    <cellStyle name="_Percent_Book1_Jazztel model 16DP3-Exhibits_Mobile CSC - CMT_Synthèse prev 2006 - 2007 par entreprise_Présentation au CDG July 21 v080708 2" xfId="9824" xr:uid="{00000000-0005-0000-0000-000044250000}"/>
    <cellStyle name="_Percent_Book1_Jazztel model 16DP3-Exhibits_Mobile CSC - CMT_Synthèse prev 2006 - 2007 par entreprise_Présentation au CDG July 21 v080708 2 2" xfId="9825" xr:uid="{00000000-0005-0000-0000-000045250000}"/>
    <cellStyle name="_Percent_Book1_Jazztel model 16DP3-Exhibits_Mobile CSC - CMT_Synthèse prev 2006 - 2007 par entreprise_Présentation au CDG July 21 v080708 2_FCF" xfId="9826" xr:uid="{00000000-0005-0000-0000-000046250000}"/>
    <cellStyle name="_Percent_Book1_Jazztel model 16DP3-Exhibits_Mobile CSC - CMT_Synthèse prev 2006 - 2007 par entreprise_Présentation au CDG July 21 v080708 3" xfId="9827" xr:uid="{00000000-0005-0000-0000-000047250000}"/>
    <cellStyle name="_Percent_Book1_Jazztel model 16DP3-Exhibits_Mobile CSC - CMT_Synthèse prev 2006 - 2007 par entreprise_Présentation au CDG July 21 v080708 3 2" xfId="9828" xr:uid="{00000000-0005-0000-0000-000048250000}"/>
    <cellStyle name="_Percent_Book1_Jazztel model 16DP3-Exhibits_Mobile CSC - CMT_Synthèse prev 2006 - 2007 par entreprise_Présentation au CDG July 21 v080708 3_FCF" xfId="9829" xr:uid="{00000000-0005-0000-0000-000049250000}"/>
    <cellStyle name="_Percent_Book1_Jazztel model 16DP3-Exhibits_Mobile CSC - CMT_Synthèse prev 2006 - 2007 par entreprise_Présentation au CDG July 21 v080708 4" xfId="9830" xr:uid="{00000000-0005-0000-0000-00004A250000}"/>
    <cellStyle name="_Percent_Book1_Jazztel model 16DP3-Exhibits_Mobile CSC - CMT_Synthèse prev 2006 - 2007 par entreprise_Présentation au CDG July 21 v080708_FCF" xfId="9831" xr:uid="{00000000-0005-0000-0000-00004B250000}"/>
    <cellStyle name="_Percent_Book1_Jazztel model 16DP3-Exhibits_Mobile CSC - CMT_Synthèse prev 2006 - 2007 par entreprise_RM 2008 01 comments ILM" xfId="9832" xr:uid="{00000000-0005-0000-0000-00004C250000}"/>
    <cellStyle name="_Percent_Book1_Jazztel model 16DP3-Exhibits_Mobile CSC - CMT_Synthèse prev 2006 - 2007 par entreprise_RM 2008 01 comments ILM 2" xfId="9833" xr:uid="{00000000-0005-0000-0000-00004D250000}"/>
    <cellStyle name="_Percent_Book1_Jazztel model 16DP3-Exhibits_Mobile CSC - CMT_Synthèse prev 2006 - 2007 par entreprise_RM 2008 01 comments ILM 2 2" xfId="9834" xr:uid="{00000000-0005-0000-0000-00004E250000}"/>
    <cellStyle name="_Percent_Book1_Jazztel model 16DP3-Exhibits_Mobile CSC - CMT_Synthèse prev 2006 - 2007 par entreprise_RM 2008 01 comments ILM 2_FCF" xfId="9835" xr:uid="{00000000-0005-0000-0000-00004F250000}"/>
    <cellStyle name="_Percent_Book1_Jazztel model 16DP3-Exhibits_Mobile CSC - CMT_Synthèse prev 2006 - 2007 par entreprise_RM 2008 01 comments ILM 3" xfId="9836" xr:uid="{00000000-0005-0000-0000-000050250000}"/>
    <cellStyle name="_Percent_Book1_Jazztel model 16DP3-Exhibits_Mobile CSC - CMT_Synthèse prev 2006 - 2007 par entreprise_RM 2008 01 comments ILM 3 2" xfId="9837" xr:uid="{00000000-0005-0000-0000-000051250000}"/>
    <cellStyle name="_Percent_Book1_Jazztel model 16DP3-Exhibits_Mobile CSC - CMT_Synthèse prev 2006 - 2007 par entreprise_RM 2008 01 comments ILM 3_FCF" xfId="9838" xr:uid="{00000000-0005-0000-0000-000052250000}"/>
    <cellStyle name="_Percent_Book1_Jazztel model 16DP3-Exhibits_Mobile CSC - CMT_Synthèse prev 2006 - 2007 par entreprise_RM 2008 01 comments ILM 4" xfId="9839" xr:uid="{00000000-0005-0000-0000-000053250000}"/>
    <cellStyle name="_Percent_Book1_Jazztel model 16DP3-Exhibits_Mobile CSC - CMT_Synthèse prev 2006 - 2007 par entreprise_RM 2008 01 comments ILM_FCF" xfId="9840" xr:uid="{00000000-0005-0000-0000-000054250000}"/>
    <cellStyle name="_Percent_Book1_Jazztel model 16DP3-Exhibits_Mobile CSC - CMT_Synthèse prev 2006 - 2007 par entreprise_RM 2008 04 comments ILM" xfId="9841" xr:uid="{00000000-0005-0000-0000-000055250000}"/>
    <cellStyle name="_Percent_Book1_Jazztel model 16DP3-Exhibits_Mobile CSC - CMT_Synthèse prev 2006 - 2007 par entreprise_RM 2008 04 comments ILM 2" xfId="9842" xr:uid="{00000000-0005-0000-0000-000056250000}"/>
    <cellStyle name="_Percent_Book1_Jazztel model 16DP3-Exhibits_Mobile CSC - CMT_Synthèse prev 2006 - 2007 par entreprise_RM 2008 04 comments ILM 2 2" xfId="9843" xr:uid="{00000000-0005-0000-0000-000057250000}"/>
    <cellStyle name="_Percent_Book1_Jazztel model 16DP3-Exhibits_Mobile CSC - CMT_Synthèse prev 2006 - 2007 par entreprise_RM 2008 04 comments ILM 2_FCF" xfId="9844" xr:uid="{00000000-0005-0000-0000-000058250000}"/>
    <cellStyle name="_Percent_Book1_Jazztel model 16DP3-Exhibits_Mobile CSC - CMT_Synthèse prev 2006 - 2007 par entreprise_RM 2008 04 comments ILM 3" xfId="9845" xr:uid="{00000000-0005-0000-0000-000059250000}"/>
    <cellStyle name="_Percent_Book1_Jazztel model 16DP3-Exhibits_Mobile CSC - CMT_Synthèse prev 2006 - 2007 par entreprise_RM 2008 04 comments ILM 3 2" xfId="9846" xr:uid="{00000000-0005-0000-0000-00005A250000}"/>
    <cellStyle name="_Percent_Book1_Jazztel model 16DP3-Exhibits_Mobile CSC - CMT_Synthèse prev 2006 - 2007 par entreprise_RM 2008 04 comments ILM 3_FCF" xfId="9847" xr:uid="{00000000-0005-0000-0000-00005B250000}"/>
    <cellStyle name="_Percent_Book1_Jazztel model 16DP3-Exhibits_Mobile CSC - CMT_Synthèse prev 2006 - 2007 par entreprise_RM 2008 04 comments ILM 4" xfId="9848" xr:uid="{00000000-0005-0000-0000-00005C250000}"/>
    <cellStyle name="_Percent_Book1_Jazztel model 16DP3-Exhibits_Mobile CSC - CMT_Synthèse prev 2006 - 2007 par entreprise_RM 2008 04 comments ILM_FCF" xfId="9849" xr:uid="{00000000-0005-0000-0000-00005D250000}"/>
    <cellStyle name="_Percent_Book1_Jazztel model 16DP3-Exhibits_Mobile CSC - CMT_Synthèse prev 2006 - 2007 par entreprise_SPRING 2010" xfId="9850" xr:uid="{00000000-0005-0000-0000-00005E250000}"/>
    <cellStyle name="_Percent_Book1_Jazztel model 16DP3-Exhibits_Mobile CSC - CMT_Synthèse prev 2006 - 2007 par entreprise_SPRING 2010 2" xfId="9851" xr:uid="{00000000-0005-0000-0000-00005F250000}"/>
    <cellStyle name="_Percent_Book1_Jazztel model 16DP3-Exhibits_Mobile CSC - CMT_Synthèse prev 2006 - 2007 par entreprise_SPRING 2010 2 2" xfId="9852" xr:uid="{00000000-0005-0000-0000-000060250000}"/>
    <cellStyle name="_Percent_Book1_Jazztel model 16DP3-Exhibits_Mobile CSC - CMT_Synthèse prev 2006 - 2007 par entreprise_SPRING 2010 2_FCF" xfId="9853" xr:uid="{00000000-0005-0000-0000-000061250000}"/>
    <cellStyle name="_Percent_Book1_Jazztel model 16DP3-Exhibits_Mobile CSC - CMT_Synthèse prev 2006 - 2007 par entreprise_SPRING 2010 3" xfId="9854" xr:uid="{00000000-0005-0000-0000-000062250000}"/>
    <cellStyle name="_Percent_Book1_Jazztel model 16DP3-Exhibits_Mobile CSC - CMT_Synthèse prev 2006 - 2007 par entreprise_SPRING 2010 3 2" xfId="9855" xr:uid="{00000000-0005-0000-0000-000063250000}"/>
    <cellStyle name="_Percent_Book1_Jazztel model 16DP3-Exhibits_Mobile CSC - CMT_Synthèse prev 2006 - 2007 par entreprise_SPRING 2010 3_FCF" xfId="9856" xr:uid="{00000000-0005-0000-0000-000064250000}"/>
    <cellStyle name="_Percent_Book1_Jazztel model 16DP3-Exhibits_Mobile CSC - CMT_Synthèse prev 2006 - 2007 par entreprise_SPRING 2010 4" xfId="9857" xr:uid="{00000000-0005-0000-0000-000065250000}"/>
    <cellStyle name="_Percent_Book1_Jazztel model 16DP3-Exhibits_Mobile CSC - CMT_Synthèse prev 2006 - 2007 par entreprise_SPRING 2010_FCF" xfId="9858" xr:uid="{00000000-0005-0000-0000-000066250000}"/>
    <cellStyle name="_Percent_Book1_Jazztel model 16DP3-Exhibits_Mobile CSC - CMT_Synthèse prev 2006 - 2007 par entreprise_Synthèse Rhodia Spring Dec 2007 P&amp;L" xfId="9859" xr:uid="{00000000-0005-0000-0000-000067250000}"/>
    <cellStyle name="_Percent_Book1_Jazztel model 16DP3-Exhibits_Mobile CSC - CMT_Synthèse prev 2006 - 2007 par entreprise_Synthèse Rhodia Spring Dec 2007 P&amp;L 2" xfId="9860" xr:uid="{00000000-0005-0000-0000-000068250000}"/>
    <cellStyle name="_Percent_Book1_Jazztel model 16DP3-Exhibits_Mobile CSC - CMT_Synthèse prev 2006 - 2007 par entreprise_Synthèse Rhodia Spring Dec 2007 P&amp;L 2 2" xfId="9861" xr:uid="{00000000-0005-0000-0000-000069250000}"/>
    <cellStyle name="_Percent_Book1_Jazztel model 16DP3-Exhibits_Mobile CSC - CMT_Synthèse prev 2006 - 2007 par entreprise_Synthèse Rhodia Spring Dec 2007 P&amp;L 2_FCF" xfId="9862" xr:uid="{00000000-0005-0000-0000-00006A250000}"/>
    <cellStyle name="_Percent_Book1_Jazztel model 16DP3-Exhibits_Mobile CSC - CMT_Synthèse prev 2006 - 2007 par entreprise_Synthèse Rhodia Spring Dec 2007 P&amp;L 3" xfId="9863" xr:uid="{00000000-0005-0000-0000-00006B250000}"/>
    <cellStyle name="_Percent_Book1_Jazztel model 16DP3-Exhibits_Mobile CSC - CMT_Synthèse prev 2006 - 2007 par entreprise_Synthèse Rhodia Spring Dec 2007 P&amp;L 3 2" xfId="9864" xr:uid="{00000000-0005-0000-0000-00006C250000}"/>
    <cellStyle name="_Percent_Book1_Jazztel model 16DP3-Exhibits_Mobile CSC - CMT_Synthèse prev 2006 - 2007 par entreprise_Synthèse Rhodia Spring Dec 2007 P&amp;L 3_FCF" xfId="9865" xr:uid="{00000000-0005-0000-0000-00006D250000}"/>
    <cellStyle name="_Percent_Book1_Jazztel model 16DP3-Exhibits_Mobile CSC - CMT_Synthèse prev 2006 - 2007 par entreprise_Synthèse Rhodia Spring Dec 2007 P&amp;L 4" xfId="9866" xr:uid="{00000000-0005-0000-0000-00006E250000}"/>
    <cellStyle name="_Percent_Book1_Jazztel model 16DP3-Exhibits_Mobile CSC - CMT_Synthèse prev 2006 - 2007 par entreprise_Synthèse Rhodia Spring Dec 2007 P&amp;L_FCF" xfId="9867" xr:uid="{00000000-0005-0000-0000-00006F250000}"/>
    <cellStyle name="_Percent_Book1_Jazztel model 16DP3-Exhibits_Mobile CSC - CMT_Synthèse prev 2006 - 2007 par entreprise_WC &amp; Free Cash Flow 200801" xfId="9868" xr:uid="{00000000-0005-0000-0000-000070250000}"/>
    <cellStyle name="_Percent_Book1_Jazztel model 16DP3-Exhibits_Mobile CSC - CMT_Synthèse prev 2006 - 2007 par entreprise_WC &amp; Free Cash Flow 200801 2" xfId="9869" xr:uid="{00000000-0005-0000-0000-000071250000}"/>
    <cellStyle name="_Percent_Book1_Jazztel model 16DP3-Exhibits_Mobile CSC - CMT_Synthèse prev 2006 - 2007 par entreprise_WC &amp; Free Cash Flow 200801 2 2" xfId="9870" xr:uid="{00000000-0005-0000-0000-000072250000}"/>
    <cellStyle name="_Percent_Book1_Jazztel model 16DP3-Exhibits_Mobile CSC - CMT_Synthèse prev 2006 - 2007 par entreprise_WC &amp; Free Cash Flow 200801 2_FCF" xfId="9871" xr:uid="{00000000-0005-0000-0000-000073250000}"/>
    <cellStyle name="_Percent_Book1_Jazztel model 16DP3-Exhibits_Mobile CSC - CMT_Synthèse prev 2006 - 2007 par entreprise_WC &amp; Free Cash Flow 200801 3" xfId="9872" xr:uid="{00000000-0005-0000-0000-000074250000}"/>
    <cellStyle name="_Percent_Book1_Jazztel model 16DP3-Exhibits_Mobile CSC - CMT_Synthèse prev 2006 - 2007 par entreprise_WC &amp; Free Cash Flow 200801 3 2" xfId="9873" xr:uid="{00000000-0005-0000-0000-000075250000}"/>
    <cellStyle name="_Percent_Book1_Jazztel model 16DP3-Exhibits_Mobile CSC - CMT_Synthèse prev 2006 - 2007 par entreprise_WC &amp; Free Cash Flow 200801 3_FCF" xfId="9874" xr:uid="{00000000-0005-0000-0000-000076250000}"/>
    <cellStyle name="_Percent_Book1_Jazztel model 16DP3-Exhibits_Mobile CSC - CMT_Synthèse prev 2006 - 2007 par entreprise_WC &amp; Free Cash Flow 200801 4" xfId="9875" xr:uid="{00000000-0005-0000-0000-000077250000}"/>
    <cellStyle name="_Percent_Book1_Jazztel model 16DP3-Exhibits_Mobile CSC - CMT_Synthèse prev 2006 - 2007 par entreprise_WC &amp; Free Cash Flow 200801_FCF" xfId="9876" xr:uid="{00000000-0005-0000-0000-000078250000}"/>
    <cellStyle name="_Percent_Book1_Jazztel model 16DP3-Exhibits_Mobile CSC - CMT_Synthèse prev 2006 - 2007 par entreprise_WC &amp; Free Cash Flow 2011-10" xfId="9877" xr:uid="{00000000-0005-0000-0000-000079250000}"/>
    <cellStyle name="_Percent_Book1_Jazztel model 16DP3-Exhibits_Mobile CSC - CMT_Synthèse prev 2006 - 2007 par entreprise_WC &amp; Free Cash Flow 2011-10 2" xfId="9878" xr:uid="{00000000-0005-0000-0000-00007A250000}"/>
    <cellStyle name="_Percent_Book1_Jazztel model 16DP3-Exhibits_Mobile CSC - CMT_Synthèse prev 2006 - 2007 par entreprise_WC &amp; Free Cash Flow 2011-10 2 2" xfId="9879" xr:uid="{00000000-0005-0000-0000-00007B250000}"/>
    <cellStyle name="_Percent_Book1_Jazztel model 16DP3-Exhibits_Mobile CSC - CMT_Synthèse prev 2006 - 2007 par entreprise_WC &amp; Free Cash Flow 2011-10 2_FCF" xfId="9880" xr:uid="{00000000-0005-0000-0000-00007C250000}"/>
    <cellStyle name="_Percent_Book1_Jazztel model 16DP3-Exhibits_Mobile CSC - CMT_Synthèse prev 2006 - 2007 par entreprise_WC &amp; Free Cash Flow 2011-10 3" xfId="9881" xr:uid="{00000000-0005-0000-0000-00007D250000}"/>
    <cellStyle name="_Percent_Book1_Jazztel model 16DP3-Exhibits_Mobile CSC - CMT_Synthèse prev 2006 - 2007 par entreprise_WC &amp; Free Cash Flow 2011-10 3 2" xfId="9882" xr:uid="{00000000-0005-0000-0000-00007E250000}"/>
    <cellStyle name="_Percent_Book1_Jazztel model 16DP3-Exhibits_Mobile CSC - CMT_Synthèse prev 2006 - 2007 par entreprise_WC &amp; Free Cash Flow 2011-10 3_FCF" xfId="9883" xr:uid="{00000000-0005-0000-0000-00007F250000}"/>
    <cellStyle name="_Percent_Book1_Jazztel model 16DP3-Exhibits_Mobile CSC - CMT_Synthèse prev 2006 - 2007 par entreprise_WC &amp; Free Cash Flow 2011-10 4" xfId="9884" xr:uid="{00000000-0005-0000-0000-000080250000}"/>
    <cellStyle name="_Percent_Book1_Jazztel model 16DP3-Exhibits_Mobile CSC - CMT_Synthèse prev 2006 - 2007 par entreprise_WC &amp; Free Cash Flow 2011-10_FCF" xfId="9885" xr:uid="{00000000-0005-0000-0000-000081250000}"/>
    <cellStyle name="_Percent_Book1_Jazztel model 16DP3-Exhibits_Mobile CSC - CMT_Synthèse prev 2006 - 2007 par entreprise_WC &amp; Free Cash Flow Spring 200806" xfId="9886" xr:uid="{00000000-0005-0000-0000-000082250000}"/>
    <cellStyle name="_Percent_Book1_Jazztel model 16DP3-Exhibits_Mobile CSC - CMT_Synthèse prev 2006 - 2007 par entreprise_WC &amp; Free Cash Flow Spring 200806 2" xfId="9887" xr:uid="{00000000-0005-0000-0000-000083250000}"/>
    <cellStyle name="_Percent_Book1_Jazztel model 16DP3-Exhibits_Mobile CSC - CMT_Synthèse prev 2006 - 2007 par entreprise_WC &amp; Free Cash Flow Spring 200806 2 2" xfId="9888" xr:uid="{00000000-0005-0000-0000-000084250000}"/>
    <cellStyle name="_Percent_Book1_Jazztel model 16DP3-Exhibits_Mobile CSC - CMT_Synthèse prev 2006 - 2007 par entreprise_WC &amp; Free Cash Flow Spring 200806 2_FCF" xfId="9889" xr:uid="{00000000-0005-0000-0000-000085250000}"/>
    <cellStyle name="_Percent_Book1_Jazztel model 16DP3-Exhibits_Mobile CSC - CMT_Synthèse prev 2006 - 2007 par entreprise_WC &amp; Free Cash Flow Spring 200806 3" xfId="9890" xr:uid="{00000000-0005-0000-0000-000086250000}"/>
    <cellStyle name="_Percent_Book1_Jazztel model 16DP3-Exhibits_Mobile CSC - CMT_Synthèse prev 2006 - 2007 par entreprise_WC &amp; Free Cash Flow Spring 200806 3 2" xfId="9891" xr:uid="{00000000-0005-0000-0000-000087250000}"/>
    <cellStyle name="_Percent_Book1_Jazztel model 16DP3-Exhibits_Mobile CSC - CMT_Synthèse prev 2006 - 2007 par entreprise_WC &amp; Free Cash Flow Spring 200806 3_FCF" xfId="9892" xr:uid="{00000000-0005-0000-0000-000088250000}"/>
    <cellStyle name="_Percent_Book1_Jazztel model 16DP3-Exhibits_Mobile CSC - CMT_Synthèse prev 2006 - 2007 par entreprise_WC &amp; Free Cash Flow Spring 200806 4" xfId="9893" xr:uid="{00000000-0005-0000-0000-000089250000}"/>
    <cellStyle name="_Percent_Book1_Jazztel model 16DP3-Exhibits_Mobile CSC - CMT_Synthèse prev 2006 - 2007 par entreprise_WC &amp; Free Cash Flow Spring 200806_FCF" xfId="9894" xr:uid="{00000000-0005-0000-0000-00008A250000}"/>
    <cellStyle name="_Percent_Book1_Jazztel model 16DP3-Exhibits_T_MOBIL2" xfId="9895" xr:uid="{00000000-0005-0000-0000-00008B250000}"/>
    <cellStyle name="_Percent_Book1_Jazztel model 16DP3-Exhibits_T_MOBIL2 2" xfId="9896" xr:uid="{00000000-0005-0000-0000-00008C250000}"/>
    <cellStyle name="_Percent_Book1_Jazztel model 16DP3-Exhibits_T_MOBIL2 2 2" xfId="9897" xr:uid="{00000000-0005-0000-0000-00008D250000}"/>
    <cellStyle name="_Percent_Book1_Jazztel model 16DP3-Exhibits_T_MOBIL2 2_FCF" xfId="9898" xr:uid="{00000000-0005-0000-0000-00008E250000}"/>
    <cellStyle name="_Percent_Book1_Jazztel model 16DP3-Exhibits_T_MOBIL2 3" xfId="9899" xr:uid="{00000000-0005-0000-0000-00008F250000}"/>
    <cellStyle name="_Percent_Book1_Jazztel model 16DP3-Exhibits_T_MOBIL2 3 2" xfId="9900" xr:uid="{00000000-0005-0000-0000-000090250000}"/>
    <cellStyle name="_Percent_Book1_Jazztel model 16DP3-Exhibits_T_MOBIL2 3_FCF" xfId="9901" xr:uid="{00000000-0005-0000-0000-000091250000}"/>
    <cellStyle name="_Percent_Book1_Jazztel model 16DP3-Exhibits_T_MOBIL2 4" xfId="9902" xr:uid="{00000000-0005-0000-0000-000092250000}"/>
    <cellStyle name="_Percent_Book1_Jazztel model 16DP3-Exhibits_T_MOBIL2_FCF" xfId="9903" xr:uid="{00000000-0005-0000-0000-000093250000}"/>
    <cellStyle name="_Percent_Book1_Jazztel model 16DP3-Exhibits_T_MOBIL2_Merger model_10 Aug Credit" xfId="9904" xr:uid="{00000000-0005-0000-0000-000094250000}"/>
    <cellStyle name="_Percent_Book1_Jazztel model 16DP3-Exhibits_T_MOBIL2_Merger model_10 Aug Credit 2" xfId="9905" xr:uid="{00000000-0005-0000-0000-000095250000}"/>
    <cellStyle name="_Percent_Book1_Jazztel model 16DP3-Exhibits_T_MOBIL2_Merger model_10 Aug Credit 2 2" xfId="9906" xr:uid="{00000000-0005-0000-0000-000096250000}"/>
    <cellStyle name="_Percent_Book1_Jazztel model 16DP3-Exhibits_T_MOBIL2_Merger model_10 Aug Credit 2_FCF" xfId="9907" xr:uid="{00000000-0005-0000-0000-000097250000}"/>
    <cellStyle name="_Percent_Book1_Jazztel model 16DP3-Exhibits_T_MOBIL2_Merger model_10 Aug Credit 3" xfId="9908" xr:uid="{00000000-0005-0000-0000-000098250000}"/>
    <cellStyle name="_Percent_Book1_Jazztel model 16DP3-Exhibits_T_MOBIL2_Merger model_10 Aug Credit 3 2" xfId="9909" xr:uid="{00000000-0005-0000-0000-000099250000}"/>
    <cellStyle name="_Percent_Book1_Jazztel model 16DP3-Exhibits_T_MOBIL2_Merger model_10 Aug Credit 3_FCF" xfId="9910" xr:uid="{00000000-0005-0000-0000-00009A250000}"/>
    <cellStyle name="_Percent_Book1_Jazztel model 16DP3-Exhibits_T_MOBIL2_Merger model_10 Aug Credit 4" xfId="9911" xr:uid="{00000000-0005-0000-0000-00009B250000}"/>
    <cellStyle name="_Percent_Book1_Jazztel model 16DP3-Exhibits_T_MOBIL2_Merger model_10 Aug Credit_FCF" xfId="9912" xr:uid="{00000000-0005-0000-0000-00009C250000}"/>
    <cellStyle name="_Percent_Book1_Jazztel model 18DP-exhibits" xfId="9913" xr:uid="{00000000-0005-0000-0000-00009D250000}"/>
    <cellStyle name="_Percent_Book1_Jazztel model 18DP-exhibits 2" xfId="9914" xr:uid="{00000000-0005-0000-0000-00009E250000}"/>
    <cellStyle name="_Percent_Book1_Jazztel model 18DP-exhibits 2 2" xfId="9915" xr:uid="{00000000-0005-0000-0000-00009F250000}"/>
    <cellStyle name="_Percent_Book1_Jazztel model 18DP-exhibits 2_FCF" xfId="9916" xr:uid="{00000000-0005-0000-0000-0000A0250000}"/>
    <cellStyle name="_Percent_Book1_Jazztel model 18DP-exhibits 3" xfId="9917" xr:uid="{00000000-0005-0000-0000-0000A1250000}"/>
    <cellStyle name="_Percent_Book1_Jazztel model 18DP-exhibits 3 2" xfId="9918" xr:uid="{00000000-0005-0000-0000-0000A2250000}"/>
    <cellStyle name="_Percent_Book1_Jazztel model 18DP-exhibits 3_FCF" xfId="9919" xr:uid="{00000000-0005-0000-0000-0000A3250000}"/>
    <cellStyle name="_Percent_Book1_Jazztel model 18DP-exhibits 4" xfId="9920" xr:uid="{00000000-0005-0000-0000-0000A4250000}"/>
    <cellStyle name="_Percent_Book1_Jazztel model 18DP-exhibits_FCF" xfId="9921" xr:uid="{00000000-0005-0000-0000-0000A5250000}"/>
    <cellStyle name="_Percent_Book1_Mobile CSC - CMT" xfId="9922" xr:uid="{00000000-0005-0000-0000-0000A6250000}"/>
    <cellStyle name="_Percent_Book1_Mobile CSC - CMT 2" xfId="9923" xr:uid="{00000000-0005-0000-0000-0000A7250000}"/>
    <cellStyle name="_Percent_Book1_Mobile CSC - CMT 2 2" xfId="9924" xr:uid="{00000000-0005-0000-0000-0000A8250000}"/>
    <cellStyle name="_Percent_Book1_Mobile CSC - CMT 2_FCF" xfId="9925" xr:uid="{00000000-0005-0000-0000-0000A9250000}"/>
    <cellStyle name="_Percent_Book1_Mobile CSC - CMT 3" xfId="9926" xr:uid="{00000000-0005-0000-0000-0000AA250000}"/>
    <cellStyle name="_Percent_Book1_Mobile CSC - CMT 3 2" xfId="9927" xr:uid="{00000000-0005-0000-0000-0000AB250000}"/>
    <cellStyle name="_Percent_Book1_Mobile CSC - CMT 3_FCF" xfId="9928" xr:uid="{00000000-0005-0000-0000-0000AC250000}"/>
    <cellStyle name="_Percent_Book1_Mobile CSC - CMT 4" xfId="9929" xr:uid="{00000000-0005-0000-0000-0000AD250000}"/>
    <cellStyle name="_Percent_Book1_Mobile CSC - CMT_FCF" xfId="9930" xr:uid="{00000000-0005-0000-0000-0000AE250000}"/>
    <cellStyle name="_Percent_Book1_Mobile CSC - CMT_Merger model_10 Aug Credit" xfId="9931" xr:uid="{00000000-0005-0000-0000-0000AF250000}"/>
    <cellStyle name="_Percent_Book1_Mobile CSC - CMT_Merger model_10 Aug Credit 2" xfId="9932" xr:uid="{00000000-0005-0000-0000-0000B0250000}"/>
    <cellStyle name="_Percent_Book1_Mobile CSC - CMT_Merger model_10 Aug Credit 2 2" xfId="9933" xr:uid="{00000000-0005-0000-0000-0000B1250000}"/>
    <cellStyle name="_Percent_Book1_Mobile CSC - CMT_Merger model_10 Aug Credit 2_FCF" xfId="9934" xr:uid="{00000000-0005-0000-0000-0000B2250000}"/>
    <cellStyle name="_Percent_Book1_Mobile CSC - CMT_Merger model_10 Aug Credit 3" xfId="9935" xr:uid="{00000000-0005-0000-0000-0000B3250000}"/>
    <cellStyle name="_Percent_Book1_Mobile CSC - CMT_Merger model_10 Aug Credit 3 2" xfId="9936" xr:uid="{00000000-0005-0000-0000-0000B4250000}"/>
    <cellStyle name="_Percent_Book1_Mobile CSC - CMT_Merger model_10 Aug Credit 3_FCF" xfId="9937" xr:uid="{00000000-0005-0000-0000-0000B5250000}"/>
    <cellStyle name="_Percent_Book1_Mobile CSC - CMT_Merger model_10 Aug Credit 4" xfId="9938" xr:uid="{00000000-0005-0000-0000-0000B6250000}"/>
    <cellStyle name="_Percent_Book1_Mobile CSC - CMT_Merger model_10 Aug Credit_FCF" xfId="9939" xr:uid="{00000000-0005-0000-0000-0000B7250000}"/>
    <cellStyle name="_Percent_Book1_Rhodia SoP AVP 19 Mar 2002" xfId="9940" xr:uid="{00000000-0005-0000-0000-0000B8250000}"/>
    <cellStyle name="_Percent_Book1_Rhodia SoP AVP 19 Mar 2002 2" xfId="9941" xr:uid="{00000000-0005-0000-0000-0000B9250000}"/>
    <cellStyle name="_Percent_Book1_Rhodia SoP AVP 19 Mar 2002 2 2" xfId="9942" xr:uid="{00000000-0005-0000-0000-0000BA250000}"/>
    <cellStyle name="_Percent_Book1_Rhodia SoP AVP 19 Mar 2002 2_FCF" xfId="9943" xr:uid="{00000000-0005-0000-0000-0000BB250000}"/>
    <cellStyle name="_Percent_Book1_Rhodia SoP AVP 19 Mar 2002 3" xfId="9944" xr:uid="{00000000-0005-0000-0000-0000BC250000}"/>
    <cellStyle name="_Percent_Book1_Rhodia SoP AVP 19 Mar 2002 3 2" xfId="9945" xr:uid="{00000000-0005-0000-0000-0000BD250000}"/>
    <cellStyle name="_Percent_Book1_Rhodia SoP AVP 19 Mar 2002 3_FCF" xfId="9946" xr:uid="{00000000-0005-0000-0000-0000BE250000}"/>
    <cellStyle name="_Percent_Book1_Rhodia SoP AVP 19 Mar 2002 4" xfId="9947" xr:uid="{00000000-0005-0000-0000-0000BF250000}"/>
    <cellStyle name="_Percent_Book1_Rhodia SoP AVP 19 Mar 2002_FCF" xfId="9948" xr:uid="{00000000-0005-0000-0000-0000C0250000}"/>
    <cellStyle name="_Percent_Book11" xfId="9949" xr:uid="{00000000-0005-0000-0000-0000C1250000}"/>
    <cellStyle name="_Percent_Book11 2" xfId="9950" xr:uid="{00000000-0005-0000-0000-0000C2250000}"/>
    <cellStyle name="_Percent_Book11 2 2" xfId="9951" xr:uid="{00000000-0005-0000-0000-0000C3250000}"/>
    <cellStyle name="_Percent_Book11 2_FCF" xfId="9952" xr:uid="{00000000-0005-0000-0000-0000C4250000}"/>
    <cellStyle name="_Percent_Book11 3" xfId="9953" xr:uid="{00000000-0005-0000-0000-0000C5250000}"/>
    <cellStyle name="_Percent_Book11 3 2" xfId="9954" xr:uid="{00000000-0005-0000-0000-0000C6250000}"/>
    <cellStyle name="_Percent_Book11 3_FCF" xfId="9955" xr:uid="{00000000-0005-0000-0000-0000C7250000}"/>
    <cellStyle name="_Percent_Book11 4" xfId="9956" xr:uid="{00000000-0005-0000-0000-0000C8250000}"/>
    <cellStyle name="_Percent_Book11 5" xfId="9957" xr:uid="{00000000-0005-0000-0000-0000C9250000}"/>
    <cellStyle name="_Percent_Book11_2009-07-22_PEC-CAPEX 2009-2010_V7" xfId="9958" xr:uid="{00000000-0005-0000-0000-0000CA250000}"/>
    <cellStyle name="_Percent_Book11_2009-08_PEC-CAPEX 2009-2010_V8" xfId="9959" xr:uid="{00000000-0005-0000-0000-0000CB250000}"/>
    <cellStyle name="_Percent_Book11_FCF" xfId="9960" xr:uid="{00000000-0005-0000-0000-0000CC250000}"/>
    <cellStyle name="_Percent_Book11_Jazztel model 16DP3-Exhibits" xfId="9961" xr:uid="{00000000-0005-0000-0000-0000CD250000}"/>
    <cellStyle name="_Percent_Book11_Jazztel model 16DP3-Exhibits 2" xfId="9962" xr:uid="{00000000-0005-0000-0000-0000CE250000}"/>
    <cellStyle name="_Percent_Book11_Jazztel model 16DP3-Exhibits 2 2" xfId="9963" xr:uid="{00000000-0005-0000-0000-0000CF250000}"/>
    <cellStyle name="_Percent_Book11_Jazztel model 16DP3-Exhibits 2_FCF" xfId="9964" xr:uid="{00000000-0005-0000-0000-0000D0250000}"/>
    <cellStyle name="_Percent_Book11_Jazztel model 16DP3-Exhibits 3" xfId="9965" xr:uid="{00000000-0005-0000-0000-0000D1250000}"/>
    <cellStyle name="_Percent_Book11_Jazztel model 16DP3-Exhibits 3 2" xfId="9966" xr:uid="{00000000-0005-0000-0000-0000D2250000}"/>
    <cellStyle name="_Percent_Book11_Jazztel model 16DP3-Exhibits 3_FCF" xfId="9967" xr:uid="{00000000-0005-0000-0000-0000D3250000}"/>
    <cellStyle name="_Percent_Book11_Jazztel model 16DP3-Exhibits 4" xfId="9968" xr:uid="{00000000-0005-0000-0000-0000D4250000}"/>
    <cellStyle name="_Percent_Book11_Jazztel model 16DP3-Exhibits_FCF" xfId="9969" xr:uid="{00000000-0005-0000-0000-0000D5250000}"/>
    <cellStyle name="_Percent_Book11_Jazztel model 16DP3-Exhibits_Mobile CSC - CMT" xfId="9970" xr:uid="{00000000-0005-0000-0000-0000D6250000}"/>
    <cellStyle name="_Percent_Book11_Jazztel model 16DP3-Exhibits_Mobile CSC - CMT 2" xfId="9971" xr:uid="{00000000-0005-0000-0000-0000D7250000}"/>
    <cellStyle name="_Percent_Book11_Jazztel model 16DP3-Exhibits_Mobile CSC - CMT 2 2" xfId="9972" xr:uid="{00000000-0005-0000-0000-0000D8250000}"/>
    <cellStyle name="_Percent_Book11_Jazztel model 16DP3-Exhibits_Mobile CSC - CMT 2_FCF" xfId="9973" xr:uid="{00000000-0005-0000-0000-0000D9250000}"/>
    <cellStyle name="_Percent_Book11_Jazztel model 16DP3-Exhibits_Mobile CSC - CMT 3" xfId="9974" xr:uid="{00000000-0005-0000-0000-0000DA250000}"/>
    <cellStyle name="_Percent_Book11_Jazztel model 16DP3-Exhibits_Mobile CSC - CMT 3 2" xfId="9975" xr:uid="{00000000-0005-0000-0000-0000DB250000}"/>
    <cellStyle name="_Percent_Book11_Jazztel model 16DP3-Exhibits_Mobile CSC - CMT 3_FCF" xfId="9976" xr:uid="{00000000-0005-0000-0000-0000DC250000}"/>
    <cellStyle name="_Percent_Book11_Jazztel model 16DP3-Exhibits_Mobile CSC - CMT 4" xfId="9977" xr:uid="{00000000-0005-0000-0000-0000DD250000}"/>
    <cellStyle name="_Percent_Book11_Jazztel model 16DP3-Exhibits_Mobile CSC - CMT_Chiffres Pres board 2007" xfId="9978" xr:uid="{00000000-0005-0000-0000-0000DE250000}"/>
    <cellStyle name="_Percent_Book11_Jazztel model 16DP3-Exhibits_Mobile CSC - CMT_Chiffres Pres board 2007 2" xfId="9979" xr:uid="{00000000-0005-0000-0000-0000DF250000}"/>
    <cellStyle name="_Percent_Book11_Jazztel model 16DP3-Exhibits_Mobile CSC - CMT_Chiffres Pres board 2007 2 2" xfId="9980" xr:uid="{00000000-0005-0000-0000-0000E0250000}"/>
    <cellStyle name="_Percent_Book11_Jazztel model 16DP3-Exhibits_Mobile CSC - CMT_Chiffres Pres board 2007 2_FCF" xfId="9981" xr:uid="{00000000-0005-0000-0000-0000E1250000}"/>
    <cellStyle name="_Percent_Book11_Jazztel model 16DP3-Exhibits_Mobile CSC - CMT_Chiffres Pres board 2007 3" xfId="9982" xr:uid="{00000000-0005-0000-0000-0000E2250000}"/>
    <cellStyle name="_Percent_Book11_Jazztel model 16DP3-Exhibits_Mobile CSC - CMT_Chiffres Pres board 2007 3 2" xfId="9983" xr:uid="{00000000-0005-0000-0000-0000E3250000}"/>
    <cellStyle name="_Percent_Book11_Jazztel model 16DP3-Exhibits_Mobile CSC - CMT_Chiffres Pres board 2007 3_FCF" xfId="9984" xr:uid="{00000000-0005-0000-0000-0000E4250000}"/>
    <cellStyle name="_Percent_Book11_Jazztel model 16DP3-Exhibits_Mobile CSC - CMT_Chiffres Pres board 2007 4" xfId="9985" xr:uid="{00000000-0005-0000-0000-0000E5250000}"/>
    <cellStyle name="_Percent_Book11_Jazztel model 16DP3-Exhibits_Mobile CSC - CMT_Chiffres Pres board 2007_FCF" xfId="9986" xr:uid="{00000000-0005-0000-0000-0000E6250000}"/>
    <cellStyle name="_Percent_Book11_Jazztel model 16DP3-Exhibits_Mobile CSC - CMT_Chiffres Pres Juillet 2007" xfId="9987" xr:uid="{00000000-0005-0000-0000-0000E7250000}"/>
    <cellStyle name="_Percent_Book11_Jazztel model 16DP3-Exhibits_Mobile CSC - CMT_Chiffres Pres Juillet 2007 2" xfId="9988" xr:uid="{00000000-0005-0000-0000-0000E8250000}"/>
    <cellStyle name="_Percent_Book11_Jazztel model 16DP3-Exhibits_Mobile CSC - CMT_Chiffres Pres Juillet 2007 2 2" xfId="9989" xr:uid="{00000000-0005-0000-0000-0000E9250000}"/>
    <cellStyle name="_Percent_Book11_Jazztel model 16DP3-Exhibits_Mobile CSC - CMT_Chiffres Pres Juillet 2007 2_FCF" xfId="9990" xr:uid="{00000000-0005-0000-0000-0000EA250000}"/>
    <cellStyle name="_Percent_Book11_Jazztel model 16DP3-Exhibits_Mobile CSC - CMT_Chiffres Pres Juillet 2007 3" xfId="9991" xr:uid="{00000000-0005-0000-0000-0000EB250000}"/>
    <cellStyle name="_Percent_Book11_Jazztel model 16DP3-Exhibits_Mobile CSC - CMT_Chiffres Pres Juillet 2007 3 2" xfId="9992" xr:uid="{00000000-0005-0000-0000-0000EC250000}"/>
    <cellStyle name="_Percent_Book11_Jazztel model 16DP3-Exhibits_Mobile CSC - CMT_Chiffres Pres Juillet 2007 3_FCF" xfId="9993" xr:uid="{00000000-0005-0000-0000-0000ED250000}"/>
    <cellStyle name="_Percent_Book11_Jazztel model 16DP3-Exhibits_Mobile CSC - CMT_Chiffres Pres Juillet 2007 4" xfId="9994" xr:uid="{00000000-0005-0000-0000-0000EE250000}"/>
    <cellStyle name="_Percent_Book11_Jazztel model 16DP3-Exhibits_Mobile CSC - CMT_Chiffres Pres Juillet 2007_FCF" xfId="9995" xr:uid="{00000000-0005-0000-0000-0000EF250000}"/>
    <cellStyle name="_Percent_Book11_Jazztel model 16DP3-Exhibits_Mobile CSC - CMT_FCF" xfId="9996" xr:uid="{00000000-0005-0000-0000-0000F0250000}"/>
    <cellStyle name="_Percent_Book11_Jazztel model 16DP3-Exhibits_Mobile CSC - CMT_Free Cash Flow" xfId="9997" xr:uid="{00000000-0005-0000-0000-0000F1250000}"/>
    <cellStyle name="_Percent_Book11_Jazztel model 16DP3-Exhibits_Mobile CSC - CMT_Free Cash Flow 2" xfId="9998" xr:uid="{00000000-0005-0000-0000-0000F2250000}"/>
    <cellStyle name="_Percent_Book11_Jazztel model 16DP3-Exhibits_Mobile CSC - CMT_Free Cash Flow 2 2" xfId="9999" xr:uid="{00000000-0005-0000-0000-0000F3250000}"/>
    <cellStyle name="_Percent_Book11_Jazztel model 16DP3-Exhibits_Mobile CSC - CMT_Free Cash Flow 2_FCF" xfId="10000" xr:uid="{00000000-0005-0000-0000-0000F4250000}"/>
    <cellStyle name="_Percent_Book11_Jazztel model 16DP3-Exhibits_Mobile CSC - CMT_Free Cash Flow 3" xfId="10001" xr:uid="{00000000-0005-0000-0000-0000F5250000}"/>
    <cellStyle name="_Percent_Book11_Jazztel model 16DP3-Exhibits_Mobile CSC - CMT_Free Cash Flow 3 2" xfId="10002" xr:uid="{00000000-0005-0000-0000-0000F6250000}"/>
    <cellStyle name="_Percent_Book11_Jazztel model 16DP3-Exhibits_Mobile CSC - CMT_Free Cash Flow 3_FCF" xfId="10003" xr:uid="{00000000-0005-0000-0000-0000F7250000}"/>
    <cellStyle name="_Percent_Book11_Jazztel model 16DP3-Exhibits_Mobile CSC - CMT_Free Cash Flow 4" xfId="10004" xr:uid="{00000000-0005-0000-0000-0000F8250000}"/>
    <cellStyle name="_Percent_Book11_Jazztel model 16DP3-Exhibits_Mobile CSC - CMT_Free Cash Flow_Bridge FC Act 2007 vs 2008 (Fct June) par entreprise" xfId="10005" xr:uid="{00000000-0005-0000-0000-0000F9250000}"/>
    <cellStyle name="_Percent_Book11_Jazztel model 16DP3-Exhibits_Mobile CSC - CMT_Free Cash Flow_Bridge FC Act 2007 vs 2008 (Fct June) par entreprise 2" xfId="10006" xr:uid="{00000000-0005-0000-0000-0000FA250000}"/>
    <cellStyle name="_Percent_Book11_Jazztel model 16DP3-Exhibits_Mobile CSC - CMT_Free Cash Flow_Bridge FC Act 2007 vs 2008 (Fct June) par entreprise 2 2" xfId="10007" xr:uid="{00000000-0005-0000-0000-0000FB250000}"/>
    <cellStyle name="_Percent_Book11_Jazztel model 16DP3-Exhibits_Mobile CSC - CMT_Free Cash Flow_Bridge FC Act 2007 vs 2008 (Fct June) par entreprise 2_FCF" xfId="10008" xr:uid="{00000000-0005-0000-0000-0000FC250000}"/>
    <cellStyle name="_Percent_Book11_Jazztel model 16DP3-Exhibits_Mobile CSC - CMT_Free Cash Flow_Bridge FC Act 2007 vs 2008 (Fct June) par entreprise 3" xfId="10009" xr:uid="{00000000-0005-0000-0000-0000FD250000}"/>
    <cellStyle name="_Percent_Book11_Jazztel model 16DP3-Exhibits_Mobile CSC - CMT_Free Cash Flow_Bridge FC Act 2007 vs 2008 (Fct June) par entreprise 3 2" xfId="10010" xr:uid="{00000000-0005-0000-0000-0000FE250000}"/>
    <cellStyle name="_Percent_Book11_Jazztel model 16DP3-Exhibits_Mobile CSC - CMT_Free Cash Flow_Bridge FC Act 2007 vs 2008 (Fct June) par entreprise 3_FCF" xfId="10011" xr:uid="{00000000-0005-0000-0000-0000FF250000}"/>
    <cellStyle name="_Percent_Book11_Jazztel model 16DP3-Exhibits_Mobile CSC - CMT_Free Cash Flow_Bridge FC Act 2007 vs 2008 (Fct June) par entreprise 4" xfId="10012" xr:uid="{00000000-0005-0000-0000-000000260000}"/>
    <cellStyle name="_Percent_Book11_Jazztel model 16DP3-Exhibits_Mobile CSC - CMT_Free Cash Flow_Bridge FC Act 2007 vs 2008 (Fct June) par entreprise_FCF" xfId="10013" xr:uid="{00000000-0005-0000-0000-000001260000}"/>
    <cellStyle name="_Percent_Book11_Jazztel model 16DP3-Exhibits_Mobile CSC - CMT_Free Cash Flow_Cash Unit Review 2012 03 Acetow" xfId="10014" xr:uid="{00000000-0005-0000-0000-000002260000}"/>
    <cellStyle name="_Percent_Book11_Jazztel model 16DP3-Exhibits_Mobile CSC - CMT_Free Cash Flow_Chiffres Pres board 2007" xfId="10015" xr:uid="{00000000-0005-0000-0000-000003260000}"/>
    <cellStyle name="_Percent_Book11_Jazztel model 16DP3-Exhibits_Mobile CSC - CMT_Free Cash Flow_Chiffres Pres board 2007 2" xfId="10016" xr:uid="{00000000-0005-0000-0000-000004260000}"/>
    <cellStyle name="_Percent_Book11_Jazztel model 16DP3-Exhibits_Mobile CSC - CMT_Free Cash Flow_Chiffres Pres board 2007 2 2" xfId="10017" xr:uid="{00000000-0005-0000-0000-000005260000}"/>
    <cellStyle name="_Percent_Book11_Jazztel model 16DP3-Exhibits_Mobile CSC - CMT_Free Cash Flow_Chiffres Pres board 2007 2_FCF" xfId="10018" xr:uid="{00000000-0005-0000-0000-000006260000}"/>
    <cellStyle name="_Percent_Book11_Jazztel model 16DP3-Exhibits_Mobile CSC - CMT_Free Cash Flow_Chiffres Pres board 2007 3" xfId="10019" xr:uid="{00000000-0005-0000-0000-000007260000}"/>
    <cellStyle name="_Percent_Book11_Jazztel model 16DP3-Exhibits_Mobile CSC - CMT_Free Cash Flow_Chiffres Pres board 2007 3 2" xfId="10020" xr:uid="{00000000-0005-0000-0000-000008260000}"/>
    <cellStyle name="_Percent_Book11_Jazztel model 16DP3-Exhibits_Mobile CSC - CMT_Free Cash Flow_Chiffres Pres board 2007 3_FCF" xfId="10021" xr:uid="{00000000-0005-0000-0000-000009260000}"/>
    <cellStyle name="_Percent_Book11_Jazztel model 16DP3-Exhibits_Mobile CSC - CMT_Free Cash Flow_Chiffres Pres board 2007 4" xfId="10022" xr:uid="{00000000-0005-0000-0000-00000A260000}"/>
    <cellStyle name="_Percent_Book11_Jazztel model 16DP3-Exhibits_Mobile CSC - CMT_Free Cash Flow_Chiffres Pres board 2007_FCF" xfId="10023" xr:uid="{00000000-0005-0000-0000-00000B260000}"/>
    <cellStyle name="_Percent_Book11_Jazztel model 16DP3-Exhibits_Mobile CSC - CMT_Free Cash Flow_Conso Bridge EBITDA 2008x2007" xfId="10024" xr:uid="{00000000-0005-0000-0000-00000C260000}"/>
    <cellStyle name="_Percent_Book11_Jazztel model 16DP3-Exhibits_Mobile CSC - CMT_Free Cash Flow_Conso Bridge EBITDA 2008x2007 2" xfId="10025" xr:uid="{00000000-0005-0000-0000-00000D260000}"/>
    <cellStyle name="_Percent_Book11_Jazztel model 16DP3-Exhibits_Mobile CSC - CMT_Free Cash Flow_Conso Bridge EBITDA 2008x2007 2 2" xfId="10026" xr:uid="{00000000-0005-0000-0000-00000E260000}"/>
    <cellStyle name="_Percent_Book11_Jazztel model 16DP3-Exhibits_Mobile CSC - CMT_Free Cash Flow_Conso Bridge EBITDA 2008x2007 2_FCF" xfId="10027" xr:uid="{00000000-0005-0000-0000-00000F260000}"/>
    <cellStyle name="_Percent_Book11_Jazztel model 16DP3-Exhibits_Mobile CSC - CMT_Free Cash Flow_Conso Bridge EBITDA 2008x2007 3" xfId="10028" xr:uid="{00000000-0005-0000-0000-000010260000}"/>
    <cellStyle name="_Percent_Book11_Jazztel model 16DP3-Exhibits_Mobile CSC - CMT_Free Cash Flow_Conso Bridge EBITDA 2008x2007 3 2" xfId="10029" xr:uid="{00000000-0005-0000-0000-000011260000}"/>
    <cellStyle name="_Percent_Book11_Jazztel model 16DP3-Exhibits_Mobile CSC - CMT_Free Cash Flow_Conso Bridge EBITDA 2008x2007 3_FCF" xfId="10030" xr:uid="{00000000-0005-0000-0000-000012260000}"/>
    <cellStyle name="_Percent_Book11_Jazztel model 16DP3-Exhibits_Mobile CSC - CMT_Free Cash Flow_Conso Bridge EBITDA 2008x2007 4" xfId="10031" xr:uid="{00000000-0005-0000-0000-000013260000}"/>
    <cellStyle name="_Percent_Book11_Jazztel model 16DP3-Exhibits_Mobile CSC - CMT_Free Cash Flow_Conso Bridge EBITDA 2008x2007 SPRING06" xfId="10032" xr:uid="{00000000-0005-0000-0000-000014260000}"/>
    <cellStyle name="_Percent_Book11_Jazztel model 16DP3-Exhibits_Mobile CSC - CMT_Free Cash Flow_Conso Bridge EBITDA 2008x2007 SPRING06 2" xfId="10033" xr:uid="{00000000-0005-0000-0000-000015260000}"/>
    <cellStyle name="_Percent_Book11_Jazztel model 16DP3-Exhibits_Mobile CSC - CMT_Free Cash Flow_Conso Bridge EBITDA 2008x2007 SPRING06 2 2" xfId="10034" xr:uid="{00000000-0005-0000-0000-000016260000}"/>
    <cellStyle name="_Percent_Book11_Jazztel model 16DP3-Exhibits_Mobile CSC - CMT_Free Cash Flow_Conso Bridge EBITDA 2008x2007 SPRING06 2_FCF" xfId="10035" xr:uid="{00000000-0005-0000-0000-000017260000}"/>
    <cellStyle name="_Percent_Book11_Jazztel model 16DP3-Exhibits_Mobile CSC - CMT_Free Cash Flow_Conso Bridge EBITDA 2008x2007 SPRING06 3" xfId="10036" xr:uid="{00000000-0005-0000-0000-000018260000}"/>
    <cellStyle name="_Percent_Book11_Jazztel model 16DP3-Exhibits_Mobile CSC - CMT_Free Cash Flow_Conso Bridge EBITDA 2008x2007 SPRING06 3 2" xfId="10037" xr:uid="{00000000-0005-0000-0000-000019260000}"/>
    <cellStyle name="_Percent_Book11_Jazztel model 16DP3-Exhibits_Mobile CSC - CMT_Free Cash Flow_Conso Bridge EBITDA 2008x2007 SPRING06 3_FCF" xfId="10038" xr:uid="{00000000-0005-0000-0000-00001A260000}"/>
    <cellStyle name="_Percent_Book11_Jazztel model 16DP3-Exhibits_Mobile CSC - CMT_Free Cash Flow_Conso Bridge EBITDA 2008x2007 SPRING06 4" xfId="10039" xr:uid="{00000000-0005-0000-0000-00001B260000}"/>
    <cellStyle name="_Percent_Book11_Jazztel model 16DP3-Exhibits_Mobile CSC - CMT_Free Cash Flow_Conso Bridge EBITDA 2008x2007 SPRING06_FCF" xfId="10040" xr:uid="{00000000-0005-0000-0000-00001C260000}"/>
    <cellStyle name="_Percent_Book11_Jazztel model 16DP3-Exhibits_Mobile CSC - CMT_Free Cash Flow_Conso Bridge EBITDA 2008x2007_FCF" xfId="10041" xr:uid="{00000000-0005-0000-0000-00001D260000}"/>
    <cellStyle name="_Percent_Book11_Jazztel model 16DP3-Exhibits_Mobile CSC - CMT_Free Cash Flow_FCF" xfId="10042" xr:uid="{00000000-0005-0000-0000-00001E260000}"/>
    <cellStyle name="_Percent_Book11_Jazztel model 16DP3-Exhibits_Mobile CSC - CMT_Free Cash Flow_P&amp;L Spring 200806" xfId="10043" xr:uid="{00000000-0005-0000-0000-00001F260000}"/>
    <cellStyle name="_Percent_Book11_Jazztel model 16DP3-Exhibits_Mobile CSC - CMT_Free Cash Flow_P&amp;L Spring 200806 2" xfId="10044" xr:uid="{00000000-0005-0000-0000-000020260000}"/>
    <cellStyle name="_Percent_Book11_Jazztel model 16DP3-Exhibits_Mobile CSC - CMT_Free Cash Flow_P&amp;L Spring 200806 2 2" xfId="10045" xr:uid="{00000000-0005-0000-0000-000021260000}"/>
    <cellStyle name="_Percent_Book11_Jazztel model 16DP3-Exhibits_Mobile CSC - CMT_Free Cash Flow_P&amp;L Spring 200806 2_FCF" xfId="10046" xr:uid="{00000000-0005-0000-0000-000022260000}"/>
    <cellStyle name="_Percent_Book11_Jazztel model 16DP3-Exhibits_Mobile CSC - CMT_Free Cash Flow_P&amp;L Spring 200806 3" xfId="10047" xr:uid="{00000000-0005-0000-0000-000023260000}"/>
    <cellStyle name="_Percent_Book11_Jazztel model 16DP3-Exhibits_Mobile CSC - CMT_Free Cash Flow_P&amp;L Spring 200806 3 2" xfId="10048" xr:uid="{00000000-0005-0000-0000-000024260000}"/>
    <cellStyle name="_Percent_Book11_Jazztel model 16DP3-Exhibits_Mobile CSC - CMT_Free Cash Flow_P&amp;L Spring 200806 3_FCF" xfId="10049" xr:uid="{00000000-0005-0000-0000-000025260000}"/>
    <cellStyle name="_Percent_Book11_Jazztel model 16DP3-Exhibits_Mobile CSC - CMT_Free Cash Flow_P&amp;L Spring 200806 4" xfId="10050" xr:uid="{00000000-0005-0000-0000-000026260000}"/>
    <cellStyle name="_Percent_Book11_Jazztel model 16DP3-Exhibits_Mobile CSC - CMT_Free Cash Flow_P&amp;L Spring 200806_FCF" xfId="10051" xr:uid="{00000000-0005-0000-0000-000027260000}"/>
    <cellStyle name="_Percent_Book11_Jazztel model 16DP3-Exhibits_Mobile CSC - CMT_Free Cash Flow_Présentation au Board" xfId="10052" xr:uid="{00000000-0005-0000-0000-000028260000}"/>
    <cellStyle name="_Percent_Book11_Jazztel model 16DP3-Exhibits_Mobile CSC - CMT_Free Cash Flow_Présentation au Board 2" xfId="10053" xr:uid="{00000000-0005-0000-0000-000029260000}"/>
    <cellStyle name="_Percent_Book11_Jazztel model 16DP3-Exhibits_Mobile CSC - CMT_Free Cash Flow_Présentation au Board 2 2" xfId="10054" xr:uid="{00000000-0005-0000-0000-00002A260000}"/>
    <cellStyle name="_Percent_Book11_Jazztel model 16DP3-Exhibits_Mobile CSC - CMT_Free Cash Flow_Présentation au Board 2_FCF" xfId="10055" xr:uid="{00000000-0005-0000-0000-00002B260000}"/>
    <cellStyle name="_Percent_Book11_Jazztel model 16DP3-Exhibits_Mobile CSC - CMT_Free Cash Flow_Présentation au Board 3" xfId="10056" xr:uid="{00000000-0005-0000-0000-00002C260000}"/>
    <cellStyle name="_Percent_Book11_Jazztel model 16DP3-Exhibits_Mobile CSC - CMT_Free Cash Flow_Présentation au Board 3 2" xfId="10057" xr:uid="{00000000-0005-0000-0000-00002D260000}"/>
    <cellStyle name="_Percent_Book11_Jazztel model 16DP3-Exhibits_Mobile CSC - CMT_Free Cash Flow_Présentation au Board 3_FCF" xfId="10058" xr:uid="{00000000-0005-0000-0000-00002E260000}"/>
    <cellStyle name="_Percent_Book11_Jazztel model 16DP3-Exhibits_Mobile CSC - CMT_Free Cash Flow_Présentation au Board 4" xfId="10059" xr:uid="{00000000-0005-0000-0000-00002F260000}"/>
    <cellStyle name="_Percent_Book11_Jazztel model 16DP3-Exhibits_Mobile CSC - CMT_Free Cash Flow_Présentation au Board July 29" xfId="10060" xr:uid="{00000000-0005-0000-0000-000030260000}"/>
    <cellStyle name="_Percent_Book11_Jazztel model 16DP3-Exhibits_Mobile CSC - CMT_Free Cash Flow_Présentation au Board July 29 2" xfId="10061" xr:uid="{00000000-0005-0000-0000-000031260000}"/>
    <cellStyle name="_Percent_Book11_Jazztel model 16DP3-Exhibits_Mobile CSC - CMT_Free Cash Flow_Présentation au Board July 29 2 2" xfId="10062" xr:uid="{00000000-0005-0000-0000-000032260000}"/>
    <cellStyle name="_Percent_Book11_Jazztel model 16DP3-Exhibits_Mobile CSC - CMT_Free Cash Flow_Présentation au Board July 29 2_FCF" xfId="10063" xr:uid="{00000000-0005-0000-0000-000033260000}"/>
    <cellStyle name="_Percent_Book11_Jazztel model 16DP3-Exhibits_Mobile CSC - CMT_Free Cash Flow_Présentation au Board July 29 3" xfId="10064" xr:uid="{00000000-0005-0000-0000-000034260000}"/>
    <cellStyle name="_Percent_Book11_Jazztel model 16DP3-Exhibits_Mobile CSC - CMT_Free Cash Flow_Présentation au Board July 29 3 2" xfId="10065" xr:uid="{00000000-0005-0000-0000-000035260000}"/>
    <cellStyle name="_Percent_Book11_Jazztel model 16DP3-Exhibits_Mobile CSC - CMT_Free Cash Flow_Présentation au Board July 29 3_FCF" xfId="10066" xr:uid="{00000000-0005-0000-0000-000036260000}"/>
    <cellStyle name="_Percent_Book11_Jazztel model 16DP3-Exhibits_Mobile CSC - CMT_Free Cash Flow_Présentation au Board July 29 4" xfId="10067" xr:uid="{00000000-0005-0000-0000-000037260000}"/>
    <cellStyle name="_Percent_Book11_Jazztel model 16DP3-Exhibits_Mobile CSC - CMT_Free Cash Flow_Présentation au Board July 29_FCF" xfId="10068" xr:uid="{00000000-0005-0000-0000-000038260000}"/>
    <cellStyle name="_Percent_Book11_Jazztel model 16DP3-Exhibits_Mobile CSC - CMT_Free Cash Flow_Présentation au Board_FCF" xfId="10069" xr:uid="{00000000-0005-0000-0000-000039260000}"/>
    <cellStyle name="_Percent_Book11_Jazztel model 16DP3-Exhibits_Mobile CSC - CMT_Free Cash Flow_Présentation au CDG July 21 v080708" xfId="10070" xr:uid="{00000000-0005-0000-0000-00003A260000}"/>
    <cellStyle name="_Percent_Book11_Jazztel model 16DP3-Exhibits_Mobile CSC - CMT_Free Cash Flow_Présentation au CDG July 21 v080708 2" xfId="10071" xr:uid="{00000000-0005-0000-0000-00003B260000}"/>
    <cellStyle name="_Percent_Book11_Jazztel model 16DP3-Exhibits_Mobile CSC - CMT_Free Cash Flow_Présentation au CDG July 21 v080708 2 2" xfId="10072" xr:uid="{00000000-0005-0000-0000-00003C260000}"/>
    <cellStyle name="_Percent_Book11_Jazztel model 16DP3-Exhibits_Mobile CSC - CMT_Free Cash Flow_Présentation au CDG July 21 v080708 2_FCF" xfId="10073" xr:uid="{00000000-0005-0000-0000-00003D260000}"/>
    <cellStyle name="_Percent_Book11_Jazztel model 16DP3-Exhibits_Mobile CSC - CMT_Free Cash Flow_Présentation au CDG July 21 v080708 3" xfId="10074" xr:uid="{00000000-0005-0000-0000-00003E260000}"/>
    <cellStyle name="_Percent_Book11_Jazztel model 16DP3-Exhibits_Mobile CSC - CMT_Free Cash Flow_Présentation au CDG July 21 v080708 3 2" xfId="10075" xr:uid="{00000000-0005-0000-0000-00003F260000}"/>
    <cellStyle name="_Percent_Book11_Jazztel model 16DP3-Exhibits_Mobile CSC - CMT_Free Cash Flow_Présentation au CDG July 21 v080708 3_FCF" xfId="10076" xr:uid="{00000000-0005-0000-0000-000040260000}"/>
    <cellStyle name="_Percent_Book11_Jazztel model 16DP3-Exhibits_Mobile CSC - CMT_Free Cash Flow_Présentation au CDG July 21 v080708 4" xfId="10077" xr:uid="{00000000-0005-0000-0000-000041260000}"/>
    <cellStyle name="_Percent_Book11_Jazztel model 16DP3-Exhibits_Mobile CSC - CMT_Free Cash Flow_Présentation au CDG July 21 v080708_FCF" xfId="10078" xr:uid="{00000000-0005-0000-0000-000042260000}"/>
    <cellStyle name="_Percent_Book11_Jazztel model 16DP3-Exhibits_Mobile CSC - CMT_Free Cash Flow_Présention au Board July 29" xfId="10079" xr:uid="{00000000-0005-0000-0000-000043260000}"/>
    <cellStyle name="_Percent_Book11_Jazztel model 16DP3-Exhibits_Mobile CSC - CMT_Free Cash Flow_Présention au Board July 29 2" xfId="10080" xr:uid="{00000000-0005-0000-0000-000044260000}"/>
    <cellStyle name="_Percent_Book11_Jazztel model 16DP3-Exhibits_Mobile CSC - CMT_Free Cash Flow_Présention au Board July 29 2 2" xfId="10081" xr:uid="{00000000-0005-0000-0000-000045260000}"/>
    <cellStyle name="_Percent_Book11_Jazztel model 16DP3-Exhibits_Mobile CSC - CMT_Free Cash Flow_Présention au Board July 29 2_FCF" xfId="10082" xr:uid="{00000000-0005-0000-0000-000046260000}"/>
    <cellStyle name="_Percent_Book11_Jazztel model 16DP3-Exhibits_Mobile CSC - CMT_Free Cash Flow_Présention au Board July 29 3" xfId="10083" xr:uid="{00000000-0005-0000-0000-000047260000}"/>
    <cellStyle name="_Percent_Book11_Jazztel model 16DP3-Exhibits_Mobile CSC - CMT_Free Cash Flow_Présention au Board July 29 3 2" xfId="10084" xr:uid="{00000000-0005-0000-0000-000048260000}"/>
    <cellStyle name="_Percent_Book11_Jazztel model 16DP3-Exhibits_Mobile CSC - CMT_Free Cash Flow_Présention au Board July 29 3_FCF" xfId="10085" xr:uid="{00000000-0005-0000-0000-000049260000}"/>
    <cellStyle name="_Percent_Book11_Jazztel model 16DP3-Exhibits_Mobile CSC - CMT_Free Cash Flow_Présention au Board July 29 4" xfId="10086" xr:uid="{00000000-0005-0000-0000-00004A260000}"/>
    <cellStyle name="_Percent_Book11_Jazztel model 16DP3-Exhibits_Mobile CSC - CMT_Free Cash Flow_Présention au Board July 29_FCF" xfId="10087" xr:uid="{00000000-0005-0000-0000-00004B260000}"/>
    <cellStyle name="_Percent_Book11_Jazztel model 16DP3-Exhibits_Mobile CSC - CMT_Free Cash Flow_RM 2008 01 comments ILM" xfId="10088" xr:uid="{00000000-0005-0000-0000-00004C260000}"/>
    <cellStyle name="_Percent_Book11_Jazztel model 16DP3-Exhibits_Mobile CSC - CMT_Free Cash Flow_RM 2008 01 comments ILM 2" xfId="10089" xr:uid="{00000000-0005-0000-0000-00004D260000}"/>
    <cellStyle name="_Percent_Book11_Jazztel model 16DP3-Exhibits_Mobile CSC - CMT_Free Cash Flow_RM 2008 01 comments ILM 2 2" xfId="10090" xr:uid="{00000000-0005-0000-0000-00004E260000}"/>
    <cellStyle name="_Percent_Book11_Jazztel model 16DP3-Exhibits_Mobile CSC - CMT_Free Cash Flow_RM 2008 01 comments ILM 2_FCF" xfId="10091" xr:uid="{00000000-0005-0000-0000-00004F260000}"/>
    <cellStyle name="_Percent_Book11_Jazztel model 16DP3-Exhibits_Mobile CSC - CMT_Free Cash Flow_RM 2008 01 comments ILM 3" xfId="10092" xr:uid="{00000000-0005-0000-0000-000050260000}"/>
    <cellStyle name="_Percent_Book11_Jazztel model 16DP3-Exhibits_Mobile CSC - CMT_Free Cash Flow_RM 2008 01 comments ILM 3 2" xfId="10093" xr:uid="{00000000-0005-0000-0000-000051260000}"/>
    <cellStyle name="_Percent_Book11_Jazztel model 16DP3-Exhibits_Mobile CSC - CMT_Free Cash Flow_RM 2008 01 comments ILM 3_FCF" xfId="10094" xr:uid="{00000000-0005-0000-0000-000052260000}"/>
    <cellStyle name="_Percent_Book11_Jazztel model 16DP3-Exhibits_Mobile CSC - CMT_Free Cash Flow_RM 2008 01 comments ILM 4" xfId="10095" xr:uid="{00000000-0005-0000-0000-000053260000}"/>
    <cellStyle name="_Percent_Book11_Jazztel model 16DP3-Exhibits_Mobile CSC - CMT_Free Cash Flow_RM 2008 01 comments ILM_FCF" xfId="10096" xr:uid="{00000000-0005-0000-0000-000054260000}"/>
    <cellStyle name="_Percent_Book11_Jazztel model 16DP3-Exhibits_Mobile CSC - CMT_Free Cash Flow_RM 2008 04 comments ILM" xfId="10097" xr:uid="{00000000-0005-0000-0000-000055260000}"/>
    <cellStyle name="_Percent_Book11_Jazztel model 16DP3-Exhibits_Mobile CSC - CMT_Free Cash Flow_RM 2008 04 comments ILM 2" xfId="10098" xr:uid="{00000000-0005-0000-0000-000056260000}"/>
    <cellStyle name="_Percent_Book11_Jazztel model 16DP3-Exhibits_Mobile CSC - CMT_Free Cash Flow_RM 2008 04 comments ILM 2 2" xfId="10099" xr:uid="{00000000-0005-0000-0000-000057260000}"/>
    <cellStyle name="_Percent_Book11_Jazztel model 16DP3-Exhibits_Mobile CSC - CMT_Free Cash Flow_RM 2008 04 comments ILM 2_FCF" xfId="10100" xr:uid="{00000000-0005-0000-0000-000058260000}"/>
    <cellStyle name="_Percent_Book11_Jazztel model 16DP3-Exhibits_Mobile CSC - CMT_Free Cash Flow_RM 2008 04 comments ILM 3" xfId="10101" xr:uid="{00000000-0005-0000-0000-000059260000}"/>
    <cellStyle name="_Percent_Book11_Jazztel model 16DP3-Exhibits_Mobile CSC - CMT_Free Cash Flow_RM 2008 04 comments ILM 3 2" xfId="10102" xr:uid="{00000000-0005-0000-0000-00005A260000}"/>
    <cellStyle name="_Percent_Book11_Jazztel model 16DP3-Exhibits_Mobile CSC - CMT_Free Cash Flow_RM 2008 04 comments ILM 3_FCF" xfId="10103" xr:uid="{00000000-0005-0000-0000-00005B260000}"/>
    <cellStyle name="_Percent_Book11_Jazztel model 16DP3-Exhibits_Mobile CSC - CMT_Free Cash Flow_RM 2008 04 comments ILM 4" xfId="10104" xr:uid="{00000000-0005-0000-0000-00005C260000}"/>
    <cellStyle name="_Percent_Book11_Jazztel model 16DP3-Exhibits_Mobile CSC - CMT_Free Cash Flow_RM 2008 04 comments ILM_FCF" xfId="10105" xr:uid="{00000000-0005-0000-0000-00005D260000}"/>
    <cellStyle name="_Percent_Book11_Jazztel model 16DP3-Exhibits_Mobile CSC - CMT_Free Cash Flow_SPRING 2010" xfId="10106" xr:uid="{00000000-0005-0000-0000-00005E260000}"/>
    <cellStyle name="_Percent_Book11_Jazztel model 16DP3-Exhibits_Mobile CSC - CMT_Free Cash Flow_SPRING 2010 2" xfId="10107" xr:uid="{00000000-0005-0000-0000-00005F260000}"/>
    <cellStyle name="_Percent_Book11_Jazztel model 16DP3-Exhibits_Mobile CSC - CMT_Free Cash Flow_SPRING 2010 2 2" xfId="10108" xr:uid="{00000000-0005-0000-0000-000060260000}"/>
    <cellStyle name="_Percent_Book11_Jazztel model 16DP3-Exhibits_Mobile CSC - CMT_Free Cash Flow_SPRING 2010 2_FCF" xfId="10109" xr:uid="{00000000-0005-0000-0000-000061260000}"/>
    <cellStyle name="_Percent_Book11_Jazztel model 16DP3-Exhibits_Mobile CSC - CMT_Free Cash Flow_SPRING 2010 3" xfId="10110" xr:uid="{00000000-0005-0000-0000-000062260000}"/>
    <cellStyle name="_Percent_Book11_Jazztel model 16DP3-Exhibits_Mobile CSC - CMT_Free Cash Flow_SPRING 2010 3 2" xfId="10111" xr:uid="{00000000-0005-0000-0000-000063260000}"/>
    <cellStyle name="_Percent_Book11_Jazztel model 16DP3-Exhibits_Mobile CSC - CMT_Free Cash Flow_SPRING 2010 3_FCF" xfId="10112" xr:uid="{00000000-0005-0000-0000-000064260000}"/>
    <cellStyle name="_Percent_Book11_Jazztel model 16DP3-Exhibits_Mobile CSC - CMT_Free Cash Flow_SPRING 2010 4" xfId="10113" xr:uid="{00000000-0005-0000-0000-000065260000}"/>
    <cellStyle name="_Percent_Book11_Jazztel model 16DP3-Exhibits_Mobile CSC - CMT_Free Cash Flow_SPRING 2010_FCF" xfId="10114" xr:uid="{00000000-0005-0000-0000-000066260000}"/>
    <cellStyle name="_Percent_Book11_Jazztel model 16DP3-Exhibits_Mobile CSC - CMT_Free Cash Flow_WC &amp; Free Cash Flow 200801" xfId="10115" xr:uid="{00000000-0005-0000-0000-000067260000}"/>
    <cellStyle name="_Percent_Book11_Jazztel model 16DP3-Exhibits_Mobile CSC - CMT_Free Cash Flow_WC &amp; Free Cash Flow 200801 2" xfId="10116" xr:uid="{00000000-0005-0000-0000-000068260000}"/>
    <cellStyle name="_Percent_Book11_Jazztel model 16DP3-Exhibits_Mobile CSC - CMT_Free Cash Flow_WC &amp; Free Cash Flow 200801 2 2" xfId="10117" xr:uid="{00000000-0005-0000-0000-000069260000}"/>
    <cellStyle name="_Percent_Book11_Jazztel model 16DP3-Exhibits_Mobile CSC - CMT_Free Cash Flow_WC &amp; Free Cash Flow 200801 2_FCF" xfId="10118" xr:uid="{00000000-0005-0000-0000-00006A260000}"/>
    <cellStyle name="_Percent_Book11_Jazztel model 16DP3-Exhibits_Mobile CSC - CMT_Free Cash Flow_WC &amp; Free Cash Flow 200801 3" xfId="10119" xr:uid="{00000000-0005-0000-0000-00006B260000}"/>
    <cellStyle name="_Percent_Book11_Jazztel model 16DP3-Exhibits_Mobile CSC - CMT_Free Cash Flow_WC &amp; Free Cash Flow 200801 3 2" xfId="10120" xr:uid="{00000000-0005-0000-0000-00006C260000}"/>
    <cellStyle name="_Percent_Book11_Jazztel model 16DP3-Exhibits_Mobile CSC - CMT_Free Cash Flow_WC &amp; Free Cash Flow 200801 3_FCF" xfId="10121" xr:uid="{00000000-0005-0000-0000-00006D260000}"/>
    <cellStyle name="_Percent_Book11_Jazztel model 16DP3-Exhibits_Mobile CSC - CMT_Free Cash Flow_WC &amp; Free Cash Flow 200801 4" xfId="10122" xr:uid="{00000000-0005-0000-0000-00006E260000}"/>
    <cellStyle name="_Percent_Book11_Jazztel model 16DP3-Exhibits_Mobile CSC - CMT_Free Cash Flow_WC &amp; Free Cash Flow 200801_FCF" xfId="10123" xr:uid="{00000000-0005-0000-0000-00006F260000}"/>
    <cellStyle name="_Percent_Book11_Jazztel model 16DP3-Exhibits_Mobile CSC - CMT_Free Cash Flow_WC &amp; Free Cash Flow 2011-10" xfId="10124" xr:uid="{00000000-0005-0000-0000-000070260000}"/>
    <cellStyle name="_Percent_Book11_Jazztel model 16DP3-Exhibits_Mobile CSC - CMT_Free Cash Flow_WC &amp; Free Cash Flow 2011-10 2" xfId="10125" xr:uid="{00000000-0005-0000-0000-000071260000}"/>
    <cellStyle name="_Percent_Book11_Jazztel model 16DP3-Exhibits_Mobile CSC - CMT_Free Cash Flow_WC &amp; Free Cash Flow 2011-10 2 2" xfId="10126" xr:uid="{00000000-0005-0000-0000-000072260000}"/>
    <cellStyle name="_Percent_Book11_Jazztel model 16DP3-Exhibits_Mobile CSC - CMT_Free Cash Flow_WC &amp; Free Cash Flow 2011-10 2_FCF" xfId="10127" xr:uid="{00000000-0005-0000-0000-000073260000}"/>
    <cellStyle name="_Percent_Book11_Jazztel model 16DP3-Exhibits_Mobile CSC - CMT_Free Cash Flow_WC &amp; Free Cash Flow 2011-10 3" xfId="10128" xr:uid="{00000000-0005-0000-0000-000074260000}"/>
    <cellStyle name="_Percent_Book11_Jazztel model 16DP3-Exhibits_Mobile CSC - CMT_Free Cash Flow_WC &amp; Free Cash Flow 2011-10 3 2" xfId="10129" xr:uid="{00000000-0005-0000-0000-000075260000}"/>
    <cellStyle name="_Percent_Book11_Jazztel model 16DP3-Exhibits_Mobile CSC - CMT_Free Cash Flow_WC &amp; Free Cash Flow 2011-10 3_FCF" xfId="10130" xr:uid="{00000000-0005-0000-0000-000076260000}"/>
    <cellStyle name="_Percent_Book11_Jazztel model 16DP3-Exhibits_Mobile CSC - CMT_Free Cash Flow_WC &amp; Free Cash Flow 2011-10 4" xfId="10131" xr:uid="{00000000-0005-0000-0000-000077260000}"/>
    <cellStyle name="_Percent_Book11_Jazztel model 16DP3-Exhibits_Mobile CSC - CMT_Free Cash Flow_WC &amp; Free Cash Flow 2011-10_FCF" xfId="10132" xr:uid="{00000000-0005-0000-0000-000078260000}"/>
    <cellStyle name="_Percent_Book11_Jazztel model 16DP3-Exhibits_Mobile CSC - CMT_Free Cash Flow_WC &amp; Free Cash Flow Spring 200806" xfId="10133" xr:uid="{00000000-0005-0000-0000-000079260000}"/>
    <cellStyle name="_Percent_Book11_Jazztel model 16DP3-Exhibits_Mobile CSC - CMT_Free Cash Flow_WC &amp; Free Cash Flow Spring 200806 2" xfId="10134" xr:uid="{00000000-0005-0000-0000-00007A260000}"/>
    <cellStyle name="_Percent_Book11_Jazztel model 16DP3-Exhibits_Mobile CSC - CMT_Free Cash Flow_WC &amp; Free Cash Flow Spring 200806 2 2" xfId="10135" xr:uid="{00000000-0005-0000-0000-00007B260000}"/>
    <cellStyle name="_Percent_Book11_Jazztel model 16DP3-Exhibits_Mobile CSC - CMT_Free Cash Flow_WC &amp; Free Cash Flow Spring 200806 2_FCF" xfId="10136" xr:uid="{00000000-0005-0000-0000-00007C260000}"/>
    <cellStyle name="_Percent_Book11_Jazztel model 16DP3-Exhibits_Mobile CSC - CMT_Free Cash Flow_WC &amp; Free Cash Flow Spring 200806 3" xfId="10137" xr:uid="{00000000-0005-0000-0000-00007D260000}"/>
    <cellStyle name="_Percent_Book11_Jazztel model 16DP3-Exhibits_Mobile CSC - CMT_Free Cash Flow_WC &amp; Free Cash Flow Spring 200806 3 2" xfId="10138" xr:uid="{00000000-0005-0000-0000-00007E260000}"/>
    <cellStyle name="_Percent_Book11_Jazztel model 16DP3-Exhibits_Mobile CSC - CMT_Free Cash Flow_WC &amp; Free Cash Flow Spring 200806 3_FCF" xfId="10139" xr:uid="{00000000-0005-0000-0000-00007F260000}"/>
    <cellStyle name="_Percent_Book11_Jazztel model 16DP3-Exhibits_Mobile CSC - CMT_Free Cash Flow_WC &amp; Free Cash Flow Spring 200806 4" xfId="10140" xr:uid="{00000000-0005-0000-0000-000080260000}"/>
    <cellStyle name="_Percent_Book11_Jazztel model 16DP3-Exhibits_Mobile CSC - CMT_Free Cash Flow_WC &amp; Free Cash Flow Spring 200806_FCF" xfId="10141" xr:uid="{00000000-0005-0000-0000-000081260000}"/>
    <cellStyle name="_Percent_Book11_Jazztel model 16DP3-Exhibits_Mobile CSC - CMT_Net result" xfId="10142" xr:uid="{00000000-0005-0000-0000-000082260000}"/>
    <cellStyle name="_Percent_Book11_Jazztel model 16DP3-Exhibits_Mobile CSC - CMT_Net result 2" xfId="10143" xr:uid="{00000000-0005-0000-0000-000083260000}"/>
    <cellStyle name="_Percent_Book11_Jazztel model 16DP3-Exhibits_Mobile CSC - CMT_Net result 2 2" xfId="10144" xr:uid="{00000000-0005-0000-0000-000084260000}"/>
    <cellStyle name="_Percent_Book11_Jazztel model 16DP3-Exhibits_Mobile CSC - CMT_Net result 2_FCF" xfId="10145" xr:uid="{00000000-0005-0000-0000-000085260000}"/>
    <cellStyle name="_Percent_Book11_Jazztel model 16DP3-Exhibits_Mobile CSC - CMT_Net result 3" xfId="10146" xr:uid="{00000000-0005-0000-0000-000086260000}"/>
    <cellStyle name="_Percent_Book11_Jazztel model 16DP3-Exhibits_Mobile CSC - CMT_Net result 3 2" xfId="10147" xr:uid="{00000000-0005-0000-0000-000087260000}"/>
    <cellStyle name="_Percent_Book11_Jazztel model 16DP3-Exhibits_Mobile CSC - CMT_Net result 3_FCF" xfId="10148" xr:uid="{00000000-0005-0000-0000-000088260000}"/>
    <cellStyle name="_Percent_Book11_Jazztel model 16DP3-Exhibits_Mobile CSC - CMT_Net result 4" xfId="10149" xr:uid="{00000000-0005-0000-0000-000089260000}"/>
    <cellStyle name="_Percent_Book11_Jazztel model 16DP3-Exhibits_Mobile CSC - CMT_Net result_FCF" xfId="10150" xr:uid="{00000000-0005-0000-0000-00008A260000}"/>
    <cellStyle name="_Percent_Book11_Jazztel model 16DP3-Exhibits_Mobile CSC - CMT_Présention au Board July 29" xfId="10151" xr:uid="{00000000-0005-0000-0000-00008B260000}"/>
    <cellStyle name="_Percent_Book11_Jazztel model 16DP3-Exhibits_Mobile CSC - CMT_Présention au Board July 29 2" xfId="10152" xr:uid="{00000000-0005-0000-0000-00008C260000}"/>
    <cellStyle name="_Percent_Book11_Jazztel model 16DP3-Exhibits_Mobile CSC - CMT_Présention au Board July 29 2 2" xfId="10153" xr:uid="{00000000-0005-0000-0000-00008D260000}"/>
    <cellStyle name="_Percent_Book11_Jazztel model 16DP3-Exhibits_Mobile CSC - CMT_Présention au Board July 29 2_FCF" xfId="10154" xr:uid="{00000000-0005-0000-0000-00008E260000}"/>
    <cellStyle name="_Percent_Book11_Jazztel model 16DP3-Exhibits_Mobile CSC - CMT_Présention au Board July 29 3" xfId="10155" xr:uid="{00000000-0005-0000-0000-00008F260000}"/>
    <cellStyle name="_Percent_Book11_Jazztel model 16DP3-Exhibits_Mobile CSC - CMT_Présention au Board July 29 3 2" xfId="10156" xr:uid="{00000000-0005-0000-0000-000090260000}"/>
    <cellStyle name="_Percent_Book11_Jazztel model 16DP3-Exhibits_Mobile CSC - CMT_Présention au Board July 29 3_FCF" xfId="10157" xr:uid="{00000000-0005-0000-0000-000091260000}"/>
    <cellStyle name="_Percent_Book11_Jazztel model 16DP3-Exhibits_Mobile CSC - CMT_Présention au Board July 29 4" xfId="10158" xr:uid="{00000000-0005-0000-0000-000092260000}"/>
    <cellStyle name="_Percent_Book11_Jazztel model 16DP3-Exhibits_Mobile CSC - CMT_Présention au Board July 29_FCF" xfId="10159" xr:uid="{00000000-0005-0000-0000-000093260000}"/>
    <cellStyle name="_Percent_Book11_Jazztel model 16DP3-Exhibits_Mobile CSC - CMT_suivi dette et FCF" xfId="10160" xr:uid="{00000000-0005-0000-0000-000094260000}"/>
    <cellStyle name="_Percent_Book11_Jazztel model 16DP3-Exhibits_Mobile CSC - CMT_suivi dette et FCF 2" xfId="10161" xr:uid="{00000000-0005-0000-0000-000095260000}"/>
    <cellStyle name="_Percent_Book11_Jazztel model 16DP3-Exhibits_Mobile CSC - CMT_suivi dette et FCF 2 2" xfId="10162" xr:uid="{00000000-0005-0000-0000-000096260000}"/>
    <cellStyle name="_Percent_Book11_Jazztel model 16DP3-Exhibits_Mobile CSC - CMT_suivi dette et FCF 2_FCF" xfId="10163" xr:uid="{00000000-0005-0000-0000-000097260000}"/>
    <cellStyle name="_Percent_Book11_Jazztel model 16DP3-Exhibits_Mobile CSC - CMT_suivi dette et FCF 3" xfId="10164" xr:uid="{00000000-0005-0000-0000-000098260000}"/>
    <cellStyle name="_Percent_Book11_Jazztel model 16DP3-Exhibits_Mobile CSC - CMT_suivi dette et FCF 3 2" xfId="10165" xr:uid="{00000000-0005-0000-0000-000099260000}"/>
    <cellStyle name="_Percent_Book11_Jazztel model 16DP3-Exhibits_Mobile CSC - CMT_suivi dette et FCF 3_FCF" xfId="10166" xr:uid="{00000000-0005-0000-0000-00009A260000}"/>
    <cellStyle name="_Percent_Book11_Jazztel model 16DP3-Exhibits_Mobile CSC - CMT_suivi dette et FCF 4" xfId="10167" xr:uid="{00000000-0005-0000-0000-00009B260000}"/>
    <cellStyle name="_Percent_Book11_Jazztel model 16DP3-Exhibits_Mobile CSC - CMT_suivi dette et FCF_FCF" xfId="10168" xr:uid="{00000000-0005-0000-0000-00009C260000}"/>
    <cellStyle name="_Percent_Book11_Jazztel model 16DP3-Exhibits_Mobile CSC - CMT_Synthèse prev 2006 - 2007 par entreprise" xfId="10169" xr:uid="{00000000-0005-0000-0000-00009D260000}"/>
    <cellStyle name="_Percent_Book11_Jazztel model 16DP3-Exhibits_Mobile CSC - CMT_Synthèse prev 2006 - 2007 par entreprise 2" xfId="10170" xr:uid="{00000000-0005-0000-0000-00009E260000}"/>
    <cellStyle name="_Percent_Book11_Jazztel model 16DP3-Exhibits_Mobile CSC - CMT_Synthèse prev 2006 - 2007 par entreprise 2 2" xfId="10171" xr:uid="{00000000-0005-0000-0000-00009F260000}"/>
    <cellStyle name="_Percent_Book11_Jazztel model 16DP3-Exhibits_Mobile CSC - CMT_Synthèse prev 2006 - 2007 par entreprise 2_FCF" xfId="10172" xr:uid="{00000000-0005-0000-0000-0000A0260000}"/>
    <cellStyle name="_Percent_Book11_Jazztel model 16DP3-Exhibits_Mobile CSC - CMT_Synthèse prev 2006 - 2007 par entreprise 3" xfId="10173" xr:uid="{00000000-0005-0000-0000-0000A1260000}"/>
    <cellStyle name="_Percent_Book11_Jazztel model 16DP3-Exhibits_Mobile CSC - CMT_Synthèse prev 2006 - 2007 par entreprise 3 2" xfId="10174" xr:uid="{00000000-0005-0000-0000-0000A2260000}"/>
    <cellStyle name="_Percent_Book11_Jazztel model 16DP3-Exhibits_Mobile CSC - CMT_Synthèse prev 2006 - 2007 par entreprise 3_FCF" xfId="10175" xr:uid="{00000000-0005-0000-0000-0000A3260000}"/>
    <cellStyle name="_Percent_Book11_Jazztel model 16DP3-Exhibits_Mobile CSC - CMT_Synthèse prev 2006 - 2007 par entreprise 4" xfId="10176" xr:uid="{00000000-0005-0000-0000-0000A4260000}"/>
    <cellStyle name="_Percent_Book11_Jazztel model 16DP3-Exhibits_Mobile CSC - CMT_Synthèse prev 2006 - 2007 par entreprise v2" xfId="10177" xr:uid="{00000000-0005-0000-0000-0000A5260000}"/>
    <cellStyle name="_Percent_Book11_Jazztel model 16DP3-Exhibits_Mobile CSC - CMT_Synthèse prev 2006 - 2007 par entreprise v2 2" xfId="10178" xr:uid="{00000000-0005-0000-0000-0000A6260000}"/>
    <cellStyle name="_Percent_Book11_Jazztel model 16DP3-Exhibits_Mobile CSC - CMT_Synthèse prev 2006 - 2007 par entreprise v2 2 2" xfId="10179" xr:uid="{00000000-0005-0000-0000-0000A7260000}"/>
    <cellStyle name="_Percent_Book11_Jazztel model 16DP3-Exhibits_Mobile CSC - CMT_Synthèse prev 2006 - 2007 par entreprise v2 2_FCF" xfId="10180" xr:uid="{00000000-0005-0000-0000-0000A8260000}"/>
    <cellStyle name="_Percent_Book11_Jazztel model 16DP3-Exhibits_Mobile CSC - CMT_Synthèse prev 2006 - 2007 par entreprise v2 3" xfId="10181" xr:uid="{00000000-0005-0000-0000-0000A9260000}"/>
    <cellStyle name="_Percent_Book11_Jazztel model 16DP3-Exhibits_Mobile CSC - CMT_Synthèse prev 2006 - 2007 par entreprise v2 3 2" xfId="10182" xr:uid="{00000000-0005-0000-0000-0000AA260000}"/>
    <cellStyle name="_Percent_Book11_Jazztel model 16DP3-Exhibits_Mobile CSC - CMT_Synthèse prev 2006 - 2007 par entreprise v2 3_FCF" xfId="10183" xr:uid="{00000000-0005-0000-0000-0000AB260000}"/>
    <cellStyle name="_Percent_Book11_Jazztel model 16DP3-Exhibits_Mobile CSC - CMT_Synthèse prev 2006 - 2007 par entreprise v2 4" xfId="10184" xr:uid="{00000000-0005-0000-0000-0000AC260000}"/>
    <cellStyle name="_Percent_Book11_Jazztel model 16DP3-Exhibits_Mobile CSC - CMT_Synthèse prev 2006 - 2007 par entreprise v2_Bridge FC Act 2007 vs 2008 (Fct June) par entreprise" xfId="10185" xr:uid="{00000000-0005-0000-0000-0000AD260000}"/>
    <cellStyle name="_Percent_Book11_Jazztel model 16DP3-Exhibits_Mobile CSC - CMT_Synthèse prev 2006 - 2007 par entreprise v2_Bridge FC Act 2007 vs 2008 (Fct June) par entreprise 2" xfId="10186" xr:uid="{00000000-0005-0000-0000-0000AE260000}"/>
    <cellStyle name="_Percent_Book11_Jazztel model 16DP3-Exhibits_Mobile CSC - CMT_Synthèse prev 2006 - 2007 par entreprise v2_Bridge FC Act 2007 vs 2008 (Fct June) par entreprise 2 2" xfId="10187" xr:uid="{00000000-0005-0000-0000-0000AF260000}"/>
    <cellStyle name="_Percent_Book11_Jazztel model 16DP3-Exhibits_Mobile CSC - CMT_Synthèse prev 2006 - 2007 par entreprise v2_Bridge FC Act 2007 vs 2008 (Fct June) par entreprise 2_FCF" xfId="10188" xr:uid="{00000000-0005-0000-0000-0000B0260000}"/>
    <cellStyle name="_Percent_Book11_Jazztel model 16DP3-Exhibits_Mobile CSC - CMT_Synthèse prev 2006 - 2007 par entreprise v2_Bridge FC Act 2007 vs 2008 (Fct June) par entreprise 3" xfId="10189" xr:uid="{00000000-0005-0000-0000-0000B1260000}"/>
    <cellStyle name="_Percent_Book11_Jazztel model 16DP3-Exhibits_Mobile CSC - CMT_Synthèse prev 2006 - 2007 par entreprise v2_Bridge FC Act 2007 vs 2008 (Fct June) par entreprise 3 2" xfId="10190" xr:uid="{00000000-0005-0000-0000-0000B2260000}"/>
    <cellStyle name="_Percent_Book11_Jazztel model 16DP3-Exhibits_Mobile CSC - CMT_Synthèse prev 2006 - 2007 par entreprise v2_Bridge FC Act 2007 vs 2008 (Fct June) par entreprise 3_FCF" xfId="10191" xr:uid="{00000000-0005-0000-0000-0000B3260000}"/>
    <cellStyle name="_Percent_Book11_Jazztel model 16DP3-Exhibits_Mobile CSC - CMT_Synthèse prev 2006 - 2007 par entreprise v2_Bridge FC Act 2007 vs 2008 (Fct June) par entreprise 4" xfId="10192" xr:uid="{00000000-0005-0000-0000-0000B4260000}"/>
    <cellStyle name="_Percent_Book11_Jazztel model 16DP3-Exhibits_Mobile CSC - CMT_Synthèse prev 2006 - 2007 par entreprise v2_Bridge FC Act 2007 vs 2008 (Fct June) par entreprise_FCF" xfId="10193" xr:uid="{00000000-0005-0000-0000-0000B5260000}"/>
    <cellStyle name="_Percent_Book11_Jazztel model 16DP3-Exhibits_Mobile CSC - CMT_Synthèse prev 2006 - 2007 par entreprise v2_Cash Unit Review 2012 03 Acetow" xfId="10194" xr:uid="{00000000-0005-0000-0000-0000B6260000}"/>
    <cellStyle name="_Percent_Book11_Jazztel model 16DP3-Exhibits_Mobile CSC - CMT_Synthèse prev 2006 - 2007 par entreprise v2_Chiffres Pres board 2007" xfId="10195" xr:uid="{00000000-0005-0000-0000-0000B7260000}"/>
    <cellStyle name="_Percent_Book11_Jazztel model 16DP3-Exhibits_Mobile CSC - CMT_Synthèse prev 2006 - 2007 par entreprise v2_Chiffres Pres board 2007 2" xfId="10196" xr:uid="{00000000-0005-0000-0000-0000B8260000}"/>
    <cellStyle name="_Percent_Book11_Jazztel model 16DP3-Exhibits_Mobile CSC - CMT_Synthèse prev 2006 - 2007 par entreprise v2_Chiffres Pres board 2007 2 2" xfId="10197" xr:uid="{00000000-0005-0000-0000-0000B9260000}"/>
    <cellStyle name="_Percent_Book11_Jazztel model 16DP3-Exhibits_Mobile CSC - CMT_Synthèse prev 2006 - 2007 par entreprise v2_Chiffres Pres board 2007 2_FCF" xfId="10198" xr:uid="{00000000-0005-0000-0000-0000BA260000}"/>
    <cellStyle name="_Percent_Book11_Jazztel model 16DP3-Exhibits_Mobile CSC - CMT_Synthèse prev 2006 - 2007 par entreprise v2_Chiffres Pres board 2007 3" xfId="10199" xr:uid="{00000000-0005-0000-0000-0000BB260000}"/>
    <cellStyle name="_Percent_Book11_Jazztel model 16DP3-Exhibits_Mobile CSC - CMT_Synthèse prev 2006 - 2007 par entreprise v2_Chiffres Pres board 2007 3 2" xfId="10200" xr:uid="{00000000-0005-0000-0000-0000BC260000}"/>
    <cellStyle name="_Percent_Book11_Jazztel model 16DP3-Exhibits_Mobile CSC - CMT_Synthèse prev 2006 - 2007 par entreprise v2_Chiffres Pres board 2007 3_FCF" xfId="10201" xr:uid="{00000000-0005-0000-0000-0000BD260000}"/>
    <cellStyle name="_Percent_Book11_Jazztel model 16DP3-Exhibits_Mobile CSC - CMT_Synthèse prev 2006 - 2007 par entreprise v2_Chiffres Pres board 2007 4" xfId="10202" xr:uid="{00000000-0005-0000-0000-0000BE260000}"/>
    <cellStyle name="_Percent_Book11_Jazztel model 16DP3-Exhibits_Mobile CSC - CMT_Synthèse prev 2006 - 2007 par entreprise v2_Chiffres Pres board 2007_FCF" xfId="10203" xr:uid="{00000000-0005-0000-0000-0000BF260000}"/>
    <cellStyle name="_Percent_Book11_Jazztel model 16DP3-Exhibits_Mobile CSC - CMT_Synthèse prev 2006 - 2007 par entreprise v2_Conso Bridge EBITDA 2008x2007" xfId="10204" xr:uid="{00000000-0005-0000-0000-0000C0260000}"/>
    <cellStyle name="_Percent_Book11_Jazztel model 16DP3-Exhibits_Mobile CSC - CMT_Synthèse prev 2006 - 2007 par entreprise v2_Conso Bridge EBITDA 2008x2007 2" xfId="10205" xr:uid="{00000000-0005-0000-0000-0000C1260000}"/>
    <cellStyle name="_Percent_Book11_Jazztel model 16DP3-Exhibits_Mobile CSC - CMT_Synthèse prev 2006 - 2007 par entreprise v2_Conso Bridge EBITDA 2008x2007 2 2" xfId="10206" xr:uid="{00000000-0005-0000-0000-0000C2260000}"/>
    <cellStyle name="_Percent_Book11_Jazztel model 16DP3-Exhibits_Mobile CSC - CMT_Synthèse prev 2006 - 2007 par entreprise v2_Conso Bridge EBITDA 2008x2007 2_FCF" xfId="10207" xr:uid="{00000000-0005-0000-0000-0000C3260000}"/>
    <cellStyle name="_Percent_Book11_Jazztel model 16DP3-Exhibits_Mobile CSC - CMT_Synthèse prev 2006 - 2007 par entreprise v2_Conso Bridge EBITDA 2008x2007 3" xfId="10208" xr:uid="{00000000-0005-0000-0000-0000C4260000}"/>
    <cellStyle name="_Percent_Book11_Jazztel model 16DP3-Exhibits_Mobile CSC - CMT_Synthèse prev 2006 - 2007 par entreprise v2_Conso Bridge EBITDA 2008x2007 3 2" xfId="10209" xr:uid="{00000000-0005-0000-0000-0000C5260000}"/>
    <cellStyle name="_Percent_Book11_Jazztel model 16DP3-Exhibits_Mobile CSC - CMT_Synthèse prev 2006 - 2007 par entreprise v2_Conso Bridge EBITDA 2008x2007 3_FCF" xfId="10210" xr:uid="{00000000-0005-0000-0000-0000C6260000}"/>
    <cellStyle name="_Percent_Book11_Jazztel model 16DP3-Exhibits_Mobile CSC - CMT_Synthèse prev 2006 - 2007 par entreprise v2_Conso Bridge EBITDA 2008x2007 4" xfId="10211" xr:uid="{00000000-0005-0000-0000-0000C7260000}"/>
    <cellStyle name="_Percent_Book11_Jazztel model 16DP3-Exhibits_Mobile CSC - CMT_Synthèse prev 2006 - 2007 par entreprise v2_Conso Bridge EBITDA 2008x2007 SPRING06" xfId="10212" xr:uid="{00000000-0005-0000-0000-0000C8260000}"/>
    <cellStyle name="_Percent_Book11_Jazztel model 16DP3-Exhibits_Mobile CSC - CMT_Synthèse prev 2006 - 2007 par entreprise v2_Conso Bridge EBITDA 2008x2007 SPRING06 2" xfId="10213" xr:uid="{00000000-0005-0000-0000-0000C9260000}"/>
    <cellStyle name="_Percent_Book11_Jazztel model 16DP3-Exhibits_Mobile CSC - CMT_Synthèse prev 2006 - 2007 par entreprise v2_Conso Bridge EBITDA 2008x2007 SPRING06 2 2" xfId="10214" xr:uid="{00000000-0005-0000-0000-0000CA260000}"/>
    <cellStyle name="_Percent_Book11_Jazztel model 16DP3-Exhibits_Mobile CSC - CMT_Synthèse prev 2006 - 2007 par entreprise v2_Conso Bridge EBITDA 2008x2007 SPRING06 2_FCF" xfId="10215" xr:uid="{00000000-0005-0000-0000-0000CB260000}"/>
    <cellStyle name="_Percent_Book11_Jazztel model 16DP3-Exhibits_Mobile CSC - CMT_Synthèse prev 2006 - 2007 par entreprise v2_Conso Bridge EBITDA 2008x2007 SPRING06 3" xfId="10216" xr:uid="{00000000-0005-0000-0000-0000CC260000}"/>
    <cellStyle name="_Percent_Book11_Jazztel model 16DP3-Exhibits_Mobile CSC - CMT_Synthèse prev 2006 - 2007 par entreprise v2_Conso Bridge EBITDA 2008x2007 SPRING06 3 2" xfId="10217" xr:uid="{00000000-0005-0000-0000-0000CD260000}"/>
    <cellStyle name="_Percent_Book11_Jazztel model 16DP3-Exhibits_Mobile CSC - CMT_Synthèse prev 2006 - 2007 par entreprise v2_Conso Bridge EBITDA 2008x2007 SPRING06 3_FCF" xfId="10218" xr:uid="{00000000-0005-0000-0000-0000CE260000}"/>
    <cellStyle name="_Percent_Book11_Jazztel model 16DP3-Exhibits_Mobile CSC - CMT_Synthèse prev 2006 - 2007 par entreprise v2_Conso Bridge EBITDA 2008x2007 SPRING06 4" xfId="10219" xr:uid="{00000000-0005-0000-0000-0000CF260000}"/>
    <cellStyle name="_Percent_Book11_Jazztel model 16DP3-Exhibits_Mobile CSC - CMT_Synthèse prev 2006 - 2007 par entreprise v2_Conso Bridge EBITDA 2008x2007 SPRING06_FCF" xfId="10220" xr:uid="{00000000-0005-0000-0000-0000D0260000}"/>
    <cellStyle name="_Percent_Book11_Jazztel model 16DP3-Exhibits_Mobile CSC - CMT_Synthèse prev 2006 - 2007 par entreprise v2_Conso Bridge EBITDA 2008x2007_FCF" xfId="10221" xr:uid="{00000000-0005-0000-0000-0000D1260000}"/>
    <cellStyle name="_Percent_Book11_Jazztel model 16DP3-Exhibits_Mobile CSC - CMT_Synthèse prev 2006 - 2007 par entreprise v2_FCF" xfId="10222" xr:uid="{00000000-0005-0000-0000-0000D2260000}"/>
    <cellStyle name="_Percent_Book11_Jazztel model 16DP3-Exhibits_Mobile CSC - CMT_Synthèse prev 2006 - 2007 par entreprise v2_P&amp;L Spring 200806" xfId="10223" xr:uid="{00000000-0005-0000-0000-0000D3260000}"/>
    <cellStyle name="_Percent_Book11_Jazztel model 16DP3-Exhibits_Mobile CSC - CMT_Synthèse prev 2006 - 2007 par entreprise v2_P&amp;L Spring 200806 2" xfId="10224" xr:uid="{00000000-0005-0000-0000-0000D4260000}"/>
    <cellStyle name="_Percent_Book11_Jazztel model 16DP3-Exhibits_Mobile CSC - CMT_Synthèse prev 2006 - 2007 par entreprise v2_P&amp;L Spring 200806 2 2" xfId="10225" xr:uid="{00000000-0005-0000-0000-0000D5260000}"/>
    <cellStyle name="_Percent_Book11_Jazztel model 16DP3-Exhibits_Mobile CSC - CMT_Synthèse prev 2006 - 2007 par entreprise v2_P&amp;L Spring 200806 2_FCF" xfId="10226" xr:uid="{00000000-0005-0000-0000-0000D6260000}"/>
    <cellStyle name="_Percent_Book11_Jazztel model 16DP3-Exhibits_Mobile CSC - CMT_Synthèse prev 2006 - 2007 par entreprise v2_P&amp;L Spring 200806 3" xfId="10227" xr:uid="{00000000-0005-0000-0000-0000D7260000}"/>
    <cellStyle name="_Percent_Book11_Jazztel model 16DP3-Exhibits_Mobile CSC - CMT_Synthèse prev 2006 - 2007 par entreprise v2_P&amp;L Spring 200806 3 2" xfId="10228" xr:uid="{00000000-0005-0000-0000-0000D8260000}"/>
    <cellStyle name="_Percent_Book11_Jazztel model 16DP3-Exhibits_Mobile CSC - CMT_Synthèse prev 2006 - 2007 par entreprise v2_P&amp;L Spring 200806 3_FCF" xfId="10229" xr:uid="{00000000-0005-0000-0000-0000D9260000}"/>
    <cellStyle name="_Percent_Book11_Jazztel model 16DP3-Exhibits_Mobile CSC - CMT_Synthèse prev 2006 - 2007 par entreprise v2_P&amp;L Spring 200806 4" xfId="10230" xr:uid="{00000000-0005-0000-0000-0000DA260000}"/>
    <cellStyle name="_Percent_Book11_Jazztel model 16DP3-Exhibits_Mobile CSC - CMT_Synthèse prev 2006 - 2007 par entreprise v2_P&amp;L Spring 200806_FCF" xfId="10231" xr:uid="{00000000-0005-0000-0000-0000DB260000}"/>
    <cellStyle name="_Percent_Book11_Jazztel model 16DP3-Exhibits_Mobile CSC - CMT_Synthèse prev 2006 - 2007 par entreprise v2_Présentation au Board" xfId="10232" xr:uid="{00000000-0005-0000-0000-0000DC260000}"/>
    <cellStyle name="_Percent_Book11_Jazztel model 16DP3-Exhibits_Mobile CSC - CMT_Synthèse prev 2006 - 2007 par entreprise v2_Présentation au Board 2" xfId="10233" xr:uid="{00000000-0005-0000-0000-0000DD260000}"/>
    <cellStyle name="_Percent_Book11_Jazztel model 16DP3-Exhibits_Mobile CSC - CMT_Synthèse prev 2006 - 2007 par entreprise v2_Présentation au Board 2 2" xfId="10234" xr:uid="{00000000-0005-0000-0000-0000DE260000}"/>
    <cellStyle name="_Percent_Book11_Jazztel model 16DP3-Exhibits_Mobile CSC - CMT_Synthèse prev 2006 - 2007 par entreprise v2_Présentation au Board 2_FCF" xfId="10235" xr:uid="{00000000-0005-0000-0000-0000DF260000}"/>
    <cellStyle name="_Percent_Book11_Jazztel model 16DP3-Exhibits_Mobile CSC - CMT_Synthèse prev 2006 - 2007 par entreprise v2_Présentation au Board 3" xfId="10236" xr:uid="{00000000-0005-0000-0000-0000E0260000}"/>
    <cellStyle name="_Percent_Book11_Jazztel model 16DP3-Exhibits_Mobile CSC - CMT_Synthèse prev 2006 - 2007 par entreprise v2_Présentation au Board 3 2" xfId="10237" xr:uid="{00000000-0005-0000-0000-0000E1260000}"/>
    <cellStyle name="_Percent_Book11_Jazztel model 16DP3-Exhibits_Mobile CSC - CMT_Synthèse prev 2006 - 2007 par entreprise v2_Présentation au Board 3_FCF" xfId="10238" xr:uid="{00000000-0005-0000-0000-0000E2260000}"/>
    <cellStyle name="_Percent_Book11_Jazztel model 16DP3-Exhibits_Mobile CSC - CMT_Synthèse prev 2006 - 2007 par entreprise v2_Présentation au Board 4" xfId="10239" xr:uid="{00000000-0005-0000-0000-0000E3260000}"/>
    <cellStyle name="_Percent_Book11_Jazztel model 16DP3-Exhibits_Mobile CSC - CMT_Synthèse prev 2006 - 2007 par entreprise v2_Présentation au Board July 29" xfId="10240" xr:uid="{00000000-0005-0000-0000-0000E4260000}"/>
    <cellStyle name="_Percent_Book11_Jazztel model 16DP3-Exhibits_Mobile CSC - CMT_Synthèse prev 2006 - 2007 par entreprise v2_Présentation au Board July 29 2" xfId="10241" xr:uid="{00000000-0005-0000-0000-0000E5260000}"/>
    <cellStyle name="_Percent_Book11_Jazztel model 16DP3-Exhibits_Mobile CSC - CMT_Synthèse prev 2006 - 2007 par entreprise v2_Présentation au Board July 29 2 2" xfId="10242" xr:uid="{00000000-0005-0000-0000-0000E6260000}"/>
    <cellStyle name="_Percent_Book11_Jazztel model 16DP3-Exhibits_Mobile CSC - CMT_Synthèse prev 2006 - 2007 par entreprise v2_Présentation au Board July 29 2_FCF" xfId="10243" xr:uid="{00000000-0005-0000-0000-0000E7260000}"/>
    <cellStyle name="_Percent_Book11_Jazztel model 16DP3-Exhibits_Mobile CSC - CMT_Synthèse prev 2006 - 2007 par entreprise v2_Présentation au Board July 29 3" xfId="10244" xr:uid="{00000000-0005-0000-0000-0000E8260000}"/>
    <cellStyle name="_Percent_Book11_Jazztel model 16DP3-Exhibits_Mobile CSC - CMT_Synthèse prev 2006 - 2007 par entreprise v2_Présentation au Board July 29 3 2" xfId="10245" xr:uid="{00000000-0005-0000-0000-0000E9260000}"/>
    <cellStyle name="_Percent_Book11_Jazztel model 16DP3-Exhibits_Mobile CSC - CMT_Synthèse prev 2006 - 2007 par entreprise v2_Présentation au Board July 29 3_FCF" xfId="10246" xr:uid="{00000000-0005-0000-0000-0000EA260000}"/>
    <cellStyle name="_Percent_Book11_Jazztel model 16DP3-Exhibits_Mobile CSC - CMT_Synthèse prev 2006 - 2007 par entreprise v2_Présentation au Board July 29 4" xfId="10247" xr:uid="{00000000-0005-0000-0000-0000EB260000}"/>
    <cellStyle name="_Percent_Book11_Jazztel model 16DP3-Exhibits_Mobile CSC - CMT_Synthèse prev 2006 - 2007 par entreprise v2_Présentation au Board July 29_FCF" xfId="10248" xr:uid="{00000000-0005-0000-0000-0000EC260000}"/>
    <cellStyle name="_Percent_Book11_Jazztel model 16DP3-Exhibits_Mobile CSC - CMT_Synthèse prev 2006 - 2007 par entreprise v2_Présentation au Board_FCF" xfId="10249" xr:uid="{00000000-0005-0000-0000-0000ED260000}"/>
    <cellStyle name="_Percent_Book11_Jazztel model 16DP3-Exhibits_Mobile CSC - CMT_Synthèse prev 2006 - 2007 par entreprise v2_Présentation au CDG July 21 v080708" xfId="10250" xr:uid="{00000000-0005-0000-0000-0000EE260000}"/>
    <cellStyle name="_Percent_Book11_Jazztel model 16DP3-Exhibits_Mobile CSC - CMT_Synthèse prev 2006 - 2007 par entreprise v2_Présentation au CDG July 21 v080708 2" xfId="10251" xr:uid="{00000000-0005-0000-0000-0000EF260000}"/>
    <cellStyle name="_Percent_Book11_Jazztel model 16DP3-Exhibits_Mobile CSC - CMT_Synthèse prev 2006 - 2007 par entreprise v2_Présentation au CDG July 21 v080708 2 2" xfId="10252" xr:uid="{00000000-0005-0000-0000-0000F0260000}"/>
    <cellStyle name="_Percent_Book11_Jazztel model 16DP3-Exhibits_Mobile CSC - CMT_Synthèse prev 2006 - 2007 par entreprise v2_Présentation au CDG July 21 v080708 2_FCF" xfId="10253" xr:uid="{00000000-0005-0000-0000-0000F1260000}"/>
    <cellStyle name="_Percent_Book11_Jazztel model 16DP3-Exhibits_Mobile CSC - CMT_Synthèse prev 2006 - 2007 par entreprise v2_Présentation au CDG July 21 v080708 3" xfId="10254" xr:uid="{00000000-0005-0000-0000-0000F2260000}"/>
    <cellStyle name="_Percent_Book11_Jazztel model 16DP3-Exhibits_Mobile CSC - CMT_Synthèse prev 2006 - 2007 par entreprise v2_Présentation au CDG July 21 v080708 3 2" xfId="10255" xr:uid="{00000000-0005-0000-0000-0000F3260000}"/>
    <cellStyle name="_Percent_Book11_Jazztel model 16DP3-Exhibits_Mobile CSC - CMT_Synthèse prev 2006 - 2007 par entreprise v2_Présentation au CDG July 21 v080708 3_FCF" xfId="10256" xr:uid="{00000000-0005-0000-0000-0000F4260000}"/>
    <cellStyle name="_Percent_Book11_Jazztel model 16DP3-Exhibits_Mobile CSC - CMT_Synthèse prev 2006 - 2007 par entreprise v2_Présentation au CDG July 21 v080708 4" xfId="10257" xr:uid="{00000000-0005-0000-0000-0000F5260000}"/>
    <cellStyle name="_Percent_Book11_Jazztel model 16DP3-Exhibits_Mobile CSC - CMT_Synthèse prev 2006 - 2007 par entreprise v2_Présentation au CDG July 21 v080708_FCF" xfId="10258" xr:uid="{00000000-0005-0000-0000-0000F6260000}"/>
    <cellStyle name="_Percent_Book11_Jazztel model 16DP3-Exhibits_Mobile CSC - CMT_Synthèse prev 2006 - 2007 par entreprise v2_Présention au Board July 29" xfId="10259" xr:uid="{00000000-0005-0000-0000-0000F7260000}"/>
    <cellStyle name="_Percent_Book11_Jazztel model 16DP3-Exhibits_Mobile CSC - CMT_Synthèse prev 2006 - 2007 par entreprise v2_Présention au Board July 29 2" xfId="10260" xr:uid="{00000000-0005-0000-0000-0000F8260000}"/>
    <cellStyle name="_Percent_Book11_Jazztel model 16DP3-Exhibits_Mobile CSC - CMT_Synthèse prev 2006 - 2007 par entreprise v2_Présention au Board July 29 2 2" xfId="10261" xr:uid="{00000000-0005-0000-0000-0000F9260000}"/>
    <cellStyle name="_Percent_Book11_Jazztel model 16DP3-Exhibits_Mobile CSC - CMT_Synthèse prev 2006 - 2007 par entreprise v2_Présention au Board July 29 2_FCF" xfId="10262" xr:uid="{00000000-0005-0000-0000-0000FA260000}"/>
    <cellStyle name="_Percent_Book11_Jazztel model 16DP3-Exhibits_Mobile CSC - CMT_Synthèse prev 2006 - 2007 par entreprise v2_Présention au Board July 29 3" xfId="10263" xr:uid="{00000000-0005-0000-0000-0000FB260000}"/>
    <cellStyle name="_Percent_Book11_Jazztel model 16DP3-Exhibits_Mobile CSC - CMT_Synthèse prev 2006 - 2007 par entreprise v2_Présention au Board July 29 3 2" xfId="10264" xr:uid="{00000000-0005-0000-0000-0000FC260000}"/>
    <cellStyle name="_Percent_Book11_Jazztel model 16DP3-Exhibits_Mobile CSC - CMT_Synthèse prev 2006 - 2007 par entreprise v2_Présention au Board July 29 3_FCF" xfId="10265" xr:uid="{00000000-0005-0000-0000-0000FD260000}"/>
    <cellStyle name="_Percent_Book11_Jazztel model 16DP3-Exhibits_Mobile CSC - CMT_Synthèse prev 2006 - 2007 par entreprise v2_Présention au Board July 29 4" xfId="10266" xr:uid="{00000000-0005-0000-0000-0000FE260000}"/>
    <cellStyle name="_Percent_Book11_Jazztel model 16DP3-Exhibits_Mobile CSC - CMT_Synthèse prev 2006 - 2007 par entreprise v2_Présention au Board July 29_FCF" xfId="10267" xr:uid="{00000000-0005-0000-0000-0000FF260000}"/>
    <cellStyle name="_Percent_Book11_Jazztel model 16DP3-Exhibits_Mobile CSC - CMT_Synthèse prev 2006 - 2007 par entreprise v2_RM 2008 01 comments ILM" xfId="10268" xr:uid="{00000000-0005-0000-0000-000000270000}"/>
    <cellStyle name="_Percent_Book11_Jazztel model 16DP3-Exhibits_Mobile CSC - CMT_Synthèse prev 2006 - 2007 par entreprise v2_RM 2008 01 comments ILM 2" xfId="10269" xr:uid="{00000000-0005-0000-0000-000001270000}"/>
    <cellStyle name="_Percent_Book11_Jazztel model 16DP3-Exhibits_Mobile CSC - CMT_Synthèse prev 2006 - 2007 par entreprise v2_RM 2008 01 comments ILM 2 2" xfId="10270" xr:uid="{00000000-0005-0000-0000-000002270000}"/>
    <cellStyle name="_Percent_Book11_Jazztel model 16DP3-Exhibits_Mobile CSC - CMT_Synthèse prev 2006 - 2007 par entreprise v2_RM 2008 01 comments ILM 2_FCF" xfId="10271" xr:uid="{00000000-0005-0000-0000-000003270000}"/>
    <cellStyle name="_Percent_Book11_Jazztel model 16DP3-Exhibits_Mobile CSC - CMT_Synthèse prev 2006 - 2007 par entreprise v2_RM 2008 01 comments ILM 3" xfId="10272" xr:uid="{00000000-0005-0000-0000-000004270000}"/>
    <cellStyle name="_Percent_Book11_Jazztel model 16DP3-Exhibits_Mobile CSC - CMT_Synthèse prev 2006 - 2007 par entreprise v2_RM 2008 01 comments ILM 3 2" xfId="10273" xr:uid="{00000000-0005-0000-0000-000005270000}"/>
    <cellStyle name="_Percent_Book11_Jazztel model 16DP3-Exhibits_Mobile CSC - CMT_Synthèse prev 2006 - 2007 par entreprise v2_RM 2008 01 comments ILM 3_FCF" xfId="10274" xr:uid="{00000000-0005-0000-0000-000006270000}"/>
    <cellStyle name="_Percent_Book11_Jazztel model 16DP3-Exhibits_Mobile CSC - CMT_Synthèse prev 2006 - 2007 par entreprise v2_RM 2008 01 comments ILM 4" xfId="10275" xr:uid="{00000000-0005-0000-0000-000007270000}"/>
    <cellStyle name="_Percent_Book11_Jazztel model 16DP3-Exhibits_Mobile CSC - CMT_Synthèse prev 2006 - 2007 par entreprise v2_RM 2008 01 comments ILM_FCF" xfId="10276" xr:uid="{00000000-0005-0000-0000-000008270000}"/>
    <cellStyle name="_Percent_Book11_Jazztel model 16DP3-Exhibits_Mobile CSC - CMT_Synthèse prev 2006 - 2007 par entreprise v2_RM 2008 04 comments ILM" xfId="10277" xr:uid="{00000000-0005-0000-0000-000009270000}"/>
    <cellStyle name="_Percent_Book11_Jazztel model 16DP3-Exhibits_Mobile CSC - CMT_Synthèse prev 2006 - 2007 par entreprise v2_RM 2008 04 comments ILM 2" xfId="10278" xr:uid="{00000000-0005-0000-0000-00000A270000}"/>
    <cellStyle name="_Percent_Book11_Jazztel model 16DP3-Exhibits_Mobile CSC - CMT_Synthèse prev 2006 - 2007 par entreprise v2_RM 2008 04 comments ILM 2 2" xfId="10279" xr:uid="{00000000-0005-0000-0000-00000B270000}"/>
    <cellStyle name="_Percent_Book11_Jazztel model 16DP3-Exhibits_Mobile CSC - CMT_Synthèse prev 2006 - 2007 par entreprise v2_RM 2008 04 comments ILM 2_FCF" xfId="10280" xr:uid="{00000000-0005-0000-0000-00000C270000}"/>
    <cellStyle name="_Percent_Book11_Jazztel model 16DP3-Exhibits_Mobile CSC - CMT_Synthèse prev 2006 - 2007 par entreprise v2_RM 2008 04 comments ILM 3" xfId="10281" xr:uid="{00000000-0005-0000-0000-00000D270000}"/>
    <cellStyle name="_Percent_Book11_Jazztel model 16DP3-Exhibits_Mobile CSC - CMT_Synthèse prev 2006 - 2007 par entreprise v2_RM 2008 04 comments ILM 3 2" xfId="10282" xr:uid="{00000000-0005-0000-0000-00000E270000}"/>
    <cellStyle name="_Percent_Book11_Jazztel model 16DP3-Exhibits_Mobile CSC - CMT_Synthèse prev 2006 - 2007 par entreprise v2_RM 2008 04 comments ILM 3_FCF" xfId="10283" xr:uid="{00000000-0005-0000-0000-00000F270000}"/>
    <cellStyle name="_Percent_Book11_Jazztel model 16DP3-Exhibits_Mobile CSC - CMT_Synthèse prev 2006 - 2007 par entreprise v2_RM 2008 04 comments ILM 4" xfId="10284" xr:uid="{00000000-0005-0000-0000-000010270000}"/>
    <cellStyle name="_Percent_Book11_Jazztel model 16DP3-Exhibits_Mobile CSC - CMT_Synthèse prev 2006 - 2007 par entreprise v2_RM 2008 04 comments ILM_FCF" xfId="10285" xr:uid="{00000000-0005-0000-0000-000011270000}"/>
    <cellStyle name="_Percent_Book11_Jazztel model 16DP3-Exhibits_Mobile CSC - CMT_Synthèse prev 2006 - 2007 par entreprise v2_SPRING 2010" xfId="10286" xr:uid="{00000000-0005-0000-0000-000012270000}"/>
    <cellStyle name="_Percent_Book11_Jazztel model 16DP3-Exhibits_Mobile CSC - CMT_Synthèse prev 2006 - 2007 par entreprise v2_SPRING 2010 2" xfId="10287" xr:uid="{00000000-0005-0000-0000-000013270000}"/>
    <cellStyle name="_Percent_Book11_Jazztel model 16DP3-Exhibits_Mobile CSC - CMT_Synthèse prev 2006 - 2007 par entreprise v2_SPRING 2010 2 2" xfId="10288" xr:uid="{00000000-0005-0000-0000-000014270000}"/>
    <cellStyle name="_Percent_Book11_Jazztel model 16DP3-Exhibits_Mobile CSC - CMT_Synthèse prev 2006 - 2007 par entreprise v2_SPRING 2010 2_FCF" xfId="10289" xr:uid="{00000000-0005-0000-0000-000015270000}"/>
    <cellStyle name="_Percent_Book11_Jazztel model 16DP3-Exhibits_Mobile CSC - CMT_Synthèse prev 2006 - 2007 par entreprise v2_SPRING 2010 3" xfId="10290" xr:uid="{00000000-0005-0000-0000-000016270000}"/>
    <cellStyle name="_Percent_Book11_Jazztel model 16DP3-Exhibits_Mobile CSC - CMT_Synthèse prev 2006 - 2007 par entreprise v2_SPRING 2010 3 2" xfId="10291" xr:uid="{00000000-0005-0000-0000-000017270000}"/>
    <cellStyle name="_Percent_Book11_Jazztel model 16DP3-Exhibits_Mobile CSC - CMT_Synthèse prev 2006 - 2007 par entreprise v2_SPRING 2010 3_FCF" xfId="10292" xr:uid="{00000000-0005-0000-0000-000018270000}"/>
    <cellStyle name="_Percent_Book11_Jazztel model 16DP3-Exhibits_Mobile CSC - CMT_Synthèse prev 2006 - 2007 par entreprise v2_SPRING 2010 4" xfId="10293" xr:uid="{00000000-0005-0000-0000-000019270000}"/>
    <cellStyle name="_Percent_Book11_Jazztel model 16DP3-Exhibits_Mobile CSC - CMT_Synthèse prev 2006 - 2007 par entreprise v2_SPRING 2010_FCF" xfId="10294" xr:uid="{00000000-0005-0000-0000-00001A270000}"/>
    <cellStyle name="_Percent_Book11_Jazztel model 16DP3-Exhibits_Mobile CSC - CMT_Synthèse prev 2006 - 2007 par entreprise v2_WC &amp; Free Cash Flow 200801" xfId="10295" xr:uid="{00000000-0005-0000-0000-00001B270000}"/>
    <cellStyle name="_Percent_Book11_Jazztel model 16DP3-Exhibits_Mobile CSC - CMT_Synthèse prev 2006 - 2007 par entreprise v2_WC &amp; Free Cash Flow 200801 2" xfId="10296" xr:uid="{00000000-0005-0000-0000-00001C270000}"/>
    <cellStyle name="_Percent_Book11_Jazztel model 16DP3-Exhibits_Mobile CSC - CMT_Synthèse prev 2006 - 2007 par entreprise v2_WC &amp; Free Cash Flow 200801 2 2" xfId="10297" xr:uid="{00000000-0005-0000-0000-00001D270000}"/>
    <cellStyle name="_Percent_Book11_Jazztel model 16DP3-Exhibits_Mobile CSC - CMT_Synthèse prev 2006 - 2007 par entreprise v2_WC &amp; Free Cash Flow 200801 2_FCF" xfId="10298" xr:uid="{00000000-0005-0000-0000-00001E270000}"/>
    <cellStyle name="_Percent_Book11_Jazztel model 16DP3-Exhibits_Mobile CSC - CMT_Synthèse prev 2006 - 2007 par entreprise v2_WC &amp; Free Cash Flow 200801 3" xfId="10299" xr:uid="{00000000-0005-0000-0000-00001F270000}"/>
    <cellStyle name="_Percent_Book11_Jazztel model 16DP3-Exhibits_Mobile CSC - CMT_Synthèse prev 2006 - 2007 par entreprise v2_WC &amp; Free Cash Flow 200801 3 2" xfId="10300" xr:uid="{00000000-0005-0000-0000-000020270000}"/>
    <cellStyle name="_Percent_Book11_Jazztel model 16DP3-Exhibits_Mobile CSC - CMT_Synthèse prev 2006 - 2007 par entreprise v2_WC &amp; Free Cash Flow 200801 3_FCF" xfId="10301" xr:uid="{00000000-0005-0000-0000-000021270000}"/>
    <cellStyle name="_Percent_Book11_Jazztel model 16DP3-Exhibits_Mobile CSC - CMT_Synthèse prev 2006 - 2007 par entreprise v2_WC &amp; Free Cash Flow 200801 4" xfId="10302" xr:uid="{00000000-0005-0000-0000-000022270000}"/>
    <cellStyle name="_Percent_Book11_Jazztel model 16DP3-Exhibits_Mobile CSC - CMT_Synthèse prev 2006 - 2007 par entreprise v2_WC &amp; Free Cash Flow 200801_FCF" xfId="10303" xr:uid="{00000000-0005-0000-0000-000023270000}"/>
    <cellStyle name="_Percent_Book11_Jazztel model 16DP3-Exhibits_Mobile CSC - CMT_Synthèse prev 2006 - 2007 par entreprise v2_WC &amp; Free Cash Flow 2011-10" xfId="10304" xr:uid="{00000000-0005-0000-0000-000024270000}"/>
    <cellStyle name="_Percent_Book11_Jazztel model 16DP3-Exhibits_Mobile CSC - CMT_Synthèse prev 2006 - 2007 par entreprise v2_WC &amp; Free Cash Flow 2011-10 2" xfId="10305" xr:uid="{00000000-0005-0000-0000-000025270000}"/>
    <cellStyle name="_Percent_Book11_Jazztel model 16DP3-Exhibits_Mobile CSC - CMT_Synthèse prev 2006 - 2007 par entreprise v2_WC &amp; Free Cash Flow 2011-10 2 2" xfId="10306" xr:uid="{00000000-0005-0000-0000-000026270000}"/>
    <cellStyle name="_Percent_Book11_Jazztel model 16DP3-Exhibits_Mobile CSC - CMT_Synthèse prev 2006 - 2007 par entreprise v2_WC &amp; Free Cash Flow 2011-10 2_FCF" xfId="10307" xr:uid="{00000000-0005-0000-0000-000027270000}"/>
    <cellStyle name="_Percent_Book11_Jazztel model 16DP3-Exhibits_Mobile CSC - CMT_Synthèse prev 2006 - 2007 par entreprise v2_WC &amp; Free Cash Flow 2011-10 3" xfId="10308" xr:uid="{00000000-0005-0000-0000-000028270000}"/>
    <cellStyle name="_Percent_Book11_Jazztel model 16DP3-Exhibits_Mobile CSC - CMT_Synthèse prev 2006 - 2007 par entreprise v2_WC &amp; Free Cash Flow 2011-10 3 2" xfId="10309" xr:uid="{00000000-0005-0000-0000-000029270000}"/>
    <cellStyle name="_Percent_Book11_Jazztel model 16DP3-Exhibits_Mobile CSC - CMT_Synthèse prev 2006 - 2007 par entreprise v2_WC &amp; Free Cash Flow 2011-10 3_FCF" xfId="10310" xr:uid="{00000000-0005-0000-0000-00002A270000}"/>
    <cellStyle name="_Percent_Book11_Jazztel model 16DP3-Exhibits_Mobile CSC - CMT_Synthèse prev 2006 - 2007 par entreprise v2_WC &amp; Free Cash Flow 2011-10 4" xfId="10311" xr:uid="{00000000-0005-0000-0000-00002B270000}"/>
    <cellStyle name="_Percent_Book11_Jazztel model 16DP3-Exhibits_Mobile CSC - CMT_Synthèse prev 2006 - 2007 par entreprise v2_WC &amp; Free Cash Flow 2011-10_FCF" xfId="10312" xr:uid="{00000000-0005-0000-0000-00002C270000}"/>
    <cellStyle name="_Percent_Book11_Jazztel model 16DP3-Exhibits_Mobile CSC - CMT_Synthèse prev 2006 - 2007 par entreprise v2_WC &amp; Free Cash Flow Spring 200806" xfId="10313" xr:uid="{00000000-0005-0000-0000-00002D270000}"/>
    <cellStyle name="_Percent_Book11_Jazztel model 16DP3-Exhibits_Mobile CSC - CMT_Synthèse prev 2006 - 2007 par entreprise v2_WC &amp; Free Cash Flow Spring 200806 2" xfId="10314" xr:uid="{00000000-0005-0000-0000-00002E270000}"/>
    <cellStyle name="_Percent_Book11_Jazztel model 16DP3-Exhibits_Mobile CSC - CMT_Synthèse prev 2006 - 2007 par entreprise v2_WC &amp; Free Cash Flow Spring 200806 2 2" xfId="10315" xr:uid="{00000000-0005-0000-0000-00002F270000}"/>
    <cellStyle name="_Percent_Book11_Jazztel model 16DP3-Exhibits_Mobile CSC - CMT_Synthèse prev 2006 - 2007 par entreprise v2_WC &amp; Free Cash Flow Spring 200806 2_FCF" xfId="10316" xr:uid="{00000000-0005-0000-0000-000030270000}"/>
    <cellStyle name="_Percent_Book11_Jazztel model 16DP3-Exhibits_Mobile CSC - CMT_Synthèse prev 2006 - 2007 par entreprise v2_WC &amp; Free Cash Flow Spring 200806 3" xfId="10317" xr:uid="{00000000-0005-0000-0000-000031270000}"/>
    <cellStyle name="_Percent_Book11_Jazztel model 16DP3-Exhibits_Mobile CSC - CMT_Synthèse prev 2006 - 2007 par entreprise v2_WC &amp; Free Cash Flow Spring 200806 3 2" xfId="10318" xr:uid="{00000000-0005-0000-0000-000032270000}"/>
    <cellStyle name="_Percent_Book11_Jazztel model 16DP3-Exhibits_Mobile CSC - CMT_Synthèse prev 2006 - 2007 par entreprise v2_WC &amp; Free Cash Flow Spring 200806 3_FCF" xfId="10319" xr:uid="{00000000-0005-0000-0000-000033270000}"/>
    <cellStyle name="_Percent_Book11_Jazztel model 16DP3-Exhibits_Mobile CSC - CMT_Synthèse prev 2006 - 2007 par entreprise v2_WC &amp; Free Cash Flow Spring 200806 4" xfId="10320" xr:uid="{00000000-0005-0000-0000-000034270000}"/>
    <cellStyle name="_Percent_Book11_Jazztel model 16DP3-Exhibits_Mobile CSC - CMT_Synthèse prev 2006 - 2007 par entreprise v2_WC &amp; Free Cash Flow Spring 200806_FCF" xfId="10321" xr:uid="{00000000-0005-0000-0000-000035270000}"/>
    <cellStyle name="_Percent_Book11_Jazztel model 16DP3-Exhibits_Mobile CSC - CMT_Synthèse prev 2006 - 2007 par entreprise_Bridge FC Act 2007 vs 2008 (Fct June) par entreprise" xfId="10322" xr:uid="{00000000-0005-0000-0000-000036270000}"/>
    <cellStyle name="_Percent_Book11_Jazztel model 16DP3-Exhibits_Mobile CSC - CMT_Synthèse prev 2006 - 2007 par entreprise_Bridge FC Act 2007 vs 2008 (Fct June) par entreprise 2" xfId="10323" xr:uid="{00000000-0005-0000-0000-000037270000}"/>
    <cellStyle name="_Percent_Book11_Jazztel model 16DP3-Exhibits_Mobile CSC - CMT_Synthèse prev 2006 - 2007 par entreprise_Bridge FC Act 2007 vs 2008 (Fct June) par entreprise 2 2" xfId="10324" xr:uid="{00000000-0005-0000-0000-000038270000}"/>
    <cellStyle name="_Percent_Book11_Jazztel model 16DP3-Exhibits_Mobile CSC - CMT_Synthèse prev 2006 - 2007 par entreprise_Bridge FC Act 2007 vs 2008 (Fct June) par entreprise 2_FCF" xfId="10325" xr:uid="{00000000-0005-0000-0000-000039270000}"/>
    <cellStyle name="_Percent_Book11_Jazztel model 16DP3-Exhibits_Mobile CSC - CMT_Synthèse prev 2006 - 2007 par entreprise_Bridge FC Act 2007 vs 2008 (Fct June) par entreprise 3" xfId="10326" xr:uid="{00000000-0005-0000-0000-00003A270000}"/>
    <cellStyle name="_Percent_Book11_Jazztel model 16DP3-Exhibits_Mobile CSC - CMT_Synthèse prev 2006 - 2007 par entreprise_Bridge FC Act 2007 vs 2008 (Fct June) par entreprise 3 2" xfId="10327" xr:uid="{00000000-0005-0000-0000-00003B270000}"/>
    <cellStyle name="_Percent_Book11_Jazztel model 16DP3-Exhibits_Mobile CSC - CMT_Synthèse prev 2006 - 2007 par entreprise_Bridge FC Act 2007 vs 2008 (Fct June) par entreprise 3_FCF" xfId="10328" xr:uid="{00000000-0005-0000-0000-00003C270000}"/>
    <cellStyle name="_Percent_Book11_Jazztel model 16DP3-Exhibits_Mobile CSC - CMT_Synthèse prev 2006 - 2007 par entreprise_Bridge FC Act 2007 vs 2008 (Fct June) par entreprise 4" xfId="10329" xr:uid="{00000000-0005-0000-0000-00003D270000}"/>
    <cellStyle name="_Percent_Book11_Jazztel model 16DP3-Exhibits_Mobile CSC - CMT_Synthèse prev 2006 - 2007 par entreprise_Bridge FC Act 2007 vs 2008 (Fct June) par entreprise_FCF" xfId="10330" xr:uid="{00000000-0005-0000-0000-00003E270000}"/>
    <cellStyle name="_Percent_Book11_Jazztel model 16DP3-Exhibits_Mobile CSC - CMT_Synthèse prev 2006 - 2007 par entreprise_Cash Unit Review 2012 03 Acetow" xfId="10331" xr:uid="{00000000-0005-0000-0000-00003F270000}"/>
    <cellStyle name="_Percent_Book11_Jazztel model 16DP3-Exhibits_Mobile CSC - CMT_Synthèse prev 2006 - 2007 par entreprise_Conso Bridge EBITDA 2008x2007" xfId="10332" xr:uid="{00000000-0005-0000-0000-000040270000}"/>
    <cellStyle name="_Percent_Book11_Jazztel model 16DP3-Exhibits_Mobile CSC - CMT_Synthèse prev 2006 - 2007 par entreprise_Conso Bridge EBITDA 2008x2007 2" xfId="10333" xr:uid="{00000000-0005-0000-0000-000041270000}"/>
    <cellStyle name="_Percent_Book11_Jazztel model 16DP3-Exhibits_Mobile CSC - CMT_Synthèse prev 2006 - 2007 par entreprise_Conso Bridge EBITDA 2008x2007 2 2" xfId="10334" xr:uid="{00000000-0005-0000-0000-000042270000}"/>
    <cellStyle name="_Percent_Book11_Jazztel model 16DP3-Exhibits_Mobile CSC - CMT_Synthèse prev 2006 - 2007 par entreprise_Conso Bridge EBITDA 2008x2007 2_FCF" xfId="10335" xr:uid="{00000000-0005-0000-0000-000043270000}"/>
    <cellStyle name="_Percent_Book11_Jazztel model 16DP3-Exhibits_Mobile CSC - CMT_Synthèse prev 2006 - 2007 par entreprise_Conso Bridge EBITDA 2008x2007 3" xfId="10336" xr:uid="{00000000-0005-0000-0000-000044270000}"/>
    <cellStyle name="_Percent_Book11_Jazztel model 16DP3-Exhibits_Mobile CSC - CMT_Synthèse prev 2006 - 2007 par entreprise_Conso Bridge EBITDA 2008x2007 3 2" xfId="10337" xr:uid="{00000000-0005-0000-0000-000045270000}"/>
    <cellStyle name="_Percent_Book11_Jazztel model 16DP3-Exhibits_Mobile CSC - CMT_Synthèse prev 2006 - 2007 par entreprise_Conso Bridge EBITDA 2008x2007 3_FCF" xfId="10338" xr:uid="{00000000-0005-0000-0000-000046270000}"/>
    <cellStyle name="_Percent_Book11_Jazztel model 16DP3-Exhibits_Mobile CSC - CMT_Synthèse prev 2006 - 2007 par entreprise_Conso Bridge EBITDA 2008x2007 4" xfId="10339" xr:uid="{00000000-0005-0000-0000-000047270000}"/>
    <cellStyle name="_Percent_Book11_Jazztel model 16DP3-Exhibits_Mobile CSC - CMT_Synthèse prev 2006 - 2007 par entreprise_Conso Bridge EBITDA 2008x2007 SPRING06" xfId="10340" xr:uid="{00000000-0005-0000-0000-000048270000}"/>
    <cellStyle name="_Percent_Book11_Jazztel model 16DP3-Exhibits_Mobile CSC - CMT_Synthèse prev 2006 - 2007 par entreprise_Conso Bridge EBITDA 2008x2007 SPRING06 2" xfId="10341" xr:uid="{00000000-0005-0000-0000-000049270000}"/>
    <cellStyle name="_Percent_Book11_Jazztel model 16DP3-Exhibits_Mobile CSC - CMT_Synthèse prev 2006 - 2007 par entreprise_Conso Bridge EBITDA 2008x2007 SPRING06 2 2" xfId="10342" xr:uid="{00000000-0005-0000-0000-00004A270000}"/>
    <cellStyle name="_Percent_Book11_Jazztel model 16DP3-Exhibits_Mobile CSC - CMT_Synthèse prev 2006 - 2007 par entreprise_Conso Bridge EBITDA 2008x2007 SPRING06 2_FCF" xfId="10343" xr:uid="{00000000-0005-0000-0000-00004B270000}"/>
    <cellStyle name="_Percent_Book11_Jazztel model 16DP3-Exhibits_Mobile CSC - CMT_Synthèse prev 2006 - 2007 par entreprise_Conso Bridge EBITDA 2008x2007 SPRING06 3" xfId="10344" xr:uid="{00000000-0005-0000-0000-00004C270000}"/>
    <cellStyle name="_Percent_Book11_Jazztel model 16DP3-Exhibits_Mobile CSC - CMT_Synthèse prev 2006 - 2007 par entreprise_Conso Bridge EBITDA 2008x2007 SPRING06 3 2" xfId="10345" xr:uid="{00000000-0005-0000-0000-00004D270000}"/>
    <cellStyle name="_Percent_Book11_Jazztel model 16DP3-Exhibits_Mobile CSC - CMT_Synthèse prev 2006 - 2007 par entreprise_Conso Bridge EBITDA 2008x2007 SPRING06 3_FCF" xfId="10346" xr:uid="{00000000-0005-0000-0000-00004E270000}"/>
    <cellStyle name="_Percent_Book11_Jazztel model 16DP3-Exhibits_Mobile CSC - CMT_Synthèse prev 2006 - 2007 par entreprise_Conso Bridge EBITDA 2008x2007 SPRING06 4" xfId="10347" xr:uid="{00000000-0005-0000-0000-00004F270000}"/>
    <cellStyle name="_Percent_Book11_Jazztel model 16DP3-Exhibits_Mobile CSC - CMT_Synthèse prev 2006 - 2007 par entreprise_Conso Bridge EBITDA 2008x2007 SPRING06_FCF" xfId="10348" xr:uid="{00000000-0005-0000-0000-000050270000}"/>
    <cellStyle name="_Percent_Book11_Jazztel model 16DP3-Exhibits_Mobile CSC - CMT_Synthèse prev 2006 - 2007 par entreprise_Conso Bridge EBITDA 2008x2007_FCF" xfId="10349" xr:uid="{00000000-0005-0000-0000-000051270000}"/>
    <cellStyle name="_Percent_Book11_Jazztel model 16DP3-Exhibits_Mobile CSC - CMT_Synthèse prev 2006 - 2007 par entreprise_FCF" xfId="10350" xr:uid="{00000000-0005-0000-0000-000052270000}"/>
    <cellStyle name="_Percent_Book11_Jazztel model 16DP3-Exhibits_Mobile CSC - CMT_Synthèse prev 2006 - 2007 par entreprise_Formats RDG Dec 2007 vMAG Energy Services" xfId="10351" xr:uid="{00000000-0005-0000-0000-000053270000}"/>
    <cellStyle name="_Percent_Book11_Jazztel model 16DP3-Exhibits_Mobile CSC - CMT_Synthèse prev 2006 - 2007 par entreprise_Formats RDG Dec 2007 vMAG Energy Services 2" xfId="10352" xr:uid="{00000000-0005-0000-0000-000054270000}"/>
    <cellStyle name="_Percent_Book11_Jazztel model 16DP3-Exhibits_Mobile CSC - CMT_Synthèse prev 2006 - 2007 par entreprise_Formats RDG Dec 2007 vMAG Energy Services 2 2" xfId="10353" xr:uid="{00000000-0005-0000-0000-000055270000}"/>
    <cellStyle name="_Percent_Book11_Jazztel model 16DP3-Exhibits_Mobile CSC - CMT_Synthèse prev 2006 - 2007 par entreprise_Formats RDG Dec 2007 vMAG Energy Services 2_FCF" xfId="10354" xr:uid="{00000000-0005-0000-0000-000056270000}"/>
    <cellStyle name="_Percent_Book11_Jazztel model 16DP3-Exhibits_Mobile CSC - CMT_Synthèse prev 2006 - 2007 par entreprise_Formats RDG Dec 2007 vMAG Energy Services 3" xfId="10355" xr:uid="{00000000-0005-0000-0000-000057270000}"/>
    <cellStyle name="_Percent_Book11_Jazztel model 16DP3-Exhibits_Mobile CSC - CMT_Synthèse prev 2006 - 2007 par entreprise_Formats RDG Dec 2007 vMAG Energy Services 3 2" xfId="10356" xr:uid="{00000000-0005-0000-0000-000058270000}"/>
    <cellStyle name="_Percent_Book11_Jazztel model 16DP3-Exhibits_Mobile CSC - CMT_Synthèse prev 2006 - 2007 par entreprise_Formats RDG Dec 2007 vMAG Energy Services 3_FCF" xfId="10357" xr:uid="{00000000-0005-0000-0000-000059270000}"/>
    <cellStyle name="_Percent_Book11_Jazztel model 16DP3-Exhibits_Mobile CSC - CMT_Synthèse prev 2006 - 2007 par entreprise_Formats RDG Dec 2007 vMAG Energy Services 4" xfId="10358" xr:uid="{00000000-0005-0000-0000-00005A270000}"/>
    <cellStyle name="_Percent_Book11_Jazztel model 16DP3-Exhibits_Mobile CSC - CMT_Synthèse prev 2006 - 2007 par entreprise_Formats RDG Dec 2007 vMAG Energy Services_FCF" xfId="10359" xr:uid="{00000000-0005-0000-0000-00005B270000}"/>
    <cellStyle name="_Percent_Book11_Jazztel model 16DP3-Exhibits_Mobile CSC - CMT_Synthèse prev 2006 - 2007 par entreprise_P&amp;L Spring 200806" xfId="10360" xr:uid="{00000000-0005-0000-0000-00005C270000}"/>
    <cellStyle name="_Percent_Book11_Jazztel model 16DP3-Exhibits_Mobile CSC - CMT_Synthèse prev 2006 - 2007 par entreprise_P&amp;L Spring 200806 2" xfId="10361" xr:uid="{00000000-0005-0000-0000-00005D270000}"/>
    <cellStyle name="_Percent_Book11_Jazztel model 16DP3-Exhibits_Mobile CSC - CMT_Synthèse prev 2006 - 2007 par entreprise_P&amp;L Spring 200806 2 2" xfId="10362" xr:uid="{00000000-0005-0000-0000-00005E270000}"/>
    <cellStyle name="_Percent_Book11_Jazztel model 16DP3-Exhibits_Mobile CSC - CMT_Synthèse prev 2006 - 2007 par entreprise_P&amp;L Spring 200806 2_FCF" xfId="10363" xr:uid="{00000000-0005-0000-0000-00005F270000}"/>
    <cellStyle name="_Percent_Book11_Jazztel model 16DP3-Exhibits_Mobile CSC - CMT_Synthèse prev 2006 - 2007 par entreprise_P&amp;L Spring 200806 3" xfId="10364" xr:uid="{00000000-0005-0000-0000-000060270000}"/>
    <cellStyle name="_Percent_Book11_Jazztel model 16DP3-Exhibits_Mobile CSC - CMT_Synthèse prev 2006 - 2007 par entreprise_P&amp;L Spring 200806 3 2" xfId="10365" xr:uid="{00000000-0005-0000-0000-000061270000}"/>
    <cellStyle name="_Percent_Book11_Jazztel model 16DP3-Exhibits_Mobile CSC - CMT_Synthèse prev 2006 - 2007 par entreprise_P&amp;L Spring 200806 3_FCF" xfId="10366" xr:uid="{00000000-0005-0000-0000-000062270000}"/>
    <cellStyle name="_Percent_Book11_Jazztel model 16DP3-Exhibits_Mobile CSC - CMT_Synthèse prev 2006 - 2007 par entreprise_P&amp;L Spring 200806 4" xfId="10367" xr:uid="{00000000-0005-0000-0000-000063270000}"/>
    <cellStyle name="_Percent_Book11_Jazztel model 16DP3-Exhibits_Mobile CSC - CMT_Synthèse prev 2006 - 2007 par entreprise_P&amp;L Spring 200806_FCF" xfId="10368" xr:uid="{00000000-0005-0000-0000-000064270000}"/>
    <cellStyle name="_Percent_Book11_Jazztel model 16DP3-Exhibits_Mobile CSC - CMT_Synthèse prev 2006 - 2007 par entreprise_Présentation au Board" xfId="10369" xr:uid="{00000000-0005-0000-0000-000065270000}"/>
    <cellStyle name="_Percent_Book11_Jazztel model 16DP3-Exhibits_Mobile CSC - CMT_Synthèse prev 2006 - 2007 par entreprise_Présentation au Board 2" xfId="10370" xr:uid="{00000000-0005-0000-0000-000066270000}"/>
    <cellStyle name="_Percent_Book11_Jazztel model 16DP3-Exhibits_Mobile CSC - CMT_Synthèse prev 2006 - 2007 par entreprise_Présentation au Board 2 2" xfId="10371" xr:uid="{00000000-0005-0000-0000-000067270000}"/>
    <cellStyle name="_Percent_Book11_Jazztel model 16DP3-Exhibits_Mobile CSC - CMT_Synthèse prev 2006 - 2007 par entreprise_Présentation au Board 2_FCF" xfId="10372" xr:uid="{00000000-0005-0000-0000-000068270000}"/>
    <cellStyle name="_Percent_Book11_Jazztel model 16DP3-Exhibits_Mobile CSC - CMT_Synthèse prev 2006 - 2007 par entreprise_Présentation au Board 3" xfId="10373" xr:uid="{00000000-0005-0000-0000-000069270000}"/>
    <cellStyle name="_Percent_Book11_Jazztel model 16DP3-Exhibits_Mobile CSC - CMT_Synthèse prev 2006 - 2007 par entreprise_Présentation au Board 3 2" xfId="10374" xr:uid="{00000000-0005-0000-0000-00006A270000}"/>
    <cellStyle name="_Percent_Book11_Jazztel model 16DP3-Exhibits_Mobile CSC - CMT_Synthèse prev 2006 - 2007 par entreprise_Présentation au Board 3_FCF" xfId="10375" xr:uid="{00000000-0005-0000-0000-00006B270000}"/>
    <cellStyle name="_Percent_Book11_Jazztel model 16DP3-Exhibits_Mobile CSC - CMT_Synthèse prev 2006 - 2007 par entreprise_Présentation au Board 4" xfId="10376" xr:uid="{00000000-0005-0000-0000-00006C270000}"/>
    <cellStyle name="_Percent_Book11_Jazztel model 16DP3-Exhibits_Mobile CSC - CMT_Synthèse prev 2006 - 2007 par entreprise_Présentation au Board July 29" xfId="10377" xr:uid="{00000000-0005-0000-0000-00006D270000}"/>
    <cellStyle name="_Percent_Book11_Jazztel model 16DP3-Exhibits_Mobile CSC - CMT_Synthèse prev 2006 - 2007 par entreprise_Présentation au Board July 29 2" xfId="10378" xr:uid="{00000000-0005-0000-0000-00006E270000}"/>
    <cellStyle name="_Percent_Book11_Jazztel model 16DP3-Exhibits_Mobile CSC - CMT_Synthèse prev 2006 - 2007 par entreprise_Présentation au Board July 29 2 2" xfId="10379" xr:uid="{00000000-0005-0000-0000-00006F270000}"/>
    <cellStyle name="_Percent_Book11_Jazztel model 16DP3-Exhibits_Mobile CSC - CMT_Synthèse prev 2006 - 2007 par entreprise_Présentation au Board July 29 2_FCF" xfId="10380" xr:uid="{00000000-0005-0000-0000-000070270000}"/>
    <cellStyle name="_Percent_Book11_Jazztel model 16DP3-Exhibits_Mobile CSC - CMT_Synthèse prev 2006 - 2007 par entreprise_Présentation au Board July 29 3" xfId="10381" xr:uid="{00000000-0005-0000-0000-000071270000}"/>
    <cellStyle name="_Percent_Book11_Jazztel model 16DP3-Exhibits_Mobile CSC - CMT_Synthèse prev 2006 - 2007 par entreprise_Présentation au Board July 29 3 2" xfId="10382" xr:uid="{00000000-0005-0000-0000-000072270000}"/>
    <cellStyle name="_Percent_Book11_Jazztel model 16DP3-Exhibits_Mobile CSC - CMT_Synthèse prev 2006 - 2007 par entreprise_Présentation au Board July 29 3_FCF" xfId="10383" xr:uid="{00000000-0005-0000-0000-000073270000}"/>
    <cellStyle name="_Percent_Book11_Jazztel model 16DP3-Exhibits_Mobile CSC - CMT_Synthèse prev 2006 - 2007 par entreprise_Présentation au Board July 29 4" xfId="10384" xr:uid="{00000000-0005-0000-0000-000074270000}"/>
    <cellStyle name="_Percent_Book11_Jazztel model 16DP3-Exhibits_Mobile CSC - CMT_Synthèse prev 2006 - 2007 par entreprise_Présentation au Board July 29_FCF" xfId="10385" xr:uid="{00000000-0005-0000-0000-000075270000}"/>
    <cellStyle name="_Percent_Book11_Jazztel model 16DP3-Exhibits_Mobile CSC - CMT_Synthèse prev 2006 - 2007 par entreprise_Présentation au Board_FCF" xfId="10386" xr:uid="{00000000-0005-0000-0000-000076270000}"/>
    <cellStyle name="_Percent_Book11_Jazztel model 16DP3-Exhibits_Mobile CSC - CMT_Synthèse prev 2006 - 2007 par entreprise_Présentation au CDG July 21 v080708" xfId="10387" xr:uid="{00000000-0005-0000-0000-000077270000}"/>
    <cellStyle name="_Percent_Book11_Jazztel model 16DP3-Exhibits_Mobile CSC - CMT_Synthèse prev 2006 - 2007 par entreprise_Présentation au CDG July 21 v080708 2" xfId="10388" xr:uid="{00000000-0005-0000-0000-000078270000}"/>
    <cellStyle name="_Percent_Book11_Jazztel model 16DP3-Exhibits_Mobile CSC - CMT_Synthèse prev 2006 - 2007 par entreprise_Présentation au CDG July 21 v080708 2 2" xfId="10389" xr:uid="{00000000-0005-0000-0000-000079270000}"/>
    <cellStyle name="_Percent_Book11_Jazztel model 16DP3-Exhibits_Mobile CSC - CMT_Synthèse prev 2006 - 2007 par entreprise_Présentation au CDG July 21 v080708 2_FCF" xfId="10390" xr:uid="{00000000-0005-0000-0000-00007A270000}"/>
    <cellStyle name="_Percent_Book11_Jazztel model 16DP3-Exhibits_Mobile CSC - CMT_Synthèse prev 2006 - 2007 par entreprise_Présentation au CDG July 21 v080708 3" xfId="10391" xr:uid="{00000000-0005-0000-0000-00007B270000}"/>
    <cellStyle name="_Percent_Book11_Jazztel model 16DP3-Exhibits_Mobile CSC - CMT_Synthèse prev 2006 - 2007 par entreprise_Présentation au CDG July 21 v080708 3 2" xfId="10392" xr:uid="{00000000-0005-0000-0000-00007C270000}"/>
    <cellStyle name="_Percent_Book11_Jazztel model 16DP3-Exhibits_Mobile CSC - CMT_Synthèse prev 2006 - 2007 par entreprise_Présentation au CDG July 21 v080708 3_FCF" xfId="10393" xr:uid="{00000000-0005-0000-0000-00007D270000}"/>
    <cellStyle name="_Percent_Book11_Jazztel model 16DP3-Exhibits_Mobile CSC - CMT_Synthèse prev 2006 - 2007 par entreprise_Présentation au CDG July 21 v080708 4" xfId="10394" xr:uid="{00000000-0005-0000-0000-00007E270000}"/>
    <cellStyle name="_Percent_Book11_Jazztel model 16DP3-Exhibits_Mobile CSC - CMT_Synthèse prev 2006 - 2007 par entreprise_Présentation au CDG July 21 v080708_FCF" xfId="10395" xr:uid="{00000000-0005-0000-0000-00007F270000}"/>
    <cellStyle name="_Percent_Book11_Jazztel model 16DP3-Exhibits_Mobile CSC - CMT_Synthèse prev 2006 - 2007 par entreprise_RM 2008 01 comments ILM" xfId="10396" xr:uid="{00000000-0005-0000-0000-000080270000}"/>
    <cellStyle name="_Percent_Book11_Jazztel model 16DP3-Exhibits_Mobile CSC - CMT_Synthèse prev 2006 - 2007 par entreprise_RM 2008 01 comments ILM 2" xfId="10397" xr:uid="{00000000-0005-0000-0000-000081270000}"/>
    <cellStyle name="_Percent_Book11_Jazztel model 16DP3-Exhibits_Mobile CSC - CMT_Synthèse prev 2006 - 2007 par entreprise_RM 2008 01 comments ILM 2 2" xfId="10398" xr:uid="{00000000-0005-0000-0000-000082270000}"/>
    <cellStyle name="_Percent_Book11_Jazztel model 16DP3-Exhibits_Mobile CSC - CMT_Synthèse prev 2006 - 2007 par entreprise_RM 2008 01 comments ILM 2_FCF" xfId="10399" xr:uid="{00000000-0005-0000-0000-000083270000}"/>
    <cellStyle name="_Percent_Book11_Jazztel model 16DP3-Exhibits_Mobile CSC - CMT_Synthèse prev 2006 - 2007 par entreprise_RM 2008 01 comments ILM 3" xfId="10400" xr:uid="{00000000-0005-0000-0000-000084270000}"/>
    <cellStyle name="_Percent_Book11_Jazztel model 16DP3-Exhibits_Mobile CSC - CMT_Synthèse prev 2006 - 2007 par entreprise_RM 2008 01 comments ILM 3 2" xfId="10401" xr:uid="{00000000-0005-0000-0000-000085270000}"/>
    <cellStyle name="_Percent_Book11_Jazztel model 16DP3-Exhibits_Mobile CSC - CMT_Synthèse prev 2006 - 2007 par entreprise_RM 2008 01 comments ILM 3_FCF" xfId="10402" xr:uid="{00000000-0005-0000-0000-000086270000}"/>
    <cellStyle name="_Percent_Book11_Jazztel model 16DP3-Exhibits_Mobile CSC - CMT_Synthèse prev 2006 - 2007 par entreprise_RM 2008 01 comments ILM 4" xfId="10403" xr:uid="{00000000-0005-0000-0000-000087270000}"/>
    <cellStyle name="_Percent_Book11_Jazztel model 16DP3-Exhibits_Mobile CSC - CMT_Synthèse prev 2006 - 2007 par entreprise_RM 2008 01 comments ILM_FCF" xfId="10404" xr:uid="{00000000-0005-0000-0000-000088270000}"/>
    <cellStyle name="_Percent_Book11_Jazztel model 16DP3-Exhibits_Mobile CSC - CMT_Synthèse prev 2006 - 2007 par entreprise_RM 2008 04 comments ILM" xfId="10405" xr:uid="{00000000-0005-0000-0000-000089270000}"/>
    <cellStyle name="_Percent_Book11_Jazztel model 16DP3-Exhibits_Mobile CSC - CMT_Synthèse prev 2006 - 2007 par entreprise_RM 2008 04 comments ILM 2" xfId="10406" xr:uid="{00000000-0005-0000-0000-00008A270000}"/>
    <cellStyle name="_Percent_Book11_Jazztel model 16DP3-Exhibits_Mobile CSC - CMT_Synthèse prev 2006 - 2007 par entreprise_RM 2008 04 comments ILM 2 2" xfId="10407" xr:uid="{00000000-0005-0000-0000-00008B270000}"/>
    <cellStyle name="_Percent_Book11_Jazztel model 16DP3-Exhibits_Mobile CSC - CMT_Synthèse prev 2006 - 2007 par entreprise_RM 2008 04 comments ILM 2_FCF" xfId="10408" xr:uid="{00000000-0005-0000-0000-00008C270000}"/>
    <cellStyle name="_Percent_Book11_Jazztel model 16DP3-Exhibits_Mobile CSC - CMT_Synthèse prev 2006 - 2007 par entreprise_RM 2008 04 comments ILM 3" xfId="10409" xr:uid="{00000000-0005-0000-0000-00008D270000}"/>
    <cellStyle name="_Percent_Book11_Jazztel model 16DP3-Exhibits_Mobile CSC - CMT_Synthèse prev 2006 - 2007 par entreprise_RM 2008 04 comments ILM 3 2" xfId="10410" xr:uid="{00000000-0005-0000-0000-00008E270000}"/>
    <cellStyle name="_Percent_Book11_Jazztel model 16DP3-Exhibits_Mobile CSC - CMT_Synthèse prev 2006 - 2007 par entreprise_RM 2008 04 comments ILM 3_FCF" xfId="10411" xr:uid="{00000000-0005-0000-0000-00008F270000}"/>
    <cellStyle name="_Percent_Book11_Jazztel model 16DP3-Exhibits_Mobile CSC - CMT_Synthèse prev 2006 - 2007 par entreprise_RM 2008 04 comments ILM 4" xfId="10412" xr:uid="{00000000-0005-0000-0000-000090270000}"/>
    <cellStyle name="_Percent_Book11_Jazztel model 16DP3-Exhibits_Mobile CSC - CMT_Synthèse prev 2006 - 2007 par entreprise_RM 2008 04 comments ILM_FCF" xfId="10413" xr:uid="{00000000-0005-0000-0000-000091270000}"/>
    <cellStyle name="_Percent_Book11_Jazztel model 16DP3-Exhibits_Mobile CSC - CMT_Synthèse prev 2006 - 2007 par entreprise_SPRING 2010" xfId="10414" xr:uid="{00000000-0005-0000-0000-000092270000}"/>
    <cellStyle name="_Percent_Book11_Jazztel model 16DP3-Exhibits_Mobile CSC - CMT_Synthèse prev 2006 - 2007 par entreprise_SPRING 2010 2" xfId="10415" xr:uid="{00000000-0005-0000-0000-000093270000}"/>
    <cellStyle name="_Percent_Book11_Jazztel model 16DP3-Exhibits_Mobile CSC - CMT_Synthèse prev 2006 - 2007 par entreprise_SPRING 2010 2 2" xfId="10416" xr:uid="{00000000-0005-0000-0000-000094270000}"/>
    <cellStyle name="_Percent_Book11_Jazztel model 16DP3-Exhibits_Mobile CSC - CMT_Synthèse prev 2006 - 2007 par entreprise_SPRING 2010 2_FCF" xfId="10417" xr:uid="{00000000-0005-0000-0000-000095270000}"/>
    <cellStyle name="_Percent_Book11_Jazztel model 16DP3-Exhibits_Mobile CSC - CMT_Synthèse prev 2006 - 2007 par entreprise_SPRING 2010 3" xfId="10418" xr:uid="{00000000-0005-0000-0000-000096270000}"/>
    <cellStyle name="_Percent_Book11_Jazztel model 16DP3-Exhibits_Mobile CSC - CMT_Synthèse prev 2006 - 2007 par entreprise_SPRING 2010 3 2" xfId="10419" xr:uid="{00000000-0005-0000-0000-000097270000}"/>
    <cellStyle name="_Percent_Book11_Jazztel model 16DP3-Exhibits_Mobile CSC - CMT_Synthèse prev 2006 - 2007 par entreprise_SPRING 2010 3_FCF" xfId="10420" xr:uid="{00000000-0005-0000-0000-000098270000}"/>
    <cellStyle name="_Percent_Book11_Jazztel model 16DP3-Exhibits_Mobile CSC - CMT_Synthèse prev 2006 - 2007 par entreprise_SPRING 2010 4" xfId="10421" xr:uid="{00000000-0005-0000-0000-000099270000}"/>
    <cellStyle name="_Percent_Book11_Jazztel model 16DP3-Exhibits_Mobile CSC - CMT_Synthèse prev 2006 - 2007 par entreprise_SPRING 2010_FCF" xfId="10422" xr:uid="{00000000-0005-0000-0000-00009A270000}"/>
    <cellStyle name="_Percent_Book11_Jazztel model 16DP3-Exhibits_Mobile CSC - CMT_Synthèse prev 2006 - 2007 par entreprise_Synthèse Rhodia Spring Dec 2007 P&amp;L" xfId="10423" xr:uid="{00000000-0005-0000-0000-00009B270000}"/>
    <cellStyle name="_Percent_Book11_Jazztel model 16DP3-Exhibits_Mobile CSC - CMT_Synthèse prev 2006 - 2007 par entreprise_Synthèse Rhodia Spring Dec 2007 P&amp;L 2" xfId="10424" xr:uid="{00000000-0005-0000-0000-00009C270000}"/>
    <cellStyle name="_Percent_Book11_Jazztel model 16DP3-Exhibits_Mobile CSC - CMT_Synthèse prev 2006 - 2007 par entreprise_Synthèse Rhodia Spring Dec 2007 P&amp;L 2 2" xfId="10425" xr:uid="{00000000-0005-0000-0000-00009D270000}"/>
    <cellStyle name="_Percent_Book11_Jazztel model 16DP3-Exhibits_Mobile CSC - CMT_Synthèse prev 2006 - 2007 par entreprise_Synthèse Rhodia Spring Dec 2007 P&amp;L 2_FCF" xfId="10426" xr:uid="{00000000-0005-0000-0000-00009E270000}"/>
    <cellStyle name="_Percent_Book11_Jazztel model 16DP3-Exhibits_Mobile CSC - CMT_Synthèse prev 2006 - 2007 par entreprise_Synthèse Rhodia Spring Dec 2007 P&amp;L 3" xfId="10427" xr:uid="{00000000-0005-0000-0000-00009F270000}"/>
    <cellStyle name="_Percent_Book11_Jazztel model 16DP3-Exhibits_Mobile CSC - CMT_Synthèse prev 2006 - 2007 par entreprise_Synthèse Rhodia Spring Dec 2007 P&amp;L 3 2" xfId="10428" xr:uid="{00000000-0005-0000-0000-0000A0270000}"/>
    <cellStyle name="_Percent_Book11_Jazztel model 16DP3-Exhibits_Mobile CSC - CMT_Synthèse prev 2006 - 2007 par entreprise_Synthèse Rhodia Spring Dec 2007 P&amp;L 3_FCF" xfId="10429" xr:uid="{00000000-0005-0000-0000-0000A1270000}"/>
    <cellStyle name="_Percent_Book11_Jazztel model 16DP3-Exhibits_Mobile CSC - CMT_Synthèse prev 2006 - 2007 par entreprise_Synthèse Rhodia Spring Dec 2007 P&amp;L 4" xfId="10430" xr:uid="{00000000-0005-0000-0000-0000A2270000}"/>
    <cellStyle name="_Percent_Book11_Jazztel model 16DP3-Exhibits_Mobile CSC - CMT_Synthèse prev 2006 - 2007 par entreprise_Synthèse Rhodia Spring Dec 2007 P&amp;L_FCF" xfId="10431" xr:uid="{00000000-0005-0000-0000-0000A3270000}"/>
    <cellStyle name="_Percent_Book11_Jazztel model 16DP3-Exhibits_Mobile CSC - CMT_Synthèse prev 2006 - 2007 par entreprise_WC &amp; Free Cash Flow 200801" xfId="10432" xr:uid="{00000000-0005-0000-0000-0000A4270000}"/>
    <cellStyle name="_Percent_Book11_Jazztel model 16DP3-Exhibits_Mobile CSC - CMT_Synthèse prev 2006 - 2007 par entreprise_WC &amp; Free Cash Flow 200801 2" xfId="10433" xr:uid="{00000000-0005-0000-0000-0000A5270000}"/>
    <cellStyle name="_Percent_Book11_Jazztel model 16DP3-Exhibits_Mobile CSC - CMT_Synthèse prev 2006 - 2007 par entreprise_WC &amp; Free Cash Flow 200801 2 2" xfId="10434" xr:uid="{00000000-0005-0000-0000-0000A6270000}"/>
    <cellStyle name="_Percent_Book11_Jazztel model 16DP3-Exhibits_Mobile CSC - CMT_Synthèse prev 2006 - 2007 par entreprise_WC &amp; Free Cash Flow 200801 2_FCF" xfId="10435" xr:uid="{00000000-0005-0000-0000-0000A7270000}"/>
    <cellStyle name="_Percent_Book11_Jazztel model 16DP3-Exhibits_Mobile CSC - CMT_Synthèse prev 2006 - 2007 par entreprise_WC &amp; Free Cash Flow 200801 3" xfId="10436" xr:uid="{00000000-0005-0000-0000-0000A8270000}"/>
    <cellStyle name="_Percent_Book11_Jazztel model 16DP3-Exhibits_Mobile CSC - CMT_Synthèse prev 2006 - 2007 par entreprise_WC &amp; Free Cash Flow 200801 3 2" xfId="10437" xr:uid="{00000000-0005-0000-0000-0000A9270000}"/>
    <cellStyle name="_Percent_Book11_Jazztel model 16DP3-Exhibits_Mobile CSC - CMT_Synthèse prev 2006 - 2007 par entreprise_WC &amp; Free Cash Flow 200801 3_FCF" xfId="10438" xr:uid="{00000000-0005-0000-0000-0000AA270000}"/>
    <cellStyle name="_Percent_Book11_Jazztel model 16DP3-Exhibits_Mobile CSC - CMT_Synthèse prev 2006 - 2007 par entreprise_WC &amp; Free Cash Flow 200801 4" xfId="10439" xr:uid="{00000000-0005-0000-0000-0000AB270000}"/>
    <cellStyle name="_Percent_Book11_Jazztel model 16DP3-Exhibits_Mobile CSC - CMT_Synthèse prev 2006 - 2007 par entreprise_WC &amp; Free Cash Flow 200801_FCF" xfId="10440" xr:uid="{00000000-0005-0000-0000-0000AC270000}"/>
    <cellStyle name="_Percent_Book11_Jazztel model 16DP3-Exhibits_Mobile CSC - CMT_Synthèse prev 2006 - 2007 par entreprise_WC &amp; Free Cash Flow 2011-10" xfId="10441" xr:uid="{00000000-0005-0000-0000-0000AD270000}"/>
    <cellStyle name="_Percent_Book11_Jazztel model 16DP3-Exhibits_Mobile CSC - CMT_Synthèse prev 2006 - 2007 par entreprise_WC &amp; Free Cash Flow 2011-10 2" xfId="10442" xr:uid="{00000000-0005-0000-0000-0000AE270000}"/>
    <cellStyle name="_Percent_Book11_Jazztel model 16DP3-Exhibits_Mobile CSC - CMT_Synthèse prev 2006 - 2007 par entreprise_WC &amp; Free Cash Flow 2011-10 2 2" xfId="10443" xr:uid="{00000000-0005-0000-0000-0000AF270000}"/>
    <cellStyle name="_Percent_Book11_Jazztel model 16DP3-Exhibits_Mobile CSC - CMT_Synthèse prev 2006 - 2007 par entreprise_WC &amp; Free Cash Flow 2011-10 2_FCF" xfId="10444" xr:uid="{00000000-0005-0000-0000-0000B0270000}"/>
    <cellStyle name="_Percent_Book11_Jazztel model 16DP3-Exhibits_Mobile CSC - CMT_Synthèse prev 2006 - 2007 par entreprise_WC &amp; Free Cash Flow 2011-10 3" xfId="10445" xr:uid="{00000000-0005-0000-0000-0000B1270000}"/>
    <cellStyle name="_Percent_Book11_Jazztel model 16DP3-Exhibits_Mobile CSC - CMT_Synthèse prev 2006 - 2007 par entreprise_WC &amp; Free Cash Flow 2011-10 3 2" xfId="10446" xr:uid="{00000000-0005-0000-0000-0000B2270000}"/>
    <cellStyle name="_Percent_Book11_Jazztel model 16DP3-Exhibits_Mobile CSC - CMT_Synthèse prev 2006 - 2007 par entreprise_WC &amp; Free Cash Flow 2011-10 3_FCF" xfId="10447" xr:uid="{00000000-0005-0000-0000-0000B3270000}"/>
    <cellStyle name="_Percent_Book11_Jazztel model 16DP3-Exhibits_Mobile CSC - CMT_Synthèse prev 2006 - 2007 par entreprise_WC &amp; Free Cash Flow 2011-10 4" xfId="10448" xr:uid="{00000000-0005-0000-0000-0000B4270000}"/>
    <cellStyle name="_Percent_Book11_Jazztel model 16DP3-Exhibits_Mobile CSC - CMT_Synthèse prev 2006 - 2007 par entreprise_WC &amp; Free Cash Flow 2011-10_FCF" xfId="10449" xr:uid="{00000000-0005-0000-0000-0000B5270000}"/>
    <cellStyle name="_Percent_Book11_Jazztel model 16DP3-Exhibits_Mobile CSC - CMT_Synthèse prev 2006 - 2007 par entreprise_WC &amp; Free Cash Flow Spring 200806" xfId="10450" xr:uid="{00000000-0005-0000-0000-0000B6270000}"/>
    <cellStyle name="_Percent_Book11_Jazztel model 16DP3-Exhibits_Mobile CSC - CMT_Synthèse prev 2006 - 2007 par entreprise_WC &amp; Free Cash Flow Spring 200806 2" xfId="10451" xr:uid="{00000000-0005-0000-0000-0000B7270000}"/>
    <cellStyle name="_Percent_Book11_Jazztel model 16DP3-Exhibits_Mobile CSC - CMT_Synthèse prev 2006 - 2007 par entreprise_WC &amp; Free Cash Flow Spring 200806 2 2" xfId="10452" xr:uid="{00000000-0005-0000-0000-0000B8270000}"/>
    <cellStyle name="_Percent_Book11_Jazztel model 16DP3-Exhibits_Mobile CSC - CMT_Synthèse prev 2006 - 2007 par entreprise_WC &amp; Free Cash Flow Spring 200806 2_FCF" xfId="10453" xr:uid="{00000000-0005-0000-0000-0000B9270000}"/>
    <cellStyle name="_Percent_Book11_Jazztel model 16DP3-Exhibits_Mobile CSC - CMT_Synthèse prev 2006 - 2007 par entreprise_WC &amp; Free Cash Flow Spring 200806 3" xfId="10454" xr:uid="{00000000-0005-0000-0000-0000BA270000}"/>
    <cellStyle name="_Percent_Book11_Jazztel model 16DP3-Exhibits_Mobile CSC - CMT_Synthèse prev 2006 - 2007 par entreprise_WC &amp; Free Cash Flow Spring 200806 3 2" xfId="10455" xr:uid="{00000000-0005-0000-0000-0000BB270000}"/>
    <cellStyle name="_Percent_Book11_Jazztel model 16DP3-Exhibits_Mobile CSC - CMT_Synthèse prev 2006 - 2007 par entreprise_WC &amp; Free Cash Flow Spring 200806 3_FCF" xfId="10456" xr:uid="{00000000-0005-0000-0000-0000BC270000}"/>
    <cellStyle name="_Percent_Book11_Jazztel model 16DP3-Exhibits_Mobile CSC - CMT_Synthèse prev 2006 - 2007 par entreprise_WC &amp; Free Cash Flow Spring 200806 4" xfId="10457" xr:uid="{00000000-0005-0000-0000-0000BD270000}"/>
    <cellStyle name="_Percent_Book11_Jazztel model 16DP3-Exhibits_Mobile CSC - CMT_Synthèse prev 2006 - 2007 par entreprise_WC &amp; Free Cash Flow Spring 200806_FCF" xfId="10458" xr:uid="{00000000-0005-0000-0000-0000BE270000}"/>
    <cellStyle name="_Percent_Book11_Jazztel model 16DP3-Exhibits_T_MOBIL2" xfId="10459" xr:uid="{00000000-0005-0000-0000-0000BF270000}"/>
    <cellStyle name="_Percent_Book11_Jazztel model 16DP3-Exhibits_T_MOBIL2 2" xfId="10460" xr:uid="{00000000-0005-0000-0000-0000C0270000}"/>
    <cellStyle name="_Percent_Book11_Jazztel model 16DP3-Exhibits_T_MOBIL2 2 2" xfId="10461" xr:uid="{00000000-0005-0000-0000-0000C1270000}"/>
    <cellStyle name="_Percent_Book11_Jazztel model 16DP3-Exhibits_T_MOBIL2 2_FCF" xfId="10462" xr:uid="{00000000-0005-0000-0000-0000C2270000}"/>
    <cellStyle name="_Percent_Book11_Jazztel model 16DP3-Exhibits_T_MOBIL2 3" xfId="10463" xr:uid="{00000000-0005-0000-0000-0000C3270000}"/>
    <cellStyle name="_Percent_Book11_Jazztel model 16DP3-Exhibits_T_MOBIL2 3 2" xfId="10464" xr:uid="{00000000-0005-0000-0000-0000C4270000}"/>
    <cellStyle name="_Percent_Book11_Jazztel model 16DP3-Exhibits_T_MOBIL2 3_FCF" xfId="10465" xr:uid="{00000000-0005-0000-0000-0000C5270000}"/>
    <cellStyle name="_Percent_Book11_Jazztel model 16DP3-Exhibits_T_MOBIL2 4" xfId="10466" xr:uid="{00000000-0005-0000-0000-0000C6270000}"/>
    <cellStyle name="_Percent_Book11_Jazztel model 16DP3-Exhibits_T_MOBIL2_FCF" xfId="10467" xr:uid="{00000000-0005-0000-0000-0000C7270000}"/>
    <cellStyle name="_Percent_Book11_Jazztel model 16DP3-Exhibits_T_MOBIL2_Merger model_10 Aug Credit" xfId="10468" xr:uid="{00000000-0005-0000-0000-0000C8270000}"/>
    <cellStyle name="_Percent_Book11_Jazztel model 16DP3-Exhibits_T_MOBIL2_Merger model_10 Aug Credit 2" xfId="10469" xr:uid="{00000000-0005-0000-0000-0000C9270000}"/>
    <cellStyle name="_Percent_Book11_Jazztel model 16DP3-Exhibits_T_MOBIL2_Merger model_10 Aug Credit 2 2" xfId="10470" xr:uid="{00000000-0005-0000-0000-0000CA270000}"/>
    <cellStyle name="_Percent_Book11_Jazztel model 16DP3-Exhibits_T_MOBIL2_Merger model_10 Aug Credit 2_FCF" xfId="10471" xr:uid="{00000000-0005-0000-0000-0000CB270000}"/>
    <cellStyle name="_Percent_Book11_Jazztel model 16DP3-Exhibits_T_MOBIL2_Merger model_10 Aug Credit 3" xfId="10472" xr:uid="{00000000-0005-0000-0000-0000CC270000}"/>
    <cellStyle name="_Percent_Book11_Jazztel model 16DP3-Exhibits_T_MOBIL2_Merger model_10 Aug Credit 3 2" xfId="10473" xr:uid="{00000000-0005-0000-0000-0000CD270000}"/>
    <cellStyle name="_Percent_Book11_Jazztel model 16DP3-Exhibits_T_MOBIL2_Merger model_10 Aug Credit 3_FCF" xfId="10474" xr:uid="{00000000-0005-0000-0000-0000CE270000}"/>
    <cellStyle name="_Percent_Book11_Jazztel model 16DP3-Exhibits_T_MOBIL2_Merger model_10 Aug Credit 4" xfId="10475" xr:uid="{00000000-0005-0000-0000-0000CF270000}"/>
    <cellStyle name="_Percent_Book11_Jazztel model 16DP3-Exhibits_T_MOBIL2_Merger model_10 Aug Credit_FCF" xfId="10476" xr:uid="{00000000-0005-0000-0000-0000D0270000}"/>
    <cellStyle name="_Percent_Book11_Jazztel model 18DP-exhibits" xfId="10477" xr:uid="{00000000-0005-0000-0000-0000D1270000}"/>
    <cellStyle name="_Percent_Book11_Jazztel model 18DP-exhibits 2" xfId="10478" xr:uid="{00000000-0005-0000-0000-0000D2270000}"/>
    <cellStyle name="_Percent_Book11_Jazztel model 18DP-exhibits 2 2" xfId="10479" xr:uid="{00000000-0005-0000-0000-0000D3270000}"/>
    <cellStyle name="_Percent_Book11_Jazztel model 18DP-exhibits 2_FCF" xfId="10480" xr:uid="{00000000-0005-0000-0000-0000D4270000}"/>
    <cellStyle name="_Percent_Book11_Jazztel model 18DP-exhibits 3" xfId="10481" xr:uid="{00000000-0005-0000-0000-0000D5270000}"/>
    <cellStyle name="_Percent_Book11_Jazztel model 18DP-exhibits 3 2" xfId="10482" xr:uid="{00000000-0005-0000-0000-0000D6270000}"/>
    <cellStyle name="_Percent_Book11_Jazztel model 18DP-exhibits 3_FCF" xfId="10483" xr:uid="{00000000-0005-0000-0000-0000D7270000}"/>
    <cellStyle name="_Percent_Book11_Jazztel model 18DP-exhibits 4" xfId="10484" xr:uid="{00000000-0005-0000-0000-0000D8270000}"/>
    <cellStyle name="_Percent_Book11_Jazztel model 18DP-exhibits_FCF" xfId="10485" xr:uid="{00000000-0005-0000-0000-0000D9270000}"/>
    <cellStyle name="_Percent_Book11_Mobile CSC - CMT" xfId="10486" xr:uid="{00000000-0005-0000-0000-0000DA270000}"/>
    <cellStyle name="_Percent_Book11_Mobile CSC - CMT 2" xfId="10487" xr:uid="{00000000-0005-0000-0000-0000DB270000}"/>
    <cellStyle name="_Percent_Book11_Mobile CSC - CMT 2 2" xfId="10488" xr:uid="{00000000-0005-0000-0000-0000DC270000}"/>
    <cellStyle name="_Percent_Book11_Mobile CSC - CMT 2_FCF" xfId="10489" xr:uid="{00000000-0005-0000-0000-0000DD270000}"/>
    <cellStyle name="_Percent_Book11_Mobile CSC - CMT 3" xfId="10490" xr:uid="{00000000-0005-0000-0000-0000DE270000}"/>
    <cellStyle name="_Percent_Book11_Mobile CSC - CMT 3 2" xfId="10491" xr:uid="{00000000-0005-0000-0000-0000DF270000}"/>
    <cellStyle name="_Percent_Book11_Mobile CSC - CMT 3_FCF" xfId="10492" xr:uid="{00000000-0005-0000-0000-0000E0270000}"/>
    <cellStyle name="_Percent_Book11_Mobile CSC - CMT 4" xfId="10493" xr:uid="{00000000-0005-0000-0000-0000E1270000}"/>
    <cellStyle name="_Percent_Book11_Mobile CSC - CMT_FCF" xfId="10494" xr:uid="{00000000-0005-0000-0000-0000E2270000}"/>
    <cellStyle name="_Percent_Book11_Mobile CSC - CMT_Merger model_10 Aug Credit" xfId="10495" xr:uid="{00000000-0005-0000-0000-0000E3270000}"/>
    <cellStyle name="_Percent_Book11_Mobile CSC - CMT_Merger model_10 Aug Credit 2" xfId="10496" xr:uid="{00000000-0005-0000-0000-0000E4270000}"/>
    <cellStyle name="_Percent_Book11_Mobile CSC - CMT_Merger model_10 Aug Credit 2 2" xfId="10497" xr:uid="{00000000-0005-0000-0000-0000E5270000}"/>
    <cellStyle name="_Percent_Book11_Mobile CSC - CMT_Merger model_10 Aug Credit 2_FCF" xfId="10498" xr:uid="{00000000-0005-0000-0000-0000E6270000}"/>
    <cellStyle name="_Percent_Book11_Mobile CSC - CMT_Merger model_10 Aug Credit 3" xfId="10499" xr:uid="{00000000-0005-0000-0000-0000E7270000}"/>
    <cellStyle name="_Percent_Book11_Mobile CSC - CMT_Merger model_10 Aug Credit 3 2" xfId="10500" xr:uid="{00000000-0005-0000-0000-0000E8270000}"/>
    <cellStyle name="_Percent_Book11_Mobile CSC - CMT_Merger model_10 Aug Credit 3_FCF" xfId="10501" xr:uid="{00000000-0005-0000-0000-0000E9270000}"/>
    <cellStyle name="_Percent_Book11_Mobile CSC - CMT_Merger model_10 Aug Credit 4" xfId="10502" xr:uid="{00000000-0005-0000-0000-0000EA270000}"/>
    <cellStyle name="_Percent_Book11_Mobile CSC - CMT_Merger model_10 Aug Credit_FCF" xfId="10503" xr:uid="{00000000-0005-0000-0000-0000EB270000}"/>
    <cellStyle name="_Percent_Book12" xfId="10504" xr:uid="{00000000-0005-0000-0000-0000EC270000}"/>
    <cellStyle name="_Percent_Book12 2" xfId="10505" xr:uid="{00000000-0005-0000-0000-0000ED270000}"/>
    <cellStyle name="_Percent_Book12 2 2" xfId="10506" xr:uid="{00000000-0005-0000-0000-0000EE270000}"/>
    <cellStyle name="_Percent_Book12 2_FCF" xfId="10507" xr:uid="{00000000-0005-0000-0000-0000EF270000}"/>
    <cellStyle name="_Percent_Book12 3" xfId="10508" xr:uid="{00000000-0005-0000-0000-0000F0270000}"/>
    <cellStyle name="_Percent_Book12 3 2" xfId="10509" xr:uid="{00000000-0005-0000-0000-0000F1270000}"/>
    <cellStyle name="_Percent_Book12 3_FCF" xfId="10510" xr:uid="{00000000-0005-0000-0000-0000F2270000}"/>
    <cellStyle name="_Percent_Book12 4" xfId="10511" xr:uid="{00000000-0005-0000-0000-0000F3270000}"/>
    <cellStyle name="_Percent_Book12 5" xfId="10512" xr:uid="{00000000-0005-0000-0000-0000F4270000}"/>
    <cellStyle name="_Percent_Book12_2009-07-22_PEC-CAPEX 2009-2010_V7" xfId="10513" xr:uid="{00000000-0005-0000-0000-0000F5270000}"/>
    <cellStyle name="_Percent_Book12_2009-08_PEC-CAPEX 2009-2010_V8" xfId="10514" xr:uid="{00000000-0005-0000-0000-0000F6270000}"/>
    <cellStyle name="_Percent_Book12_FCF" xfId="10515" xr:uid="{00000000-0005-0000-0000-0000F7270000}"/>
    <cellStyle name="_Percent_Book12_Jazztel model 16DP3-Exhibits" xfId="10516" xr:uid="{00000000-0005-0000-0000-0000F8270000}"/>
    <cellStyle name="_Percent_Book12_Jazztel model 16DP3-Exhibits 2" xfId="10517" xr:uid="{00000000-0005-0000-0000-0000F9270000}"/>
    <cellStyle name="_Percent_Book12_Jazztel model 16DP3-Exhibits 2 2" xfId="10518" xr:uid="{00000000-0005-0000-0000-0000FA270000}"/>
    <cellStyle name="_Percent_Book12_Jazztel model 16DP3-Exhibits 2_FCF" xfId="10519" xr:uid="{00000000-0005-0000-0000-0000FB270000}"/>
    <cellStyle name="_Percent_Book12_Jazztel model 16DP3-Exhibits 3" xfId="10520" xr:uid="{00000000-0005-0000-0000-0000FC270000}"/>
    <cellStyle name="_Percent_Book12_Jazztel model 16DP3-Exhibits 3 2" xfId="10521" xr:uid="{00000000-0005-0000-0000-0000FD270000}"/>
    <cellStyle name="_Percent_Book12_Jazztel model 16DP3-Exhibits 3_FCF" xfId="10522" xr:uid="{00000000-0005-0000-0000-0000FE270000}"/>
    <cellStyle name="_Percent_Book12_Jazztel model 16DP3-Exhibits 4" xfId="10523" xr:uid="{00000000-0005-0000-0000-0000FF270000}"/>
    <cellStyle name="_Percent_Book12_Jazztel model 16DP3-Exhibits_FCF" xfId="10524" xr:uid="{00000000-0005-0000-0000-000000280000}"/>
    <cellStyle name="_Percent_Book12_Jazztel model 16DP3-Exhibits_Mobile CSC - CMT" xfId="10525" xr:uid="{00000000-0005-0000-0000-000001280000}"/>
    <cellStyle name="_Percent_Book12_Jazztel model 16DP3-Exhibits_Mobile CSC - CMT 2" xfId="10526" xr:uid="{00000000-0005-0000-0000-000002280000}"/>
    <cellStyle name="_Percent_Book12_Jazztel model 16DP3-Exhibits_Mobile CSC - CMT 2 2" xfId="10527" xr:uid="{00000000-0005-0000-0000-000003280000}"/>
    <cellStyle name="_Percent_Book12_Jazztel model 16DP3-Exhibits_Mobile CSC - CMT 2_FCF" xfId="10528" xr:uid="{00000000-0005-0000-0000-000004280000}"/>
    <cellStyle name="_Percent_Book12_Jazztel model 16DP3-Exhibits_Mobile CSC - CMT 3" xfId="10529" xr:uid="{00000000-0005-0000-0000-000005280000}"/>
    <cellStyle name="_Percent_Book12_Jazztel model 16DP3-Exhibits_Mobile CSC - CMT 3 2" xfId="10530" xr:uid="{00000000-0005-0000-0000-000006280000}"/>
    <cellStyle name="_Percent_Book12_Jazztel model 16DP3-Exhibits_Mobile CSC - CMT 3_FCF" xfId="10531" xr:uid="{00000000-0005-0000-0000-000007280000}"/>
    <cellStyle name="_Percent_Book12_Jazztel model 16DP3-Exhibits_Mobile CSC - CMT 4" xfId="10532" xr:uid="{00000000-0005-0000-0000-000008280000}"/>
    <cellStyle name="_Percent_Book12_Jazztel model 16DP3-Exhibits_Mobile CSC - CMT_Chiffres Pres board 2007" xfId="10533" xr:uid="{00000000-0005-0000-0000-000009280000}"/>
    <cellStyle name="_Percent_Book12_Jazztel model 16DP3-Exhibits_Mobile CSC - CMT_Chiffres Pres board 2007 2" xfId="10534" xr:uid="{00000000-0005-0000-0000-00000A280000}"/>
    <cellStyle name="_Percent_Book12_Jazztel model 16DP3-Exhibits_Mobile CSC - CMT_Chiffres Pres board 2007 2 2" xfId="10535" xr:uid="{00000000-0005-0000-0000-00000B280000}"/>
    <cellStyle name="_Percent_Book12_Jazztel model 16DP3-Exhibits_Mobile CSC - CMT_Chiffres Pres board 2007 2_FCF" xfId="10536" xr:uid="{00000000-0005-0000-0000-00000C280000}"/>
    <cellStyle name="_Percent_Book12_Jazztel model 16DP3-Exhibits_Mobile CSC - CMT_Chiffres Pres board 2007 3" xfId="10537" xr:uid="{00000000-0005-0000-0000-00000D280000}"/>
    <cellStyle name="_Percent_Book12_Jazztel model 16DP3-Exhibits_Mobile CSC - CMT_Chiffres Pres board 2007 3 2" xfId="10538" xr:uid="{00000000-0005-0000-0000-00000E280000}"/>
    <cellStyle name="_Percent_Book12_Jazztel model 16DP3-Exhibits_Mobile CSC - CMT_Chiffres Pres board 2007 3_FCF" xfId="10539" xr:uid="{00000000-0005-0000-0000-00000F280000}"/>
    <cellStyle name="_Percent_Book12_Jazztel model 16DP3-Exhibits_Mobile CSC - CMT_Chiffres Pres board 2007 4" xfId="10540" xr:uid="{00000000-0005-0000-0000-000010280000}"/>
    <cellStyle name="_Percent_Book12_Jazztel model 16DP3-Exhibits_Mobile CSC - CMT_Chiffres Pres board 2007_FCF" xfId="10541" xr:uid="{00000000-0005-0000-0000-000011280000}"/>
    <cellStyle name="_Percent_Book12_Jazztel model 16DP3-Exhibits_Mobile CSC - CMT_Chiffres Pres Juillet 2007" xfId="10542" xr:uid="{00000000-0005-0000-0000-000012280000}"/>
    <cellStyle name="_Percent_Book12_Jazztel model 16DP3-Exhibits_Mobile CSC - CMT_Chiffres Pres Juillet 2007 2" xfId="10543" xr:uid="{00000000-0005-0000-0000-000013280000}"/>
    <cellStyle name="_Percent_Book12_Jazztel model 16DP3-Exhibits_Mobile CSC - CMT_Chiffres Pres Juillet 2007 2 2" xfId="10544" xr:uid="{00000000-0005-0000-0000-000014280000}"/>
    <cellStyle name="_Percent_Book12_Jazztel model 16DP3-Exhibits_Mobile CSC - CMT_Chiffres Pres Juillet 2007 2_FCF" xfId="10545" xr:uid="{00000000-0005-0000-0000-000015280000}"/>
    <cellStyle name="_Percent_Book12_Jazztel model 16DP3-Exhibits_Mobile CSC - CMT_Chiffres Pres Juillet 2007 3" xfId="10546" xr:uid="{00000000-0005-0000-0000-000016280000}"/>
    <cellStyle name="_Percent_Book12_Jazztel model 16DP3-Exhibits_Mobile CSC - CMT_Chiffres Pres Juillet 2007 3 2" xfId="10547" xr:uid="{00000000-0005-0000-0000-000017280000}"/>
    <cellStyle name="_Percent_Book12_Jazztel model 16DP3-Exhibits_Mobile CSC - CMT_Chiffres Pres Juillet 2007 3_FCF" xfId="10548" xr:uid="{00000000-0005-0000-0000-000018280000}"/>
    <cellStyle name="_Percent_Book12_Jazztel model 16DP3-Exhibits_Mobile CSC - CMT_Chiffres Pres Juillet 2007 4" xfId="10549" xr:uid="{00000000-0005-0000-0000-000019280000}"/>
    <cellStyle name="_Percent_Book12_Jazztel model 16DP3-Exhibits_Mobile CSC - CMT_Chiffres Pres Juillet 2007_FCF" xfId="10550" xr:uid="{00000000-0005-0000-0000-00001A280000}"/>
    <cellStyle name="_Percent_Book12_Jazztel model 16DP3-Exhibits_Mobile CSC - CMT_FCF" xfId="10551" xr:uid="{00000000-0005-0000-0000-00001B280000}"/>
    <cellStyle name="_Percent_Book12_Jazztel model 16DP3-Exhibits_Mobile CSC - CMT_Free Cash Flow" xfId="10552" xr:uid="{00000000-0005-0000-0000-00001C280000}"/>
    <cellStyle name="_Percent_Book12_Jazztel model 16DP3-Exhibits_Mobile CSC - CMT_Free Cash Flow 2" xfId="10553" xr:uid="{00000000-0005-0000-0000-00001D280000}"/>
    <cellStyle name="_Percent_Book12_Jazztel model 16DP3-Exhibits_Mobile CSC - CMT_Free Cash Flow 2 2" xfId="10554" xr:uid="{00000000-0005-0000-0000-00001E280000}"/>
    <cellStyle name="_Percent_Book12_Jazztel model 16DP3-Exhibits_Mobile CSC - CMT_Free Cash Flow 2_FCF" xfId="10555" xr:uid="{00000000-0005-0000-0000-00001F280000}"/>
    <cellStyle name="_Percent_Book12_Jazztel model 16DP3-Exhibits_Mobile CSC - CMT_Free Cash Flow 3" xfId="10556" xr:uid="{00000000-0005-0000-0000-000020280000}"/>
    <cellStyle name="_Percent_Book12_Jazztel model 16DP3-Exhibits_Mobile CSC - CMT_Free Cash Flow 3 2" xfId="10557" xr:uid="{00000000-0005-0000-0000-000021280000}"/>
    <cellStyle name="_Percent_Book12_Jazztel model 16DP3-Exhibits_Mobile CSC - CMT_Free Cash Flow 3_FCF" xfId="10558" xr:uid="{00000000-0005-0000-0000-000022280000}"/>
    <cellStyle name="_Percent_Book12_Jazztel model 16DP3-Exhibits_Mobile CSC - CMT_Free Cash Flow 4" xfId="10559" xr:uid="{00000000-0005-0000-0000-000023280000}"/>
    <cellStyle name="_Percent_Book12_Jazztel model 16DP3-Exhibits_Mobile CSC - CMT_Free Cash Flow_Bridge FC Act 2007 vs 2008 (Fct June) par entreprise" xfId="10560" xr:uid="{00000000-0005-0000-0000-000024280000}"/>
    <cellStyle name="_Percent_Book12_Jazztel model 16DP3-Exhibits_Mobile CSC - CMT_Free Cash Flow_Bridge FC Act 2007 vs 2008 (Fct June) par entreprise 2" xfId="10561" xr:uid="{00000000-0005-0000-0000-000025280000}"/>
    <cellStyle name="_Percent_Book12_Jazztel model 16DP3-Exhibits_Mobile CSC - CMT_Free Cash Flow_Bridge FC Act 2007 vs 2008 (Fct June) par entreprise 2 2" xfId="10562" xr:uid="{00000000-0005-0000-0000-000026280000}"/>
    <cellStyle name="_Percent_Book12_Jazztel model 16DP3-Exhibits_Mobile CSC - CMT_Free Cash Flow_Bridge FC Act 2007 vs 2008 (Fct June) par entreprise 2_FCF" xfId="10563" xr:uid="{00000000-0005-0000-0000-000027280000}"/>
    <cellStyle name="_Percent_Book12_Jazztel model 16DP3-Exhibits_Mobile CSC - CMT_Free Cash Flow_Bridge FC Act 2007 vs 2008 (Fct June) par entreprise 3" xfId="10564" xr:uid="{00000000-0005-0000-0000-000028280000}"/>
    <cellStyle name="_Percent_Book12_Jazztel model 16DP3-Exhibits_Mobile CSC - CMT_Free Cash Flow_Bridge FC Act 2007 vs 2008 (Fct June) par entreprise 3 2" xfId="10565" xr:uid="{00000000-0005-0000-0000-000029280000}"/>
    <cellStyle name="_Percent_Book12_Jazztel model 16DP3-Exhibits_Mobile CSC - CMT_Free Cash Flow_Bridge FC Act 2007 vs 2008 (Fct June) par entreprise 3_FCF" xfId="10566" xr:uid="{00000000-0005-0000-0000-00002A280000}"/>
    <cellStyle name="_Percent_Book12_Jazztel model 16DP3-Exhibits_Mobile CSC - CMT_Free Cash Flow_Bridge FC Act 2007 vs 2008 (Fct June) par entreprise 4" xfId="10567" xr:uid="{00000000-0005-0000-0000-00002B280000}"/>
    <cellStyle name="_Percent_Book12_Jazztel model 16DP3-Exhibits_Mobile CSC - CMT_Free Cash Flow_Bridge FC Act 2007 vs 2008 (Fct June) par entreprise_FCF" xfId="10568" xr:uid="{00000000-0005-0000-0000-00002C280000}"/>
    <cellStyle name="_Percent_Book12_Jazztel model 16DP3-Exhibits_Mobile CSC - CMT_Free Cash Flow_Cash Unit Review 2012 03 Acetow" xfId="10569" xr:uid="{00000000-0005-0000-0000-00002D280000}"/>
    <cellStyle name="_Percent_Book12_Jazztel model 16DP3-Exhibits_Mobile CSC - CMT_Free Cash Flow_Chiffres Pres board 2007" xfId="10570" xr:uid="{00000000-0005-0000-0000-00002E280000}"/>
    <cellStyle name="_Percent_Book12_Jazztel model 16DP3-Exhibits_Mobile CSC - CMT_Free Cash Flow_Chiffres Pres board 2007 2" xfId="10571" xr:uid="{00000000-0005-0000-0000-00002F280000}"/>
    <cellStyle name="_Percent_Book12_Jazztel model 16DP3-Exhibits_Mobile CSC - CMT_Free Cash Flow_Chiffres Pres board 2007 2 2" xfId="10572" xr:uid="{00000000-0005-0000-0000-000030280000}"/>
    <cellStyle name="_Percent_Book12_Jazztel model 16DP3-Exhibits_Mobile CSC - CMT_Free Cash Flow_Chiffres Pres board 2007 2_FCF" xfId="10573" xr:uid="{00000000-0005-0000-0000-000031280000}"/>
    <cellStyle name="_Percent_Book12_Jazztel model 16DP3-Exhibits_Mobile CSC - CMT_Free Cash Flow_Chiffres Pres board 2007 3" xfId="10574" xr:uid="{00000000-0005-0000-0000-000032280000}"/>
    <cellStyle name="_Percent_Book12_Jazztel model 16DP3-Exhibits_Mobile CSC - CMT_Free Cash Flow_Chiffres Pres board 2007 3 2" xfId="10575" xr:uid="{00000000-0005-0000-0000-000033280000}"/>
    <cellStyle name="_Percent_Book12_Jazztel model 16DP3-Exhibits_Mobile CSC - CMT_Free Cash Flow_Chiffres Pres board 2007 3_FCF" xfId="10576" xr:uid="{00000000-0005-0000-0000-000034280000}"/>
    <cellStyle name="_Percent_Book12_Jazztel model 16DP3-Exhibits_Mobile CSC - CMT_Free Cash Flow_Chiffres Pres board 2007 4" xfId="10577" xr:uid="{00000000-0005-0000-0000-000035280000}"/>
    <cellStyle name="_Percent_Book12_Jazztel model 16DP3-Exhibits_Mobile CSC - CMT_Free Cash Flow_Chiffres Pres board 2007_FCF" xfId="10578" xr:uid="{00000000-0005-0000-0000-000036280000}"/>
    <cellStyle name="_Percent_Book12_Jazztel model 16DP3-Exhibits_Mobile CSC - CMT_Free Cash Flow_Conso Bridge EBITDA 2008x2007" xfId="10579" xr:uid="{00000000-0005-0000-0000-000037280000}"/>
    <cellStyle name="_Percent_Book12_Jazztel model 16DP3-Exhibits_Mobile CSC - CMT_Free Cash Flow_Conso Bridge EBITDA 2008x2007 2" xfId="10580" xr:uid="{00000000-0005-0000-0000-000038280000}"/>
    <cellStyle name="_Percent_Book12_Jazztel model 16DP3-Exhibits_Mobile CSC - CMT_Free Cash Flow_Conso Bridge EBITDA 2008x2007 2 2" xfId="10581" xr:uid="{00000000-0005-0000-0000-000039280000}"/>
    <cellStyle name="_Percent_Book12_Jazztel model 16DP3-Exhibits_Mobile CSC - CMT_Free Cash Flow_Conso Bridge EBITDA 2008x2007 2_FCF" xfId="10582" xr:uid="{00000000-0005-0000-0000-00003A280000}"/>
    <cellStyle name="_Percent_Book12_Jazztel model 16DP3-Exhibits_Mobile CSC - CMT_Free Cash Flow_Conso Bridge EBITDA 2008x2007 3" xfId="10583" xr:uid="{00000000-0005-0000-0000-00003B280000}"/>
    <cellStyle name="_Percent_Book12_Jazztel model 16DP3-Exhibits_Mobile CSC - CMT_Free Cash Flow_Conso Bridge EBITDA 2008x2007 3 2" xfId="10584" xr:uid="{00000000-0005-0000-0000-00003C280000}"/>
    <cellStyle name="_Percent_Book12_Jazztel model 16DP3-Exhibits_Mobile CSC - CMT_Free Cash Flow_Conso Bridge EBITDA 2008x2007 3_FCF" xfId="10585" xr:uid="{00000000-0005-0000-0000-00003D280000}"/>
    <cellStyle name="_Percent_Book12_Jazztel model 16DP3-Exhibits_Mobile CSC - CMT_Free Cash Flow_Conso Bridge EBITDA 2008x2007 4" xfId="10586" xr:uid="{00000000-0005-0000-0000-00003E280000}"/>
    <cellStyle name="_Percent_Book12_Jazztel model 16DP3-Exhibits_Mobile CSC - CMT_Free Cash Flow_Conso Bridge EBITDA 2008x2007 SPRING06" xfId="10587" xr:uid="{00000000-0005-0000-0000-00003F280000}"/>
    <cellStyle name="_Percent_Book12_Jazztel model 16DP3-Exhibits_Mobile CSC - CMT_Free Cash Flow_Conso Bridge EBITDA 2008x2007 SPRING06 2" xfId="10588" xr:uid="{00000000-0005-0000-0000-000040280000}"/>
    <cellStyle name="_Percent_Book12_Jazztel model 16DP3-Exhibits_Mobile CSC - CMT_Free Cash Flow_Conso Bridge EBITDA 2008x2007 SPRING06 2 2" xfId="10589" xr:uid="{00000000-0005-0000-0000-000041280000}"/>
    <cellStyle name="_Percent_Book12_Jazztel model 16DP3-Exhibits_Mobile CSC - CMT_Free Cash Flow_Conso Bridge EBITDA 2008x2007 SPRING06 2_FCF" xfId="10590" xr:uid="{00000000-0005-0000-0000-000042280000}"/>
    <cellStyle name="_Percent_Book12_Jazztel model 16DP3-Exhibits_Mobile CSC - CMT_Free Cash Flow_Conso Bridge EBITDA 2008x2007 SPRING06 3" xfId="10591" xr:uid="{00000000-0005-0000-0000-000043280000}"/>
    <cellStyle name="_Percent_Book12_Jazztel model 16DP3-Exhibits_Mobile CSC - CMT_Free Cash Flow_Conso Bridge EBITDA 2008x2007 SPRING06 3 2" xfId="10592" xr:uid="{00000000-0005-0000-0000-000044280000}"/>
    <cellStyle name="_Percent_Book12_Jazztel model 16DP3-Exhibits_Mobile CSC - CMT_Free Cash Flow_Conso Bridge EBITDA 2008x2007 SPRING06 3_FCF" xfId="10593" xr:uid="{00000000-0005-0000-0000-000045280000}"/>
    <cellStyle name="_Percent_Book12_Jazztel model 16DP3-Exhibits_Mobile CSC - CMT_Free Cash Flow_Conso Bridge EBITDA 2008x2007 SPRING06 4" xfId="10594" xr:uid="{00000000-0005-0000-0000-000046280000}"/>
    <cellStyle name="_Percent_Book12_Jazztel model 16DP3-Exhibits_Mobile CSC - CMT_Free Cash Flow_Conso Bridge EBITDA 2008x2007 SPRING06_FCF" xfId="10595" xr:uid="{00000000-0005-0000-0000-000047280000}"/>
    <cellStyle name="_Percent_Book12_Jazztel model 16DP3-Exhibits_Mobile CSC - CMT_Free Cash Flow_Conso Bridge EBITDA 2008x2007_FCF" xfId="10596" xr:uid="{00000000-0005-0000-0000-000048280000}"/>
    <cellStyle name="_Percent_Book12_Jazztel model 16DP3-Exhibits_Mobile CSC - CMT_Free Cash Flow_FCF" xfId="10597" xr:uid="{00000000-0005-0000-0000-000049280000}"/>
    <cellStyle name="_Percent_Book12_Jazztel model 16DP3-Exhibits_Mobile CSC - CMT_Free Cash Flow_P&amp;L Spring 200806" xfId="10598" xr:uid="{00000000-0005-0000-0000-00004A280000}"/>
    <cellStyle name="_Percent_Book12_Jazztel model 16DP3-Exhibits_Mobile CSC - CMT_Free Cash Flow_P&amp;L Spring 200806 2" xfId="10599" xr:uid="{00000000-0005-0000-0000-00004B280000}"/>
    <cellStyle name="_Percent_Book12_Jazztel model 16DP3-Exhibits_Mobile CSC - CMT_Free Cash Flow_P&amp;L Spring 200806 2 2" xfId="10600" xr:uid="{00000000-0005-0000-0000-00004C280000}"/>
    <cellStyle name="_Percent_Book12_Jazztel model 16DP3-Exhibits_Mobile CSC - CMT_Free Cash Flow_P&amp;L Spring 200806 2_FCF" xfId="10601" xr:uid="{00000000-0005-0000-0000-00004D280000}"/>
    <cellStyle name="_Percent_Book12_Jazztel model 16DP3-Exhibits_Mobile CSC - CMT_Free Cash Flow_P&amp;L Spring 200806 3" xfId="10602" xr:uid="{00000000-0005-0000-0000-00004E280000}"/>
    <cellStyle name="_Percent_Book12_Jazztel model 16DP3-Exhibits_Mobile CSC - CMT_Free Cash Flow_P&amp;L Spring 200806 3 2" xfId="10603" xr:uid="{00000000-0005-0000-0000-00004F280000}"/>
    <cellStyle name="_Percent_Book12_Jazztel model 16DP3-Exhibits_Mobile CSC - CMT_Free Cash Flow_P&amp;L Spring 200806 3_FCF" xfId="10604" xr:uid="{00000000-0005-0000-0000-000050280000}"/>
    <cellStyle name="_Percent_Book12_Jazztel model 16DP3-Exhibits_Mobile CSC - CMT_Free Cash Flow_P&amp;L Spring 200806 4" xfId="10605" xr:uid="{00000000-0005-0000-0000-000051280000}"/>
    <cellStyle name="_Percent_Book12_Jazztel model 16DP3-Exhibits_Mobile CSC - CMT_Free Cash Flow_P&amp;L Spring 200806_FCF" xfId="10606" xr:uid="{00000000-0005-0000-0000-000052280000}"/>
    <cellStyle name="_Percent_Book12_Jazztel model 16DP3-Exhibits_Mobile CSC - CMT_Free Cash Flow_Présentation au Board" xfId="10607" xr:uid="{00000000-0005-0000-0000-000053280000}"/>
    <cellStyle name="_Percent_Book12_Jazztel model 16DP3-Exhibits_Mobile CSC - CMT_Free Cash Flow_Présentation au Board 2" xfId="10608" xr:uid="{00000000-0005-0000-0000-000054280000}"/>
    <cellStyle name="_Percent_Book12_Jazztel model 16DP3-Exhibits_Mobile CSC - CMT_Free Cash Flow_Présentation au Board 2 2" xfId="10609" xr:uid="{00000000-0005-0000-0000-000055280000}"/>
    <cellStyle name="_Percent_Book12_Jazztel model 16DP3-Exhibits_Mobile CSC - CMT_Free Cash Flow_Présentation au Board 2_FCF" xfId="10610" xr:uid="{00000000-0005-0000-0000-000056280000}"/>
    <cellStyle name="_Percent_Book12_Jazztel model 16DP3-Exhibits_Mobile CSC - CMT_Free Cash Flow_Présentation au Board 3" xfId="10611" xr:uid="{00000000-0005-0000-0000-000057280000}"/>
    <cellStyle name="_Percent_Book12_Jazztel model 16DP3-Exhibits_Mobile CSC - CMT_Free Cash Flow_Présentation au Board 3 2" xfId="10612" xr:uid="{00000000-0005-0000-0000-000058280000}"/>
    <cellStyle name="_Percent_Book12_Jazztel model 16DP3-Exhibits_Mobile CSC - CMT_Free Cash Flow_Présentation au Board 3_FCF" xfId="10613" xr:uid="{00000000-0005-0000-0000-000059280000}"/>
    <cellStyle name="_Percent_Book12_Jazztel model 16DP3-Exhibits_Mobile CSC - CMT_Free Cash Flow_Présentation au Board 4" xfId="10614" xr:uid="{00000000-0005-0000-0000-00005A280000}"/>
    <cellStyle name="_Percent_Book12_Jazztel model 16DP3-Exhibits_Mobile CSC - CMT_Free Cash Flow_Présentation au Board July 29" xfId="10615" xr:uid="{00000000-0005-0000-0000-00005B280000}"/>
    <cellStyle name="_Percent_Book12_Jazztel model 16DP3-Exhibits_Mobile CSC - CMT_Free Cash Flow_Présentation au Board July 29 2" xfId="10616" xr:uid="{00000000-0005-0000-0000-00005C280000}"/>
    <cellStyle name="_Percent_Book12_Jazztel model 16DP3-Exhibits_Mobile CSC - CMT_Free Cash Flow_Présentation au Board July 29 2 2" xfId="10617" xr:uid="{00000000-0005-0000-0000-00005D280000}"/>
    <cellStyle name="_Percent_Book12_Jazztel model 16DP3-Exhibits_Mobile CSC - CMT_Free Cash Flow_Présentation au Board July 29 2_FCF" xfId="10618" xr:uid="{00000000-0005-0000-0000-00005E280000}"/>
    <cellStyle name="_Percent_Book12_Jazztel model 16DP3-Exhibits_Mobile CSC - CMT_Free Cash Flow_Présentation au Board July 29 3" xfId="10619" xr:uid="{00000000-0005-0000-0000-00005F280000}"/>
    <cellStyle name="_Percent_Book12_Jazztel model 16DP3-Exhibits_Mobile CSC - CMT_Free Cash Flow_Présentation au Board July 29 3 2" xfId="10620" xr:uid="{00000000-0005-0000-0000-000060280000}"/>
    <cellStyle name="_Percent_Book12_Jazztel model 16DP3-Exhibits_Mobile CSC - CMT_Free Cash Flow_Présentation au Board July 29 3_FCF" xfId="10621" xr:uid="{00000000-0005-0000-0000-000061280000}"/>
    <cellStyle name="_Percent_Book12_Jazztel model 16DP3-Exhibits_Mobile CSC - CMT_Free Cash Flow_Présentation au Board July 29 4" xfId="10622" xr:uid="{00000000-0005-0000-0000-000062280000}"/>
    <cellStyle name="_Percent_Book12_Jazztel model 16DP3-Exhibits_Mobile CSC - CMT_Free Cash Flow_Présentation au Board July 29_FCF" xfId="10623" xr:uid="{00000000-0005-0000-0000-000063280000}"/>
    <cellStyle name="_Percent_Book12_Jazztel model 16DP3-Exhibits_Mobile CSC - CMT_Free Cash Flow_Présentation au Board_FCF" xfId="10624" xr:uid="{00000000-0005-0000-0000-000064280000}"/>
    <cellStyle name="_Percent_Book12_Jazztel model 16DP3-Exhibits_Mobile CSC - CMT_Free Cash Flow_Présentation au CDG July 21 v080708" xfId="10625" xr:uid="{00000000-0005-0000-0000-000065280000}"/>
    <cellStyle name="_Percent_Book12_Jazztel model 16DP3-Exhibits_Mobile CSC - CMT_Free Cash Flow_Présentation au CDG July 21 v080708 2" xfId="10626" xr:uid="{00000000-0005-0000-0000-000066280000}"/>
    <cellStyle name="_Percent_Book12_Jazztel model 16DP3-Exhibits_Mobile CSC - CMT_Free Cash Flow_Présentation au CDG July 21 v080708 2 2" xfId="10627" xr:uid="{00000000-0005-0000-0000-000067280000}"/>
    <cellStyle name="_Percent_Book12_Jazztel model 16DP3-Exhibits_Mobile CSC - CMT_Free Cash Flow_Présentation au CDG July 21 v080708 2_FCF" xfId="10628" xr:uid="{00000000-0005-0000-0000-000068280000}"/>
    <cellStyle name="_Percent_Book12_Jazztel model 16DP3-Exhibits_Mobile CSC - CMT_Free Cash Flow_Présentation au CDG July 21 v080708 3" xfId="10629" xr:uid="{00000000-0005-0000-0000-000069280000}"/>
    <cellStyle name="_Percent_Book12_Jazztel model 16DP3-Exhibits_Mobile CSC - CMT_Free Cash Flow_Présentation au CDG July 21 v080708 3 2" xfId="10630" xr:uid="{00000000-0005-0000-0000-00006A280000}"/>
    <cellStyle name="_Percent_Book12_Jazztel model 16DP3-Exhibits_Mobile CSC - CMT_Free Cash Flow_Présentation au CDG July 21 v080708 3_FCF" xfId="10631" xr:uid="{00000000-0005-0000-0000-00006B280000}"/>
    <cellStyle name="_Percent_Book12_Jazztel model 16DP3-Exhibits_Mobile CSC - CMT_Free Cash Flow_Présentation au CDG July 21 v080708 4" xfId="10632" xr:uid="{00000000-0005-0000-0000-00006C280000}"/>
    <cellStyle name="_Percent_Book12_Jazztel model 16DP3-Exhibits_Mobile CSC - CMT_Free Cash Flow_Présentation au CDG July 21 v080708_FCF" xfId="10633" xr:uid="{00000000-0005-0000-0000-00006D280000}"/>
    <cellStyle name="_Percent_Book12_Jazztel model 16DP3-Exhibits_Mobile CSC - CMT_Free Cash Flow_Présention au Board July 29" xfId="10634" xr:uid="{00000000-0005-0000-0000-00006E280000}"/>
    <cellStyle name="_Percent_Book12_Jazztel model 16DP3-Exhibits_Mobile CSC - CMT_Free Cash Flow_Présention au Board July 29 2" xfId="10635" xr:uid="{00000000-0005-0000-0000-00006F280000}"/>
    <cellStyle name="_Percent_Book12_Jazztel model 16DP3-Exhibits_Mobile CSC - CMT_Free Cash Flow_Présention au Board July 29 2 2" xfId="10636" xr:uid="{00000000-0005-0000-0000-000070280000}"/>
    <cellStyle name="_Percent_Book12_Jazztel model 16DP3-Exhibits_Mobile CSC - CMT_Free Cash Flow_Présention au Board July 29 2_FCF" xfId="10637" xr:uid="{00000000-0005-0000-0000-000071280000}"/>
    <cellStyle name="_Percent_Book12_Jazztel model 16DP3-Exhibits_Mobile CSC - CMT_Free Cash Flow_Présention au Board July 29 3" xfId="10638" xr:uid="{00000000-0005-0000-0000-000072280000}"/>
    <cellStyle name="_Percent_Book12_Jazztel model 16DP3-Exhibits_Mobile CSC - CMT_Free Cash Flow_Présention au Board July 29 3 2" xfId="10639" xr:uid="{00000000-0005-0000-0000-000073280000}"/>
    <cellStyle name="_Percent_Book12_Jazztel model 16DP3-Exhibits_Mobile CSC - CMT_Free Cash Flow_Présention au Board July 29 3_FCF" xfId="10640" xr:uid="{00000000-0005-0000-0000-000074280000}"/>
    <cellStyle name="_Percent_Book12_Jazztel model 16DP3-Exhibits_Mobile CSC - CMT_Free Cash Flow_Présention au Board July 29 4" xfId="10641" xr:uid="{00000000-0005-0000-0000-000075280000}"/>
    <cellStyle name="_Percent_Book12_Jazztel model 16DP3-Exhibits_Mobile CSC - CMT_Free Cash Flow_Présention au Board July 29_FCF" xfId="10642" xr:uid="{00000000-0005-0000-0000-000076280000}"/>
    <cellStyle name="_Percent_Book12_Jazztel model 16DP3-Exhibits_Mobile CSC - CMT_Free Cash Flow_RM 2008 01 comments ILM" xfId="10643" xr:uid="{00000000-0005-0000-0000-000077280000}"/>
    <cellStyle name="_Percent_Book12_Jazztel model 16DP3-Exhibits_Mobile CSC - CMT_Free Cash Flow_RM 2008 01 comments ILM 2" xfId="10644" xr:uid="{00000000-0005-0000-0000-000078280000}"/>
    <cellStyle name="_Percent_Book12_Jazztel model 16DP3-Exhibits_Mobile CSC - CMT_Free Cash Flow_RM 2008 01 comments ILM 2 2" xfId="10645" xr:uid="{00000000-0005-0000-0000-000079280000}"/>
    <cellStyle name="_Percent_Book12_Jazztel model 16DP3-Exhibits_Mobile CSC - CMT_Free Cash Flow_RM 2008 01 comments ILM 2_FCF" xfId="10646" xr:uid="{00000000-0005-0000-0000-00007A280000}"/>
    <cellStyle name="_Percent_Book12_Jazztel model 16DP3-Exhibits_Mobile CSC - CMT_Free Cash Flow_RM 2008 01 comments ILM 3" xfId="10647" xr:uid="{00000000-0005-0000-0000-00007B280000}"/>
    <cellStyle name="_Percent_Book12_Jazztel model 16DP3-Exhibits_Mobile CSC - CMT_Free Cash Flow_RM 2008 01 comments ILM 3 2" xfId="10648" xr:uid="{00000000-0005-0000-0000-00007C280000}"/>
    <cellStyle name="_Percent_Book12_Jazztel model 16DP3-Exhibits_Mobile CSC - CMT_Free Cash Flow_RM 2008 01 comments ILM 3_FCF" xfId="10649" xr:uid="{00000000-0005-0000-0000-00007D280000}"/>
    <cellStyle name="_Percent_Book12_Jazztel model 16DP3-Exhibits_Mobile CSC - CMT_Free Cash Flow_RM 2008 01 comments ILM 4" xfId="10650" xr:uid="{00000000-0005-0000-0000-00007E280000}"/>
    <cellStyle name="_Percent_Book12_Jazztel model 16DP3-Exhibits_Mobile CSC - CMT_Free Cash Flow_RM 2008 01 comments ILM_FCF" xfId="10651" xr:uid="{00000000-0005-0000-0000-00007F280000}"/>
    <cellStyle name="_Percent_Book12_Jazztel model 16DP3-Exhibits_Mobile CSC - CMT_Free Cash Flow_RM 2008 04 comments ILM" xfId="10652" xr:uid="{00000000-0005-0000-0000-000080280000}"/>
    <cellStyle name="_Percent_Book12_Jazztel model 16DP3-Exhibits_Mobile CSC - CMT_Free Cash Flow_RM 2008 04 comments ILM 2" xfId="10653" xr:uid="{00000000-0005-0000-0000-000081280000}"/>
    <cellStyle name="_Percent_Book12_Jazztel model 16DP3-Exhibits_Mobile CSC - CMT_Free Cash Flow_RM 2008 04 comments ILM 2 2" xfId="10654" xr:uid="{00000000-0005-0000-0000-000082280000}"/>
    <cellStyle name="_Percent_Book12_Jazztel model 16DP3-Exhibits_Mobile CSC - CMT_Free Cash Flow_RM 2008 04 comments ILM 2_FCF" xfId="10655" xr:uid="{00000000-0005-0000-0000-000083280000}"/>
    <cellStyle name="_Percent_Book12_Jazztel model 16DP3-Exhibits_Mobile CSC - CMT_Free Cash Flow_RM 2008 04 comments ILM 3" xfId="10656" xr:uid="{00000000-0005-0000-0000-000084280000}"/>
    <cellStyle name="_Percent_Book12_Jazztel model 16DP3-Exhibits_Mobile CSC - CMT_Free Cash Flow_RM 2008 04 comments ILM 3 2" xfId="10657" xr:uid="{00000000-0005-0000-0000-000085280000}"/>
    <cellStyle name="_Percent_Book12_Jazztel model 16DP3-Exhibits_Mobile CSC - CMT_Free Cash Flow_RM 2008 04 comments ILM 3_FCF" xfId="10658" xr:uid="{00000000-0005-0000-0000-000086280000}"/>
    <cellStyle name="_Percent_Book12_Jazztel model 16DP3-Exhibits_Mobile CSC - CMT_Free Cash Flow_RM 2008 04 comments ILM 4" xfId="10659" xr:uid="{00000000-0005-0000-0000-000087280000}"/>
    <cellStyle name="_Percent_Book12_Jazztel model 16DP3-Exhibits_Mobile CSC - CMT_Free Cash Flow_RM 2008 04 comments ILM_FCF" xfId="10660" xr:uid="{00000000-0005-0000-0000-000088280000}"/>
    <cellStyle name="_Percent_Book12_Jazztel model 16DP3-Exhibits_Mobile CSC - CMT_Free Cash Flow_SPRING 2010" xfId="10661" xr:uid="{00000000-0005-0000-0000-000089280000}"/>
    <cellStyle name="_Percent_Book12_Jazztel model 16DP3-Exhibits_Mobile CSC - CMT_Free Cash Flow_SPRING 2010 2" xfId="10662" xr:uid="{00000000-0005-0000-0000-00008A280000}"/>
    <cellStyle name="_Percent_Book12_Jazztel model 16DP3-Exhibits_Mobile CSC - CMT_Free Cash Flow_SPRING 2010 2 2" xfId="10663" xr:uid="{00000000-0005-0000-0000-00008B280000}"/>
    <cellStyle name="_Percent_Book12_Jazztel model 16DP3-Exhibits_Mobile CSC - CMT_Free Cash Flow_SPRING 2010 2_FCF" xfId="10664" xr:uid="{00000000-0005-0000-0000-00008C280000}"/>
    <cellStyle name="_Percent_Book12_Jazztel model 16DP3-Exhibits_Mobile CSC - CMT_Free Cash Flow_SPRING 2010 3" xfId="10665" xr:uid="{00000000-0005-0000-0000-00008D280000}"/>
    <cellStyle name="_Percent_Book12_Jazztel model 16DP3-Exhibits_Mobile CSC - CMT_Free Cash Flow_SPRING 2010 3 2" xfId="10666" xr:uid="{00000000-0005-0000-0000-00008E280000}"/>
    <cellStyle name="_Percent_Book12_Jazztel model 16DP3-Exhibits_Mobile CSC - CMT_Free Cash Flow_SPRING 2010 3_FCF" xfId="10667" xr:uid="{00000000-0005-0000-0000-00008F280000}"/>
    <cellStyle name="_Percent_Book12_Jazztel model 16DP3-Exhibits_Mobile CSC - CMT_Free Cash Flow_SPRING 2010 4" xfId="10668" xr:uid="{00000000-0005-0000-0000-000090280000}"/>
    <cellStyle name="_Percent_Book12_Jazztel model 16DP3-Exhibits_Mobile CSC - CMT_Free Cash Flow_SPRING 2010_FCF" xfId="10669" xr:uid="{00000000-0005-0000-0000-000091280000}"/>
    <cellStyle name="_Percent_Book12_Jazztel model 16DP3-Exhibits_Mobile CSC - CMT_Free Cash Flow_WC &amp; Free Cash Flow 200801" xfId="10670" xr:uid="{00000000-0005-0000-0000-000092280000}"/>
    <cellStyle name="_Percent_Book12_Jazztel model 16DP3-Exhibits_Mobile CSC - CMT_Free Cash Flow_WC &amp; Free Cash Flow 200801 2" xfId="10671" xr:uid="{00000000-0005-0000-0000-000093280000}"/>
    <cellStyle name="_Percent_Book12_Jazztel model 16DP3-Exhibits_Mobile CSC - CMT_Free Cash Flow_WC &amp; Free Cash Flow 200801 2 2" xfId="10672" xr:uid="{00000000-0005-0000-0000-000094280000}"/>
    <cellStyle name="_Percent_Book12_Jazztel model 16DP3-Exhibits_Mobile CSC - CMT_Free Cash Flow_WC &amp; Free Cash Flow 200801 2_FCF" xfId="10673" xr:uid="{00000000-0005-0000-0000-000095280000}"/>
    <cellStyle name="_Percent_Book12_Jazztel model 16DP3-Exhibits_Mobile CSC - CMT_Free Cash Flow_WC &amp; Free Cash Flow 200801 3" xfId="10674" xr:uid="{00000000-0005-0000-0000-000096280000}"/>
    <cellStyle name="_Percent_Book12_Jazztel model 16DP3-Exhibits_Mobile CSC - CMT_Free Cash Flow_WC &amp; Free Cash Flow 200801 3 2" xfId="10675" xr:uid="{00000000-0005-0000-0000-000097280000}"/>
    <cellStyle name="_Percent_Book12_Jazztel model 16DP3-Exhibits_Mobile CSC - CMT_Free Cash Flow_WC &amp; Free Cash Flow 200801 3_FCF" xfId="10676" xr:uid="{00000000-0005-0000-0000-000098280000}"/>
    <cellStyle name="_Percent_Book12_Jazztel model 16DP3-Exhibits_Mobile CSC - CMT_Free Cash Flow_WC &amp; Free Cash Flow 200801 4" xfId="10677" xr:uid="{00000000-0005-0000-0000-000099280000}"/>
    <cellStyle name="_Percent_Book12_Jazztel model 16DP3-Exhibits_Mobile CSC - CMT_Free Cash Flow_WC &amp; Free Cash Flow 200801_FCF" xfId="10678" xr:uid="{00000000-0005-0000-0000-00009A280000}"/>
    <cellStyle name="_Percent_Book12_Jazztel model 16DP3-Exhibits_Mobile CSC - CMT_Free Cash Flow_WC &amp; Free Cash Flow 2011-10" xfId="10679" xr:uid="{00000000-0005-0000-0000-00009B280000}"/>
    <cellStyle name="_Percent_Book12_Jazztel model 16DP3-Exhibits_Mobile CSC - CMT_Free Cash Flow_WC &amp; Free Cash Flow 2011-10 2" xfId="10680" xr:uid="{00000000-0005-0000-0000-00009C280000}"/>
    <cellStyle name="_Percent_Book12_Jazztel model 16DP3-Exhibits_Mobile CSC - CMT_Free Cash Flow_WC &amp; Free Cash Flow 2011-10 2 2" xfId="10681" xr:uid="{00000000-0005-0000-0000-00009D280000}"/>
    <cellStyle name="_Percent_Book12_Jazztel model 16DP3-Exhibits_Mobile CSC - CMT_Free Cash Flow_WC &amp; Free Cash Flow 2011-10 2_FCF" xfId="10682" xr:uid="{00000000-0005-0000-0000-00009E280000}"/>
    <cellStyle name="_Percent_Book12_Jazztel model 16DP3-Exhibits_Mobile CSC - CMT_Free Cash Flow_WC &amp; Free Cash Flow 2011-10 3" xfId="10683" xr:uid="{00000000-0005-0000-0000-00009F280000}"/>
    <cellStyle name="_Percent_Book12_Jazztel model 16DP3-Exhibits_Mobile CSC - CMT_Free Cash Flow_WC &amp; Free Cash Flow 2011-10 3 2" xfId="10684" xr:uid="{00000000-0005-0000-0000-0000A0280000}"/>
    <cellStyle name="_Percent_Book12_Jazztel model 16DP3-Exhibits_Mobile CSC - CMT_Free Cash Flow_WC &amp; Free Cash Flow 2011-10 3_FCF" xfId="10685" xr:uid="{00000000-0005-0000-0000-0000A1280000}"/>
    <cellStyle name="_Percent_Book12_Jazztel model 16DP3-Exhibits_Mobile CSC - CMT_Free Cash Flow_WC &amp; Free Cash Flow 2011-10 4" xfId="10686" xr:uid="{00000000-0005-0000-0000-0000A2280000}"/>
    <cellStyle name="_Percent_Book12_Jazztel model 16DP3-Exhibits_Mobile CSC - CMT_Free Cash Flow_WC &amp; Free Cash Flow 2011-10_FCF" xfId="10687" xr:uid="{00000000-0005-0000-0000-0000A3280000}"/>
    <cellStyle name="_Percent_Book12_Jazztel model 16DP3-Exhibits_Mobile CSC - CMT_Free Cash Flow_WC &amp; Free Cash Flow Spring 200806" xfId="10688" xr:uid="{00000000-0005-0000-0000-0000A4280000}"/>
    <cellStyle name="_Percent_Book12_Jazztel model 16DP3-Exhibits_Mobile CSC - CMT_Free Cash Flow_WC &amp; Free Cash Flow Spring 200806 2" xfId="10689" xr:uid="{00000000-0005-0000-0000-0000A5280000}"/>
    <cellStyle name="_Percent_Book12_Jazztel model 16DP3-Exhibits_Mobile CSC - CMT_Free Cash Flow_WC &amp; Free Cash Flow Spring 200806 2 2" xfId="10690" xr:uid="{00000000-0005-0000-0000-0000A6280000}"/>
    <cellStyle name="_Percent_Book12_Jazztel model 16DP3-Exhibits_Mobile CSC - CMT_Free Cash Flow_WC &amp; Free Cash Flow Spring 200806 2_FCF" xfId="10691" xr:uid="{00000000-0005-0000-0000-0000A7280000}"/>
    <cellStyle name="_Percent_Book12_Jazztel model 16DP3-Exhibits_Mobile CSC - CMT_Free Cash Flow_WC &amp; Free Cash Flow Spring 200806 3" xfId="10692" xr:uid="{00000000-0005-0000-0000-0000A8280000}"/>
    <cellStyle name="_Percent_Book12_Jazztel model 16DP3-Exhibits_Mobile CSC - CMT_Free Cash Flow_WC &amp; Free Cash Flow Spring 200806 3 2" xfId="10693" xr:uid="{00000000-0005-0000-0000-0000A9280000}"/>
    <cellStyle name="_Percent_Book12_Jazztel model 16DP3-Exhibits_Mobile CSC - CMT_Free Cash Flow_WC &amp; Free Cash Flow Spring 200806 3_FCF" xfId="10694" xr:uid="{00000000-0005-0000-0000-0000AA280000}"/>
    <cellStyle name="_Percent_Book12_Jazztel model 16DP3-Exhibits_Mobile CSC - CMT_Free Cash Flow_WC &amp; Free Cash Flow Spring 200806 4" xfId="10695" xr:uid="{00000000-0005-0000-0000-0000AB280000}"/>
    <cellStyle name="_Percent_Book12_Jazztel model 16DP3-Exhibits_Mobile CSC - CMT_Free Cash Flow_WC &amp; Free Cash Flow Spring 200806_FCF" xfId="10696" xr:uid="{00000000-0005-0000-0000-0000AC280000}"/>
    <cellStyle name="_Percent_Book12_Jazztel model 16DP3-Exhibits_Mobile CSC - CMT_Net result" xfId="10697" xr:uid="{00000000-0005-0000-0000-0000AD280000}"/>
    <cellStyle name="_Percent_Book12_Jazztel model 16DP3-Exhibits_Mobile CSC - CMT_Net result 2" xfId="10698" xr:uid="{00000000-0005-0000-0000-0000AE280000}"/>
    <cellStyle name="_Percent_Book12_Jazztel model 16DP3-Exhibits_Mobile CSC - CMT_Net result 2 2" xfId="10699" xr:uid="{00000000-0005-0000-0000-0000AF280000}"/>
    <cellStyle name="_Percent_Book12_Jazztel model 16DP3-Exhibits_Mobile CSC - CMT_Net result 2_FCF" xfId="10700" xr:uid="{00000000-0005-0000-0000-0000B0280000}"/>
    <cellStyle name="_Percent_Book12_Jazztel model 16DP3-Exhibits_Mobile CSC - CMT_Net result 3" xfId="10701" xr:uid="{00000000-0005-0000-0000-0000B1280000}"/>
    <cellStyle name="_Percent_Book12_Jazztel model 16DP3-Exhibits_Mobile CSC - CMT_Net result 3 2" xfId="10702" xr:uid="{00000000-0005-0000-0000-0000B2280000}"/>
    <cellStyle name="_Percent_Book12_Jazztel model 16DP3-Exhibits_Mobile CSC - CMT_Net result 3_FCF" xfId="10703" xr:uid="{00000000-0005-0000-0000-0000B3280000}"/>
    <cellStyle name="_Percent_Book12_Jazztel model 16DP3-Exhibits_Mobile CSC - CMT_Net result 4" xfId="10704" xr:uid="{00000000-0005-0000-0000-0000B4280000}"/>
    <cellStyle name="_Percent_Book12_Jazztel model 16DP3-Exhibits_Mobile CSC - CMT_Net result_FCF" xfId="10705" xr:uid="{00000000-0005-0000-0000-0000B5280000}"/>
    <cellStyle name="_Percent_Book12_Jazztel model 16DP3-Exhibits_Mobile CSC - CMT_Présention au Board July 29" xfId="10706" xr:uid="{00000000-0005-0000-0000-0000B6280000}"/>
    <cellStyle name="_Percent_Book12_Jazztel model 16DP3-Exhibits_Mobile CSC - CMT_Présention au Board July 29 2" xfId="10707" xr:uid="{00000000-0005-0000-0000-0000B7280000}"/>
    <cellStyle name="_Percent_Book12_Jazztel model 16DP3-Exhibits_Mobile CSC - CMT_Présention au Board July 29 2 2" xfId="10708" xr:uid="{00000000-0005-0000-0000-0000B8280000}"/>
    <cellStyle name="_Percent_Book12_Jazztel model 16DP3-Exhibits_Mobile CSC - CMT_Présention au Board July 29 2_FCF" xfId="10709" xr:uid="{00000000-0005-0000-0000-0000B9280000}"/>
    <cellStyle name="_Percent_Book12_Jazztel model 16DP3-Exhibits_Mobile CSC - CMT_Présention au Board July 29 3" xfId="10710" xr:uid="{00000000-0005-0000-0000-0000BA280000}"/>
    <cellStyle name="_Percent_Book12_Jazztel model 16DP3-Exhibits_Mobile CSC - CMT_Présention au Board July 29 3 2" xfId="10711" xr:uid="{00000000-0005-0000-0000-0000BB280000}"/>
    <cellStyle name="_Percent_Book12_Jazztel model 16DP3-Exhibits_Mobile CSC - CMT_Présention au Board July 29 3_FCF" xfId="10712" xr:uid="{00000000-0005-0000-0000-0000BC280000}"/>
    <cellStyle name="_Percent_Book12_Jazztel model 16DP3-Exhibits_Mobile CSC - CMT_Présention au Board July 29 4" xfId="10713" xr:uid="{00000000-0005-0000-0000-0000BD280000}"/>
    <cellStyle name="_Percent_Book12_Jazztel model 16DP3-Exhibits_Mobile CSC - CMT_Présention au Board July 29_FCF" xfId="10714" xr:uid="{00000000-0005-0000-0000-0000BE280000}"/>
    <cellStyle name="_Percent_Book12_Jazztel model 16DP3-Exhibits_Mobile CSC - CMT_suivi dette et FCF" xfId="10715" xr:uid="{00000000-0005-0000-0000-0000BF280000}"/>
    <cellStyle name="_Percent_Book12_Jazztel model 16DP3-Exhibits_Mobile CSC - CMT_suivi dette et FCF 2" xfId="10716" xr:uid="{00000000-0005-0000-0000-0000C0280000}"/>
    <cellStyle name="_Percent_Book12_Jazztel model 16DP3-Exhibits_Mobile CSC - CMT_suivi dette et FCF 2 2" xfId="10717" xr:uid="{00000000-0005-0000-0000-0000C1280000}"/>
    <cellStyle name="_Percent_Book12_Jazztel model 16DP3-Exhibits_Mobile CSC - CMT_suivi dette et FCF 2_FCF" xfId="10718" xr:uid="{00000000-0005-0000-0000-0000C2280000}"/>
    <cellStyle name="_Percent_Book12_Jazztel model 16DP3-Exhibits_Mobile CSC - CMT_suivi dette et FCF 3" xfId="10719" xr:uid="{00000000-0005-0000-0000-0000C3280000}"/>
    <cellStyle name="_Percent_Book12_Jazztel model 16DP3-Exhibits_Mobile CSC - CMT_suivi dette et FCF 3 2" xfId="10720" xr:uid="{00000000-0005-0000-0000-0000C4280000}"/>
    <cellStyle name="_Percent_Book12_Jazztel model 16DP3-Exhibits_Mobile CSC - CMT_suivi dette et FCF 3_FCF" xfId="10721" xr:uid="{00000000-0005-0000-0000-0000C5280000}"/>
    <cellStyle name="_Percent_Book12_Jazztel model 16DP3-Exhibits_Mobile CSC - CMT_suivi dette et FCF 4" xfId="10722" xr:uid="{00000000-0005-0000-0000-0000C6280000}"/>
    <cellStyle name="_Percent_Book12_Jazztel model 16DP3-Exhibits_Mobile CSC - CMT_suivi dette et FCF_FCF" xfId="10723" xr:uid="{00000000-0005-0000-0000-0000C7280000}"/>
    <cellStyle name="_Percent_Book12_Jazztel model 16DP3-Exhibits_Mobile CSC - CMT_Synthèse prev 2006 - 2007 par entreprise" xfId="10724" xr:uid="{00000000-0005-0000-0000-0000C8280000}"/>
    <cellStyle name="_Percent_Book12_Jazztel model 16DP3-Exhibits_Mobile CSC - CMT_Synthèse prev 2006 - 2007 par entreprise 2" xfId="10725" xr:uid="{00000000-0005-0000-0000-0000C9280000}"/>
    <cellStyle name="_Percent_Book12_Jazztel model 16DP3-Exhibits_Mobile CSC - CMT_Synthèse prev 2006 - 2007 par entreprise 2 2" xfId="10726" xr:uid="{00000000-0005-0000-0000-0000CA280000}"/>
    <cellStyle name="_Percent_Book12_Jazztel model 16DP3-Exhibits_Mobile CSC - CMT_Synthèse prev 2006 - 2007 par entreprise 2_FCF" xfId="10727" xr:uid="{00000000-0005-0000-0000-0000CB280000}"/>
    <cellStyle name="_Percent_Book12_Jazztel model 16DP3-Exhibits_Mobile CSC - CMT_Synthèse prev 2006 - 2007 par entreprise 3" xfId="10728" xr:uid="{00000000-0005-0000-0000-0000CC280000}"/>
    <cellStyle name="_Percent_Book12_Jazztel model 16DP3-Exhibits_Mobile CSC - CMT_Synthèse prev 2006 - 2007 par entreprise 3 2" xfId="10729" xr:uid="{00000000-0005-0000-0000-0000CD280000}"/>
    <cellStyle name="_Percent_Book12_Jazztel model 16DP3-Exhibits_Mobile CSC - CMT_Synthèse prev 2006 - 2007 par entreprise 3_FCF" xfId="10730" xr:uid="{00000000-0005-0000-0000-0000CE280000}"/>
    <cellStyle name="_Percent_Book12_Jazztel model 16DP3-Exhibits_Mobile CSC - CMT_Synthèse prev 2006 - 2007 par entreprise 4" xfId="10731" xr:uid="{00000000-0005-0000-0000-0000CF280000}"/>
    <cellStyle name="_Percent_Book12_Jazztel model 16DP3-Exhibits_Mobile CSC - CMT_Synthèse prev 2006 - 2007 par entreprise v2" xfId="10732" xr:uid="{00000000-0005-0000-0000-0000D0280000}"/>
    <cellStyle name="_Percent_Book12_Jazztel model 16DP3-Exhibits_Mobile CSC - CMT_Synthèse prev 2006 - 2007 par entreprise v2 2" xfId="10733" xr:uid="{00000000-0005-0000-0000-0000D1280000}"/>
    <cellStyle name="_Percent_Book12_Jazztel model 16DP3-Exhibits_Mobile CSC - CMT_Synthèse prev 2006 - 2007 par entreprise v2 2 2" xfId="10734" xr:uid="{00000000-0005-0000-0000-0000D2280000}"/>
    <cellStyle name="_Percent_Book12_Jazztel model 16DP3-Exhibits_Mobile CSC - CMT_Synthèse prev 2006 - 2007 par entreprise v2 2_FCF" xfId="10735" xr:uid="{00000000-0005-0000-0000-0000D3280000}"/>
    <cellStyle name="_Percent_Book12_Jazztel model 16DP3-Exhibits_Mobile CSC - CMT_Synthèse prev 2006 - 2007 par entreprise v2 3" xfId="10736" xr:uid="{00000000-0005-0000-0000-0000D4280000}"/>
    <cellStyle name="_Percent_Book12_Jazztel model 16DP3-Exhibits_Mobile CSC - CMT_Synthèse prev 2006 - 2007 par entreprise v2 3 2" xfId="10737" xr:uid="{00000000-0005-0000-0000-0000D5280000}"/>
    <cellStyle name="_Percent_Book12_Jazztel model 16DP3-Exhibits_Mobile CSC - CMT_Synthèse prev 2006 - 2007 par entreprise v2 3_FCF" xfId="10738" xr:uid="{00000000-0005-0000-0000-0000D6280000}"/>
    <cellStyle name="_Percent_Book12_Jazztel model 16DP3-Exhibits_Mobile CSC - CMT_Synthèse prev 2006 - 2007 par entreprise v2 4" xfId="10739" xr:uid="{00000000-0005-0000-0000-0000D7280000}"/>
    <cellStyle name="_Percent_Book12_Jazztel model 16DP3-Exhibits_Mobile CSC - CMT_Synthèse prev 2006 - 2007 par entreprise v2_Bridge FC Act 2007 vs 2008 (Fct June) par entreprise" xfId="10740" xr:uid="{00000000-0005-0000-0000-0000D8280000}"/>
    <cellStyle name="_Percent_Book12_Jazztel model 16DP3-Exhibits_Mobile CSC - CMT_Synthèse prev 2006 - 2007 par entreprise v2_Bridge FC Act 2007 vs 2008 (Fct June) par entreprise 2" xfId="10741" xr:uid="{00000000-0005-0000-0000-0000D9280000}"/>
    <cellStyle name="_Percent_Book12_Jazztel model 16DP3-Exhibits_Mobile CSC - CMT_Synthèse prev 2006 - 2007 par entreprise v2_Bridge FC Act 2007 vs 2008 (Fct June) par entreprise 2 2" xfId="10742" xr:uid="{00000000-0005-0000-0000-0000DA280000}"/>
    <cellStyle name="_Percent_Book12_Jazztel model 16DP3-Exhibits_Mobile CSC - CMT_Synthèse prev 2006 - 2007 par entreprise v2_Bridge FC Act 2007 vs 2008 (Fct June) par entreprise 2_FCF" xfId="10743" xr:uid="{00000000-0005-0000-0000-0000DB280000}"/>
    <cellStyle name="_Percent_Book12_Jazztel model 16DP3-Exhibits_Mobile CSC - CMT_Synthèse prev 2006 - 2007 par entreprise v2_Bridge FC Act 2007 vs 2008 (Fct June) par entreprise 3" xfId="10744" xr:uid="{00000000-0005-0000-0000-0000DC280000}"/>
    <cellStyle name="_Percent_Book12_Jazztel model 16DP3-Exhibits_Mobile CSC - CMT_Synthèse prev 2006 - 2007 par entreprise v2_Bridge FC Act 2007 vs 2008 (Fct June) par entreprise 3 2" xfId="10745" xr:uid="{00000000-0005-0000-0000-0000DD280000}"/>
    <cellStyle name="_Percent_Book12_Jazztel model 16DP3-Exhibits_Mobile CSC - CMT_Synthèse prev 2006 - 2007 par entreprise v2_Bridge FC Act 2007 vs 2008 (Fct June) par entreprise 3_FCF" xfId="10746" xr:uid="{00000000-0005-0000-0000-0000DE280000}"/>
    <cellStyle name="_Percent_Book12_Jazztel model 16DP3-Exhibits_Mobile CSC - CMT_Synthèse prev 2006 - 2007 par entreprise v2_Bridge FC Act 2007 vs 2008 (Fct June) par entreprise 4" xfId="10747" xr:uid="{00000000-0005-0000-0000-0000DF280000}"/>
    <cellStyle name="_Percent_Book12_Jazztel model 16DP3-Exhibits_Mobile CSC - CMT_Synthèse prev 2006 - 2007 par entreprise v2_Bridge FC Act 2007 vs 2008 (Fct June) par entreprise_FCF" xfId="10748" xr:uid="{00000000-0005-0000-0000-0000E0280000}"/>
    <cellStyle name="_Percent_Book12_Jazztel model 16DP3-Exhibits_Mobile CSC - CMT_Synthèse prev 2006 - 2007 par entreprise v2_Cash Unit Review 2012 03 Acetow" xfId="10749" xr:uid="{00000000-0005-0000-0000-0000E1280000}"/>
    <cellStyle name="_Percent_Book12_Jazztel model 16DP3-Exhibits_Mobile CSC - CMT_Synthèse prev 2006 - 2007 par entreprise v2_Chiffres Pres board 2007" xfId="10750" xr:uid="{00000000-0005-0000-0000-0000E2280000}"/>
    <cellStyle name="_Percent_Book12_Jazztel model 16DP3-Exhibits_Mobile CSC - CMT_Synthèse prev 2006 - 2007 par entreprise v2_Chiffres Pres board 2007 2" xfId="10751" xr:uid="{00000000-0005-0000-0000-0000E3280000}"/>
    <cellStyle name="_Percent_Book12_Jazztel model 16DP3-Exhibits_Mobile CSC - CMT_Synthèse prev 2006 - 2007 par entreprise v2_Chiffres Pres board 2007 2 2" xfId="10752" xr:uid="{00000000-0005-0000-0000-0000E4280000}"/>
    <cellStyle name="_Percent_Book12_Jazztel model 16DP3-Exhibits_Mobile CSC - CMT_Synthèse prev 2006 - 2007 par entreprise v2_Chiffres Pres board 2007 2_FCF" xfId="10753" xr:uid="{00000000-0005-0000-0000-0000E5280000}"/>
    <cellStyle name="_Percent_Book12_Jazztel model 16DP3-Exhibits_Mobile CSC - CMT_Synthèse prev 2006 - 2007 par entreprise v2_Chiffres Pres board 2007 3" xfId="10754" xr:uid="{00000000-0005-0000-0000-0000E6280000}"/>
    <cellStyle name="_Percent_Book12_Jazztel model 16DP3-Exhibits_Mobile CSC - CMT_Synthèse prev 2006 - 2007 par entreprise v2_Chiffres Pres board 2007 3 2" xfId="10755" xr:uid="{00000000-0005-0000-0000-0000E7280000}"/>
    <cellStyle name="_Percent_Book12_Jazztel model 16DP3-Exhibits_Mobile CSC - CMT_Synthèse prev 2006 - 2007 par entreprise v2_Chiffres Pres board 2007 3_FCF" xfId="10756" xr:uid="{00000000-0005-0000-0000-0000E8280000}"/>
    <cellStyle name="_Percent_Book12_Jazztel model 16DP3-Exhibits_Mobile CSC - CMT_Synthèse prev 2006 - 2007 par entreprise v2_Chiffres Pres board 2007 4" xfId="10757" xr:uid="{00000000-0005-0000-0000-0000E9280000}"/>
    <cellStyle name="_Percent_Book12_Jazztel model 16DP3-Exhibits_Mobile CSC - CMT_Synthèse prev 2006 - 2007 par entreprise v2_Chiffres Pres board 2007_FCF" xfId="10758" xr:uid="{00000000-0005-0000-0000-0000EA280000}"/>
    <cellStyle name="_Percent_Book12_Jazztel model 16DP3-Exhibits_Mobile CSC - CMT_Synthèse prev 2006 - 2007 par entreprise v2_Conso Bridge EBITDA 2008x2007" xfId="10759" xr:uid="{00000000-0005-0000-0000-0000EB280000}"/>
    <cellStyle name="_Percent_Book12_Jazztel model 16DP3-Exhibits_Mobile CSC - CMT_Synthèse prev 2006 - 2007 par entreprise v2_Conso Bridge EBITDA 2008x2007 2" xfId="10760" xr:uid="{00000000-0005-0000-0000-0000EC280000}"/>
    <cellStyle name="_Percent_Book12_Jazztel model 16DP3-Exhibits_Mobile CSC - CMT_Synthèse prev 2006 - 2007 par entreprise v2_Conso Bridge EBITDA 2008x2007 2 2" xfId="10761" xr:uid="{00000000-0005-0000-0000-0000ED280000}"/>
    <cellStyle name="_Percent_Book12_Jazztel model 16DP3-Exhibits_Mobile CSC - CMT_Synthèse prev 2006 - 2007 par entreprise v2_Conso Bridge EBITDA 2008x2007 2_FCF" xfId="10762" xr:uid="{00000000-0005-0000-0000-0000EE280000}"/>
    <cellStyle name="_Percent_Book12_Jazztel model 16DP3-Exhibits_Mobile CSC - CMT_Synthèse prev 2006 - 2007 par entreprise v2_Conso Bridge EBITDA 2008x2007 3" xfId="10763" xr:uid="{00000000-0005-0000-0000-0000EF280000}"/>
    <cellStyle name="_Percent_Book12_Jazztel model 16DP3-Exhibits_Mobile CSC - CMT_Synthèse prev 2006 - 2007 par entreprise v2_Conso Bridge EBITDA 2008x2007 3 2" xfId="10764" xr:uid="{00000000-0005-0000-0000-0000F0280000}"/>
    <cellStyle name="_Percent_Book12_Jazztel model 16DP3-Exhibits_Mobile CSC - CMT_Synthèse prev 2006 - 2007 par entreprise v2_Conso Bridge EBITDA 2008x2007 3_FCF" xfId="10765" xr:uid="{00000000-0005-0000-0000-0000F1280000}"/>
    <cellStyle name="_Percent_Book12_Jazztel model 16DP3-Exhibits_Mobile CSC - CMT_Synthèse prev 2006 - 2007 par entreprise v2_Conso Bridge EBITDA 2008x2007 4" xfId="10766" xr:uid="{00000000-0005-0000-0000-0000F2280000}"/>
    <cellStyle name="_Percent_Book12_Jazztel model 16DP3-Exhibits_Mobile CSC - CMT_Synthèse prev 2006 - 2007 par entreprise v2_Conso Bridge EBITDA 2008x2007 SPRING06" xfId="10767" xr:uid="{00000000-0005-0000-0000-0000F3280000}"/>
    <cellStyle name="_Percent_Book12_Jazztel model 16DP3-Exhibits_Mobile CSC - CMT_Synthèse prev 2006 - 2007 par entreprise v2_Conso Bridge EBITDA 2008x2007 SPRING06 2" xfId="10768" xr:uid="{00000000-0005-0000-0000-0000F4280000}"/>
    <cellStyle name="_Percent_Book12_Jazztel model 16DP3-Exhibits_Mobile CSC - CMT_Synthèse prev 2006 - 2007 par entreprise v2_Conso Bridge EBITDA 2008x2007 SPRING06 2 2" xfId="10769" xr:uid="{00000000-0005-0000-0000-0000F5280000}"/>
    <cellStyle name="_Percent_Book12_Jazztel model 16DP3-Exhibits_Mobile CSC - CMT_Synthèse prev 2006 - 2007 par entreprise v2_Conso Bridge EBITDA 2008x2007 SPRING06 2_FCF" xfId="10770" xr:uid="{00000000-0005-0000-0000-0000F6280000}"/>
    <cellStyle name="_Percent_Book12_Jazztel model 16DP3-Exhibits_Mobile CSC - CMT_Synthèse prev 2006 - 2007 par entreprise v2_Conso Bridge EBITDA 2008x2007 SPRING06 3" xfId="10771" xr:uid="{00000000-0005-0000-0000-0000F7280000}"/>
    <cellStyle name="_Percent_Book12_Jazztel model 16DP3-Exhibits_Mobile CSC - CMT_Synthèse prev 2006 - 2007 par entreprise v2_Conso Bridge EBITDA 2008x2007 SPRING06 3 2" xfId="10772" xr:uid="{00000000-0005-0000-0000-0000F8280000}"/>
    <cellStyle name="_Percent_Book12_Jazztel model 16DP3-Exhibits_Mobile CSC - CMT_Synthèse prev 2006 - 2007 par entreprise v2_Conso Bridge EBITDA 2008x2007 SPRING06 3_FCF" xfId="10773" xr:uid="{00000000-0005-0000-0000-0000F9280000}"/>
    <cellStyle name="_Percent_Book12_Jazztel model 16DP3-Exhibits_Mobile CSC - CMT_Synthèse prev 2006 - 2007 par entreprise v2_Conso Bridge EBITDA 2008x2007 SPRING06 4" xfId="10774" xr:uid="{00000000-0005-0000-0000-0000FA280000}"/>
    <cellStyle name="_Percent_Book12_Jazztel model 16DP3-Exhibits_Mobile CSC - CMT_Synthèse prev 2006 - 2007 par entreprise v2_Conso Bridge EBITDA 2008x2007 SPRING06_FCF" xfId="10775" xr:uid="{00000000-0005-0000-0000-0000FB280000}"/>
    <cellStyle name="_Percent_Book12_Jazztel model 16DP3-Exhibits_Mobile CSC - CMT_Synthèse prev 2006 - 2007 par entreprise v2_Conso Bridge EBITDA 2008x2007_FCF" xfId="10776" xr:uid="{00000000-0005-0000-0000-0000FC280000}"/>
    <cellStyle name="_Percent_Book12_Jazztel model 16DP3-Exhibits_Mobile CSC - CMT_Synthèse prev 2006 - 2007 par entreprise v2_FCF" xfId="10777" xr:uid="{00000000-0005-0000-0000-0000FD280000}"/>
    <cellStyle name="_Percent_Book12_Jazztel model 16DP3-Exhibits_Mobile CSC - CMT_Synthèse prev 2006 - 2007 par entreprise v2_P&amp;L Spring 200806" xfId="10778" xr:uid="{00000000-0005-0000-0000-0000FE280000}"/>
    <cellStyle name="_Percent_Book12_Jazztel model 16DP3-Exhibits_Mobile CSC - CMT_Synthèse prev 2006 - 2007 par entreprise v2_P&amp;L Spring 200806 2" xfId="10779" xr:uid="{00000000-0005-0000-0000-0000FF280000}"/>
    <cellStyle name="_Percent_Book12_Jazztel model 16DP3-Exhibits_Mobile CSC - CMT_Synthèse prev 2006 - 2007 par entreprise v2_P&amp;L Spring 200806 2 2" xfId="10780" xr:uid="{00000000-0005-0000-0000-000000290000}"/>
    <cellStyle name="_Percent_Book12_Jazztel model 16DP3-Exhibits_Mobile CSC - CMT_Synthèse prev 2006 - 2007 par entreprise v2_P&amp;L Spring 200806 2_FCF" xfId="10781" xr:uid="{00000000-0005-0000-0000-000001290000}"/>
    <cellStyle name="_Percent_Book12_Jazztel model 16DP3-Exhibits_Mobile CSC - CMT_Synthèse prev 2006 - 2007 par entreprise v2_P&amp;L Spring 200806 3" xfId="10782" xr:uid="{00000000-0005-0000-0000-000002290000}"/>
    <cellStyle name="_Percent_Book12_Jazztel model 16DP3-Exhibits_Mobile CSC - CMT_Synthèse prev 2006 - 2007 par entreprise v2_P&amp;L Spring 200806 3 2" xfId="10783" xr:uid="{00000000-0005-0000-0000-000003290000}"/>
    <cellStyle name="_Percent_Book12_Jazztel model 16DP3-Exhibits_Mobile CSC - CMT_Synthèse prev 2006 - 2007 par entreprise v2_P&amp;L Spring 200806 3_FCF" xfId="10784" xr:uid="{00000000-0005-0000-0000-000004290000}"/>
    <cellStyle name="_Percent_Book12_Jazztel model 16DP3-Exhibits_Mobile CSC - CMT_Synthèse prev 2006 - 2007 par entreprise v2_P&amp;L Spring 200806 4" xfId="10785" xr:uid="{00000000-0005-0000-0000-000005290000}"/>
    <cellStyle name="_Percent_Book12_Jazztel model 16DP3-Exhibits_Mobile CSC - CMT_Synthèse prev 2006 - 2007 par entreprise v2_P&amp;L Spring 200806_FCF" xfId="10786" xr:uid="{00000000-0005-0000-0000-000006290000}"/>
    <cellStyle name="_Percent_Book12_Jazztel model 16DP3-Exhibits_Mobile CSC - CMT_Synthèse prev 2006 - 2007 par entreprise v2_Présentation au Board" xfId="10787" xr:uid="{00000000-0005-0000-0000-000007290000}"/>
    <cellStyle name="_Percent_Book12_Jazztel model 16DP3-Exhibits_Mobile CSC - CMT_Synthèse prev 2006 - 2007 par entreprise v2_Présentation au Board 2" xfId="10788" xr:uid="{00000000-0005-0000-0000-000008290000}"/>
    <cellStyle name="_Percent_Book12_Jazztel model 16DP3-Exhibits_Mobile CSC - CMT_Synthèse prev 2006 - 2007 par entreprise v2_Présentation au Board 2 2" xfId="10789" xr:uid="{00000000-0005-0000-0000-000009290000}"/>
    <cellStyle name="_Percent_Book12_Jazztel model 16DP3-Exhibits_Mobile CSC - CMT_Synthèse prev 2006 - 2007 par entreprise v2_Présentation au Board 2_FCF" xfId="10790" xr:uid="{00000000-0005-0000-0000-00000A290000}"/>
    <cellStyle name="_Percent_Book12_Jazztel model 16DP3-Exhibits_Mobile CSC - CMT_Synthèse prev 2006 - 2007 par entreprise v2_Présentation au Board 3" xfId="10791" xr:uid="{00000000-0005-0000-0000-00000B290000}"/>
    <cellStyle name="_Percent_Book12_Jazztel model 16DP3-Exhibits_Mobile CSC - CMT_Synthèse prev 2006 - 2007 par entreprise v2_Présentation au Board 3 2" xfId="10792" xr:uid="{00000000-0005-0000-0000-00000C290000}"/>
    <cellStyle name="_Percent_Book12_Jazztel model 16DP3-Exhibits_Mobile CSC - CMT_Synthèse prev 2006 - 2007 par entreprise v2_Présentation au Board 3_FCF" xfId="10793" xr:uid="{00000000-0005-0000-0000-00000D290000}"/>
    <cellStyle name="_Percent_Book12_Jazztel model 16DP3-Exhibits_Mobile CSC - CMT_Synthèse prev 2006 - 2007 par entreprise v2_Présentation au Board 4" xfId="10794" xr:uid="{00000000-0005-0000-0000-00000E290000}"/>
    <cellStyle name="_Percent_Book12_Jazztel model 16DP3-Exhibits_Mobile CSC - CMT_Synthèse prev 2006 - 2007 par entreprise v2_Présentation au Board July 29" xfId="10795" xr:uid="{00000000-0005-0000-0000-00000F290000}"/>
    <cellStyle name="_Percent_Book12_Jazztel model 16DP3-Exhibits_Mobile CSC - CMT_Synthèse prev 2006 - 2007 par entreprise v2_Présentation au Board July 29 2" xfId="10796" xr:uid="{00000000-0005-0000-0000-000010290000}"/>
    <cellStyle name="_Percent_Book12_Jazztel model 16DP3-Exhibits_Mobile CSC - CMT_Synthèse prev 2006 - 2007 par entreprise v2_Présentation au Board July 29 2 2" xfId="10797" xr:uid="{00000000-0005-0000-0000-000011290000}"/>
    <cellStyle name="_Percent_Book12_Jazztel model 16DP3-Exhibits_Mobile CSC - CMT_Synthèse prev 2006 - 2007 par entreprise v2_Présentation au Board July 29 2_FCF" xfId="10798" xr:uid="{00000000-0005-0000-0000-000012290000}"/>
    <cellStyle name="_Percent_Book12_Jazztel model 16DP3-Exhibits_Mobile CSC - CMT_Synthèse prev 2006 - 2007 par entreprise v2_Présentation au Board July 29 3" xfId="10799" xr:uid="{00000000-0005-0000-0000-000013290000}"/>
    <cellStyle name="_Percent_Book12_Jazztel model 16DP3-Exhibits_Mobile CSC - CMT_Synthèse prev 2006 - 2007 par entreprise v2_Présentation au Board July 29 3 2" xfId="10800" xr:uid="{00000000-0005-0000-0000-000014290000}"/>
    <cellStyle name="_Percent_Book12_Jazztel model 16DP3-Exhibits_Mobile CSC - CMT_Synthèse prev 2006 - 2007 par entreprise v2_Présentation au Board July 29 3_FCF" xfId="10801" xr:uid="{00000000-0005-0000-0000-000015290000}"/>
    <cellStyle name="_Percent_Book12_Jazztel model 16DP3-Exhibits_Mobile CSC - CMT_Synthèse prev 2006 - 2007 par entreprise v2_Présentation au Board July 29 4" xfId="10802" xr:uid="{00000000-0005-0000-0000-000016290000}"/>
    <cellStyle name="_Percent_Book12_Jazztel model 16DP3-Exhibits_Mobile CSC - CMT_Synthèse prev 2006 - 2007 par entreprise v2_Présentation au Board July 29_FCF" xfId="10803" xr:uid="{00000000-0005-0000-0000-000017290000}"/>
    <cellStyle name="_Percent_Book12_Jazztel model 16DP3-Exhibits_Mobile CSC - CMT_Synthèse prev 2006 - 2007 par entreprise v2_Présentation au Board_FCF" xfId="10804" xr:uid="{00000000-0005-0000-0000-000018290000}"/>
    <cellStyle name="_Percent_Book12_Jazztel model 16DP3-Exhibits_Mobile CSC - CMT_Synthèse prev 2006 - 2007 par entreprise v2_Présentation au CDG July 21 v080708" xfId="10805" xr:uid="{00000000-0005-0000-0000-000019290000}"/>
    <cellStyle name="_Percent_Book12_Jazztel model 16DP3-Exhibits_Mobile CSC - CMT_Synthèse prev 2006 - 2007 par entreprise v2_Présentation au CDG July 21 v080708 2" xfId="10806" xr:uid="{00000000-0005-0000-0000-00001A290000}"/>
    <cellStyle name="_Percent_Book12_Jazztel model 16DP3-Exhibits_Mobile CSC - CMT_Synthèse prev 2006 - 2007 par entreprise v2_Présentation au CDG July 21 v080708 2 2" xfId="10807" xr:uid="{00000000-0005-0000-0000-00001B290000}"/>
    <cellStyle name="_Percent_Book12_Jazztel model 16DP3-Exhibits_Mobile CSC - CMT_Synthèse prev 2006 - 2007 par entreprise v2_Présentation au CDG July 21 v080708 2_FCF" xfId="10808" xr:uid="{00000000-0005-0000-0000-00001C290000}"/>
    <cellStyle name="_Percent_Book12_Jazztel model 16DP3-Exhibits_Mobile CSC - CMT_Synthèse prev 2006 - 2007 par entreprise v2_Présentation au CDG July 21 v080708 3" xfId="10809" xr:uid="{00000000-0005-0000-0000-00001D290000}"/>
    <cellStyle name="_Percent_Book12_Jazztel model 16DP3-Exhibits_Mobile CSC - CMT_Synthèse prev 2006 - 2007 par entreprise v2_Présentation au CDG July 21 v080708 3 2" xfId="10810" xr:uid="{00000000-0005-0000-0000-00001E290000}"/>
    <cellStyle name="_Percent_Book12_Jazztel model 16DP3-Exhibits_Mobile CSC - CMT_Synthèse prev 2006 - 2007 par entreprise v2_Présentation au CDG July 21 v080708 3_FCF" xfId="10811" xr:uid="{00000000-0005-0000-0000-00001F290000}"/>
    <cellStyle name="_Percent_Book12_Jazztel model 16DP3-Exhibits_Mobile CSC - CMT_Synthèse prev 2006 - 2007 par entreprise v2_Présentation au CDG July 21 v080708 4" xfId="10812" xr:uid="{00000000-0005-0000-0000-000020290000}"/>
    <cellStyle name="_Percent_Book12_Jazztel model 16DP3-Exhibits_Mobile CSC - CMT_Synthèse prev 2006 - 2007 par entreprise v2_Présentation au CDG July 21 v080708_FCF" xfId="10813" xr:uid="{00000000-0005-0000-0000-000021290000}"/>
    <cellStyle name="_Percent_Book12_Jazztel model 16DP3-Exhibits_Mobile CSC - CMT_Synthèse prev 2006 - 2007 par entreprise v2_Présention au Board July 29" xfId="10814" xr:uid="{00000000-0005-0000-0000-000022290000}"/>
    <cellStyle name="_Percent_Book12_Jazztel model 16DP3-Exhibits_Mobile CSC - CMT_Synthèse prev 2006 - 2007 par entreprise v2_Présention au Board July 29 2" xfId="10815" xr:uid="{00000000-0005-0000-0000-000023290000}"/>
    <cellStyle name="_Percent_Book12_Jazztel model 16DP3-Exhibits_Mobile CSC - CMT_Synthèse prev 2006 - 2007 par entreprise v2_Présention au Board July 29 2 2" xfId="10816" xr:uid="{00000000-0005-0000-0000-000024290000}"/>
    <cellStyle name="_Percent_Book12_Jazztel model 16DP3-Exhibits_Mobile CSC - CMT_Synthèse prev 2006 - 2007 par entreprise v2_Présention au Board July 29 2_FCF" xfId="10817" xr:uid="{00000000-0005-0000-0000-000025290000}"/>
    <cellStyle name="_Percent_Book12_Jazztel model 16DP3-Exhibits_Mobile CSC - CMT_Synthèse prev 2006 - 2007 par entreprise v2_Présention au Board July 29 3" xfId="10818" xr:uid="{00000000-0005-0000-0000-000026290000}"/>
    <cellStyle name="_Percent_Book12_Jazztel model 16DP3-Exhibits_Mobile CSC - CMT_Synthèse prev 2006 - 2007 par entreprise v2_Présention au Board July 29 3 2" xfId="10819" xr:uid="{00000000-0005-0000-0000-000027290000}"/>
    <cellStyle name="_Percent_Book12_Jazztel model 16DP3-Exhibits_Mobile CSC - CMT_Synthèse prev 2006 - 2007 par entreprise v2_Présention au Board July 29 3_FCF" xfId="10820" xr:uid="{00000000-0005-0000-0000-000028290000}"/>
    <cellStyle name="_Percent_Book12_Jazztel model 16DP3-Exhibits_Mobile CSC - CMT_Synthèse prev 2006 - 2007 par entreprise v2_Présention au Board July 29 4" xfId="10821" xr:uid="{00000000-0005-0000-0000-000029290000}"/>
    <cellStyle name="_Percent_Book12_Jazztel model 16DP3-Exhibits_Mobile CSC - CMT_Synthèse prev 2006 - 2007 par entreprise v2_Présention au Board July 29_FCF" xfId="10822" xr:uid="{00000000-0005-0000-0000-00002A290000}"/>
    <cellStyle name="_Percent_Book12_Jazztel model 16DP3-Exhibits_Mobile CSC - CMT_Synthèse prev 2006 - 2007 par entreprise v2_RM 2008 01 comments ILM" xfId="10823" xr:uid="{00000000-0005-0000-0000-00002B290000}"/>
    <cellStyle name="_Percent_Book12_Jazztel model 16DP3-Exhibits_Mobile CSC - CMT_Synthèse prev 2006 - 2007 par entreprise v2_RM 2008 01 comments ILM 2" xfId="10824" xr:uid="{00000000-0005-0000-0000-00002C290000}"/>
    <cellStyle name="_Percent_Book12_Jazztel model 16DP3-Exhibits_Mobile CSC - CMT_Synthèse prev 2006 - 2007 par entreprise v2_RM 2008 01 comments ILM 2 2" xfId="10825" xr:uid="{00000000-0005-0000-0000-00002D290000}"/>
    <cellStyle name="_Percent_Book12_Jazztel model 16DP3-Exhibits_Mobile CSC - CMT_Synthèse prev 2006 - 2007 par entreprise v2_RM 2008 01 comments ILM 2_FCF" xfId="10826" xr:uid="{00000000-0005-0000-0000-00002E290000}"/>
    <cellStyle name="_Percent_Book12_Jazztel model 16DP3-Exhibits_Mobile CSC - CMT_Synthèse prev 2006 - 2007 par entreprise v2_RM 2008 01 comments ILM 3" xfId="10827" xr:uid="{00000000-0005-0000-0000-00002F290000}"/>
    <cellStyle name="_Percent_Book12_Jazztel model 16DP3-Exhibits_Mobile CSC - CMT_Synthèse prev 2006 - 2007 par entreprise v2_RM 2008 01 comments ILM 3 2" xfId="10828" xr:uid="{00000000-0005-0000-0000-000030290000}"/>
    <cellStyle name="_Percent_Book12_Jazztel model 16DP3-Exhibits_Mobile CSC - CMT_Synthèse prev 2006 - 2007 par entreprise v2_RM 2008 01 comments ILM 3_FCF" xfId="10829" xr:uid="{00000000-0005-0000-0000-000031290000}"/>
    <cellStyle name="_Percent_Book12_Jazztel model 16DP3-Exhibits_Mobile CSC - CMT_Synthèse prev 2006 - 2007 par entreprise v2_RM 2008 01 comments ILM 4" xfId="10830" xr:uid="{00000000-0005-0000-0000-000032290000}"/>
    <cellStyle name="_Percent_Book12_Jazztel model 16DP3-Exhibits_Mobile CSC - CMT_Synthèse prev 2006 - 2007 par entreprise v2_RM 2008 01 comments ILM_FCF" xfId="10831" xr:uid="{00000000-0005-0000-0000-000033290000}"/>
    <cellStyle name="_Percent_Book12_Jazztel model 16DP3-Exhibits_Mobile CSC - CMT_Synthèse prev 2006 - 2007 par entreprise v2_RM 2008 04 comments ILM" xfId="10832" xr:uid="{00000000-0005-0000-0000-000034290000}"/>
    <cellStyle name="_Percent_Book12_Jazztel model 16DP3-Exhibits_Mobile CSC - CMT_Synthèse prev 2006 - 2007 par entreprise v2_RM 2008 04 comments ILM 2" xfId="10833" xr:uid="{00000000-0005-0000-0000-000035290000}"/>
    <cellStyle name="_Percent_Book12_Jazztel model 16DP3-Exhibits_Mobile CSC - CMT_Synthèse prev 2006 - 2007 par entreprise v2_RM 2008 04 comments ILM 2 2" xfId="10834" xr:uid="{00000000-0005-0000-0000-000036290000}"/>
    <cellStyle name="_Percent_Book12_Jazztel model 16DP3-Exhibits_Mobile CSC - CMT_Synthèse prev 2006 - 2007 par entreprise v2_RM 2008 04 comments ILM 2_FCF" xfId="10835" xr:uid="{00000000-0005-0000-0000-000037290000}"/>
    <cellStyle name="_Percent_Book12_Jazztel model 16DP3-Exhibits_Mobile CSC - CMT_Synthèse prev 2006 - 2007 par entreprise v2_RM 2008 04 comments ILM 3" xfId="10836" xr:uid="{00000000-0005-0000-0000-000038290000}"/>
    <cellStyle name="_Percent_Book12_Jazztel model 16DP3-Exhibits_Mobile CSC - CMT_Synthèse prev 2006 - 2007 par entreprise v2_RM 2008 04 comments ILM 3 2" xfId="10837" xr:uid="{00000000-0005-0000-0000-000039290000}"/>
    <cellStyle name="_Percent_Book12_Jazztel model 16DP3-Exhibits_Mobile CSC - CMT_Synthèse prev 2006 - 2007 par entreprise v2_RM 2008 04 comments ILM 3_FCF" xfId="10838" xr:uid="{00000000-0005-0000-0000-00003A290000}"/>
    <cellStyle name="_Percent_Book12_Jazztel model 16DP3-Exhibits_Mobile CSC - CMT_Synthèse prev 2006 - 2007 par entreprise v2_RM 2008 04 comments ILM 4" xfId="10839" xr:uid="{00000000-0005-0000-0000-00003B290000}"/>
    <cellStyle name="_Percent_Book12_Jazztel model 16DP3-Exhibits_Mobile CSC - CMT_Synthèse prev 2006 - 2007 par entreprise v2_RM 2008 04 comments ILM_FCF" xfId="10840" xr:uid="{00000000-0005-0000-0000-00003C290000}"/>
    <cellStyle name="_Percent_Book12_Jazztel model 16DP3-Exhibits_Mobile CSC - CMT_Synthèse prev 2006 - 2007 par entreprise v2_SPRING 2010" xfId="10841" xr:uid="{00000000-0005-0000-0000-00003D290000}"/>
    <cellStyle name="_Percent_Book12_Jazztel model 16DP3-Exhibits_Mobile CSC - CMT_Synthèse prev 2006 - 2007 par entreprise v2_SPRING 2010 2" xfId="10842" xr:uid="{00000000-0005-0000-0000-00003E290000}"/>
    <cellStyle name="_Percent_Book12_Jazztel model 16DP3-Exhibits_Mobile CSC - CMT_Synthèse prev 2006 - 2007 par entreprise v2_SPRING 2010 2 2" xfId="10843" xr:uid="{00000000-0005-0000-0000-00003F290000}"/>
    <cellStyle name="_Percent_Book12_Jazztel model 16DP3-Exhibits_Mobile CSC - CMT_Synthèse prev 2006 - 2007 par entreprise v2_SPRING 2010 2_FCF" xfId="10844" xr:uid="{00000000-0005-0000-0000-000040290000}"/>
    <cellStyle name="_Percent_Book12_Jazztel model 16DP3-Exhibits_Mobile CSC - CMT_Synthèse prev 2006 - 2007 par entreprise v2_SPRING 2010 3" xfId="10845" xr:uid="{00000000-0005-0000-0000-000041290000}"/>
    <cellStyle name="_Percent_Book12_Jazztel model 16DP3-Exhibits_Mobile CSC - CMT_Synthèse prev 2006 - 2007 par entreprise v2_SPRING 2010 3 2" xfId="10846" xr:uid="{00000000-0005-0000-0000-000042290000}"/>
    <cellStyle name="_Percent_Book12_Jazztel model 16DP3-Exhibits_Mobile CSC - CMT_Synthèse prev 2006 - 2007 par entreprise v2_SPRING 2010 3_FCF" xfId="10847" xr:uid="{00000000-0005-0000-0000-000043290000}"/>
    <cellStyle name="_Percent_Book12_Jazztel model 16DP3-Exhibits_Mobile CSC - CMT_Synthèse prev 2006 - 2007 par entreprise v2_SPRING 2010 4" xfId="10848" xr:uid="{00000000-0005-0000-0000-000044290000}"/>
    <cellStyle name="_Percent_Book12_Jazztel model 16DP3-Exhibits_Mobile CSC - CMT_Synthèse prev 2006 - 2007 par entreprise v2_SPRING 2010_FCF" xfId="10849" xr:uid="{00000000-0005-0000-0000-000045290000}"/>
    <cellStyle name="_Percent_Book12_Jazztel model 16DP3-Exhibits_Mobile CSC - CMT_Synthèse prev 2006 - 2007 par entreprise v2_WC &amp; Free Cash Flow 200801" xfId="10850" xr:uid="{00000000-0005-0000-0000-000046290000}"/>
    <cellStyle name="_Percent_Book12_Jazztel model 16DP3-Exhibits_Mobile CSC - CMT_Synthèse prev 2006 - 2007 par entreprise v2_WC &amp; Free Cash Flow 200801 2" xfId="10851" xr:uid="{00000000-0005-0000-0000-000047290000}"/>
    <cellStyle name="_Percent_Book12_Jazztel model 16DP3-Exhibits_Mobile CSC - CMT_Synthèse prev 2006 - 2007 par entreprise v2_WC &amp; Free Cash Flow 200801 2 2" xfId="10852" xr:uid="{00000000-0005-0000-0000-000048290000}"/>
    <cellStyle name="_Percent_Book12_Jazztel model 16DP3-Exhibits_Mobile CSC - CMT_Synthèse prev 2006 - 2007 par entreprise v2_WC &amp; Free Cash Flow 200801 2_FCF" xfId="10853" xr:uid="{00000000-0005-0000-0000-000049290000}"/>
    <cellStyle name="_Percent_Book12_Jazztel model 16DP3-Exhibits_Mobile CSC - CMT_Synthèse prev 2006 - 2007 par entreprise v2_WC &amp; Free Cash Flow 200801 3" xfId="10854" xr:uid="{00000000-0005-0000-0000-00004A290000}"/>
    <cellStyle name="_Percent_Book12_Jazztel model 16DP3-Exhibits_Mobile CSC - CMT_Synthèse prev 2006 - 2007 par entreprise v2_WC &amp; Free Cash Flow 200801 3 2" xfId="10855" xr:uid="{00000000-0005-0000-0000-00004B290000}"/>
    <cellStyle name="_Percent_Book12_Jazztel model 16DP3-Exhibits_Mobile CSC - CMT_Synthèse prev 2006 - 2007 par entreprise v2_WC &amp; Free Cash Flow 200801 3_FCF" xfId="10856" xr:uid="{00000000-0005-0000-0000-00004C290000}"/>
    <cellStyle name="_Percent_Book12_Jazztel model 16DP3-Exhibits_Mobile CSC - CMT_Synthèse prev 2006 - 2007 par entreprise v2_WC &amp; Free Cash Flow 200801 4" xfId="10857" xr:uid="{00000000-0005-0000-0000-00004D290000}"/>
    <cellStyle name="_Percent_Book12_Jazztel model 16DP3-Exhibits_Mobile CSC - CMT_Synthèse prev 2006 - 2007 par entreprise v2_WC &amp; Free Cash Flow 200801_FCF" xfId="10858" xr:uid="{00000000-0005-0000-0000-00004E290000}"/>
    <cellStyle name="_Percent_Book12_Jazztel model 16DP3-Exhibits_Mobile CSC - CMT_Synthèse prev 2006 - 2007 par entreprise v2_WC &amp; Free Cash Flow 2011-10" xfId="10859" xr:uid="{00000000-0005-0000-0000-00004F290000}"/>
    <cellStyle name="_Percent_Book12_Jazztel model 16DP3-Exhibits_Mobile CSC - CMT_Synthèse prev 2006 - 2007 par entreprise v2_WC &amp; Free Cash Flow 2011-10 2" xfId="10860" xr:uid="{00000000-0005-0000-0000-000050290000}"/>
    <cellStyle name="_Percent_Book12_Jazztel model 16DP3-Exhibits_Mobile CSC - CMT_Synthèse prev 2006 - 2007 par entreprise v2_WC &amp; Free Cash Flow 2011-10 2 2" xfId="10861" xr:uid="{00000000-0005-0000-0000-000051290000}"/>
    <cellStyle name="_Percent_Book12_Jazztel model 16DP3-Exhibits_Mobile CSC - CMT_Synthèse prev 2006 - 2007 par entreprise v2_WC &amp; Free Cash Flow 2011-10 2_FCF" xfId="10862" xr:uid="{00000000-0005-0000-0000-000052290000}"/>
    <cellStyle name="_Percent_Book12_Jazztel model 16DP3-Exhibits_Mobile CSC - CMT_Synthèse prev 2006 - 2007 par entreprise v2_WC &amp; Free Cash Flow 2011-10 3" xfId="10863" xr:uid="{00000000-0005-0000-0000-000053290000}"/>
    <cellStyle name="_Percent_Book12_Jazztel model 16DP3-Exhibits_Mobile CSC - CMT_Synthèse prev 2006 - 2007 par entreprise v2_WC &amp; Free Cash Flow 2011-10 3 2" xfId="10864" xr:uid="{00000000-0005-0000-0000-000054290000}"/>
    <cellStyle name="_Percent_Book12_Jazztel model 16DP3-Exhibits_Mobile CSC - CMT_Synthèse prev 2006 - 2007 par entreprise v2_WC &amp; Free Cash Flow 2011-10 3_FCF" xfId="10865" xr:uid="{00000000-0005-0000-0000-000055290000}"/>
    <cellStyle name="_Percent_Book12_Jazztel model 16DP3-Exhibits_Mobile CSC - CMT_Synthèse prev 2006 - 2007 par entreprise v2_WC &amp; Free Cash Flow 2011-10 4" xfId="10866" xr:uid="{00000000-0005-0000-0000-000056290000}"/>
    <cellStyle name="_Percent_Book12_Jazztel model 16DP3-Exhibits_Mobile CSC - CMT_Synthèse prev 2006 - 2007 par entreprise v2_WC &amp; Free Cash Flow 2011-10_FCF" xfId="10867" xr:uid="{00000000-0005-0000-0000-000057290000}"/>
    <cellStyle name="_Percent_Book12_Jazztel model 16DP3-Exhibits_Mobile CSC - CMT_Synthèse prev 2006 - 2007 par entreprise v2_WC &amp; Free Cash Flow Spring 200806" xfId="10868" xr:uid="{00000000-0005-0000-0000-000058290000}"/>
    <cellStyle name="_Percent_Book12_Jazztel model 16DP3-Exhibits_Mobile CSC - CMT_Synthèse prev 2006 - 2007 par entreprise v2_WC &amp; Free Cash Flow Spring 200806 2" xfId="10869" xr:uid="{00000000-0005-0000-0000-000059290000}"/>
    <cellStyle name="_Percent_Book12_Jazztel model 16DP3-Exhibits_Mobile CSC - CMT_Synthèse prev 2006 - 2007 par entreprise v2_WC &amp; Free Cash Flow Spring 200806 2 2" xfId="10870" xr:uid="{00000000-0005-0000-0000-00005A290000}"/>
    <cellStyle name="_Percent_Book12_Jazztel model 16DP3-Exhibits_Mobile CSC - CMT_Synthèse prev 2006 - 2007 par entreprise v2_WC &amp; Free Cash Flow Spring 200806 2_FCF" xfId="10871" xr:uid="{00000000-0005-0000-0000-00005B290000}"/>
    <cellStyle name="_Percent_Book12_Jazztel model 16DP3-Exhibits_Mobile CSC - CMT_Synthèse prev 2006 - 2007 par entreprise v2_WC &amp; Free Cash Flow Spring 200806 3" xfId="10872" xr:uid="{00000000-0005-0000-0000-00005C290000}"/>
    <cellStyle name="_Percent_Book12_Jazztel model 16DP3-Exhibits_Mobile CSC - CMT_Synthèse prev 2006 - 2007 par entreprise v2_WC &amp; Free Cash Flow Spring 200806 3 2" xfId="10873" xr:uid="{00000000-0005-0000-0000-00005D290000}"/>
    <cellStyle name="_Percent_Book12_Jazztel model 16DP3-Exhibits_Mobile CSC - CMT_Synthèse prev 2006 - 2007 par entreprise v2_WC &amp; Free Cash Flow Spring 200806 3_FCF" xfId="10874" xr:uid="{00000000-0005-0000-0000-00005E290000}"/>
    <cellStyle name="_Percent_Book12_Jazztel model 16DP3-Exhibits_Mobile CSC - CMT_Synthèse prev 2006 - 2007 par entreprise v2_WC &amp; Free Cash Flow Spring 200806 4" xfId="10875" xr:uid="{00000000-0005-0000-0000-00005F290000}"/>
    <cellStyle name="_Percent_Book12_Jazztel model 16DP3-Exhibits_Mobile CSC - CMT_Synthèse prev 2006 - 2007 par entreprise v2_WC &amp; Free Cash Flow Spring 200806_FCF" xfId="10876" xr:uid="{00000000-0005-0000-0000-000060290000}"/>
    <cellStyle name="_Percent_Book12_Jazztel model 16DP3-Exhibits_Mobile CSC - CMT_Synthèse prev 2006 - 2007 par entreprise_Bridge FC Act 2007 vs 2008 (Fct June) par entreprise" xfId="10877" xr:uid="{00000000-0005-0000-0000-000061290000}"/>
    <cellStyle name="_Percent_Book12_Jazztel model 16DP3-Exhibits_Mobile CSC - CMT_Synthèse prev 2006 - 2007 par entreprise_Bridge FC Act 2007 vs 2008 (Fct June) par entreprise 2" xfId="10878" xr:uid="{00000000-0005-0000-0000-000062290000}"/>
    <cellStyle name="_Percent_Book12_Jazztel model 16DP3-Exhibits_Mobile CSC - CMT_Synthèse prev 2006 - 2007 par entreprise_Bridge FC Act 2007 vs 2008 (Fct June) par entreprise 2 2" xfId="10879" xr:uid="{00000000-0005-0000-0000-000063290000}"/>
    <cellStyle name="_Percent_Book12_Jazztel model 16DP3-Exhibits_Mobile CSC - CMT_Synthèse prev 2006 - 2007 par entreprise_Bridge FC Act 2007 vs 2008 (Fct June) par entreprise 2_FCF" xfId="10880" xr:uid="{00000000-0005-0000-0000-000064290000}"/>
    <cellStyle name="_Percent_Book12_Jazztel model 16DP3-Exhibits_Mobile CSC - CMT_Synthèse prev 2006 - 2007 par entreprise_Bridge FC Act 2007 vs 2008 (Fct June) par entreprise 3" xfId="10881" xr:uid="{00000000-0005-0000-0000-000065290000}"/>
    <cellStyle name="_Percent_Book12_Jazztel model 16DP3-Exhibits_Mobile CSC - CMT_Synthèse prev 2006 - 2007 par entreprise_Bridge FC Act 2007 vs 2008 (Fct June) par entreprise 3 2" xfId="10882" xr:uid="{00000000-0005-0000-0000-000066290000}"/>
    <cellStyle name="_Percent_Book12_Jazztel model 16DP3-Exhibits_Mobile CSC - CMT_Synthèse prev 2006 - 2007 par entreprise_Bridge FC Act 2007 vs 2008 (Fct June) par entreprise 3_FCF" xfId="10883" xr:uid="{00000000-0005-0000-0000-000067290000}"/>
    <cellStyle name="_Percent_Book12_Jazztel model 16DP3-Exhibits_Mobile CSC - CMT_Synthèse prev 2006 - 2007 par entreprise_Bridge FC Act 2007 vs 2008 (Fct June) par entreprise 4" xfId="10884" xr:uid="{00000000-0005-0000-0000-000068290000}"/>
    <cellStyle name="_Percent_Book12_Jazztel model 16DP3-Exhibits_Mobile CSC - CMT_Synthèse prev 2006 - 2007 par entreprise_Bridge FC Act 2007 vs 2008 (Fct June) par entreprise_FCF" xfId="10885" xr:uid="{00000000-0005-0000-0000-000069290000}"/>
    <cellStyle name="_Percent_Book12_Jazztel model 16DP3-Exhibits_Mobile CSC - CMT_Synthèse prev 2006 - 2007 par entreprise_Cash Unit Review 2012 03 Acetow" xfId="10886" xr:uid="{00000000-0005-0000-0000-00006A290000}"/>
    <cellStyle name="_Percent_Book12_Jazztel model 16DP3-Exhibits_Mobile CSC - CMT_Synthèse prev 2006 - 2007 par entreprise_Conso Bridge EBITDA 2008x2007" xfId="10887" xr:uid="{00000000-0005-0000-0000-00006B290000}"/>
    <cellStyle name="_Percent_Book12_Jazztel model 16DP3-Exhibits_Mobile CSC - CMT_Synthèse prev 2006 - 2007 par entreprise_Conso Bridge EBITDA 2008x2007 2" xfId="10888" xr:uid="{00000000-0005-0000-0000-00006C290000}"/>
    <cellStyle name="_Percent_Book12_Jazztel model 16DP3-Exhibits_Mobile CSC - CMT_Synthèse prev 2006 - 2007 par entreprise_Conso Bridge EBITDA 2008x2007 2 2" xfId="10889" xr:uid="{00000000-0005-0000-0000-00006D290000}"/>
    <cellStyle name="_Percent_Book12_Jazztel model 16DP3-Exhibits_Mobile CSC - CMT_Synthèse prev 2006 - 2007 par entreprise_Conso Bridge EBITDA 2008x2007 2_FCF" xfId="10890" xr:uid="{00000000-0005-0000-0000-00006E290000}"/>
    <cellStyle name="_Percent_Book12_Jazztel model 16DP3-Exhibits_Mobile CSC - CMT_Synthèse prev 2006 - 2007 par entreprise_Conso Bridge EBITDA 2008x2007 3" xfId="10891" xr:uid="{00000000-0005-0000-0000-00006F290000}"/>
    <cellStyle name="_Percent_Book12_Jazztel model 16DP3-Exhibits_Mobile CSC - CMT_Synthèse prev 2006 - 2007 par entreprise_Conso Bridge EBITDA 2008x2007 3 2" xfId="10892" xr:uid="{00000000-0005-0000-0000-000070290000}"/>
    <cellStyle name="_Percent_Book12_Jazztel model 16DP3-Exhibits_Mobile CSC - CMT_Synthèse prev 2006 - 2007 par entreprise_Conso Bridge EBITDA 2008x2007 3_FCF" xfId="10893" xr:uid="{00000000-0005-0000-0000-000071290000}"/>
    <cellStyle name="_Percent_Book12_Jazztel model 16DP3-Exhibits_Mobile CSC - CMT_Synthèse prev 2006 - 2007 par entreprise_Conso Bridge EBITDA 2008x2007 4" xfId="10894" xr:uid="{00000000-0005-0000-0000-000072290000}"/>
    <cellStyle name="_Percent_Book12_Jazztel model 16DP3-Exhibits_Mobile CSC - CMT_Synthèse prev 2006 - 2007 par entreprise_Conso Bridge EBITDA 2008x2007 SPRING06" xfId="10895" xr:uid="{00000000-0005-0000-0000-000073290000}"/>
    <cellStyle name="_Percent_Book12_Jazztel model 16DP3-Exhibits_Mobile CSC - CMT_Synthèse prev 2006 - 2007 par entreprise_Conso Bridge EBITDA 2008x2007 SPRING06 2" xfId="10896" xr:uid="{00000000-0005-0000-0000-000074290000}"/>
    <cellStyle name="_Percent_Book12_Jazztel model 16DP3-Exhibits_Mobile CSC - CMT_Synthèse prev 2006 - 2007 par entreprise_Conso Bridge EBITDA 2008x2007 SPRING06 2 2" xfId="10897" xr:uid="{00000000-0005-0000-0000-000075290000}"/>
    <cellStyle name="_Percent_Book12_Jazztel model 16DP3-Exhibits_Mobile CSC - CMT_Synthèse prev 2006 - 2007 par entreprise_Conso Bridge EBITDA 2008x2007 SPRING06 2_FCF" xfId="10898" xr:uid="{00000000-0005-0000-0000-000076290000}"/>
    <cellStyle name="_Percent_Book12_Jazztel model 16DP3-Exhibits_Mobile CSC - CMT_Synthèse prev 2006 - 2007 par entreprise_Conso Bridge EBITDA 2008x2007 SPRING06 3" xfId="10899" xr:uid="{00000000-0005-0000-0000-000077290000}"/>
    <cellStyle name="_Percent_Book12_Jazztel model 16DP3-Exhibits_Mobile CSC - CMT_Synthèse prev 2006 - 2007 par entreprise_Conso Bridge EBITDA 2008x2007 SPRING06 3 2" xfId="10900" xr:uid="{00000000-0005-0000-0000-000078290000}"/>
    <cellStyle name="_Percent_Book12_Jazztel model 16DP3-Exhibits_Mobile CSC - CMT_Synthèse prev 2006 - 2007 par entreprise_Conso Bridge EBITDA 2008x2007 SPRING06 3_FCF" xfId="10901" xr:uid="{00000000-0005-0000-0000-000079290000}"/>
    <cellStyle name="_Percent_Book12_Jazztel model 16DP3-Exhibits_Mobile CSC - CMT_Synthèse prev 2006 - 2007 par entreprise_Conso Bridge EBITDA 2008x2007 SPRING06 4" xfId="10902" xr:uid="{00000000-0005-0000-0000-00007A290000}"/>
    <cellStyle name="_Percent_Book12_Jazztel model 16DP3-Exhibits_Mobile CSC - CMT_Synthèse prev 2006 - 2007 par entreprise_Conso Bridge EBITDA 2008x2007 SPRING06_FCF" xfId="10903" xr:uid="{00000000-0005-0000-0000-00007B290000}"/>
    <cellStyle name="_Percent_Book12_Jazztel model 16DP3-Exhibits_Mobile CSC - CMT_Synthèse prev 2006 - 2007 par entreprise_Conso Bridge EBITDA 2008x2007_FCF" xfId="10904" xr:uid="{00000000-0005-0000-0000-00007C290000}"/>
    <cellStyle name="_Percent_Book12_Jazztel model 16DP3-Exhibits_Mobile CSC - CMT_Synthèse prev 2006 - 2007 par entreprise_FCF" xfId="10905" xr:uid="{00000000-0005-0000-0000-00007D290000}"/>
    <cellStyle name="_Percent_Book12_Jazztel model 16DP3-Exhibits_Mobile CSC - CMT_Synthèse prev 2006 - 2007 par entreprise_Formats RDG Dec 2007 vMAG Energy Services" xfId="10906" xr:uid="{00000000-0005-0000-0000-00007E290000}"/>
    <cellStyle name="_Percent_Book12_Jazztel model 16DP3-Exhibits_Mobile CSC - CMT_Synthèse prev 2006 - 2007 par entreprise_Formats RDG Dec 2007 vMAG Energy Services 2" xfId="10907" xr:uid="{00000000-0005-0000-0000-00007F290000}"/>
    <cellStyle name="_Percent_Book12_Jazztel model 16DP3-Exhibits_Mobile CSC - CMT_Synthèse prev 2006 - 2007 par entreprise_Formats RDG Dec 2007 vMAG Energy Services 2 2" xfId="10908" xr:uid="{00000000-0005-0000-0000-000080290000}"/>
    <cellStyle name="_Percent_Book12_Jazztel model 16DP3-Exhibits_Mobile CSC - CMT_Synthèse prev 2006 - 2007 par entreprise_Formats RDG Dec 2007 vMAG Energy Services 2_FCF" xfId="10909" xr:uid="{00000000-0005-0000-0000-000081290000}"/>
    <cellStyle name="_Percent_Book12_Jazztel model 16DP3-Exhibits_Mobile CSC - CMT_Synthèse prev 2006 - 2007 par entreprise_Formats RDG Dec 2007 vMAG Energy Services 3" xfId="10910" xr:uid="{00000000-0005-0000-0000-000082290000}"/>
    <cellStyle name="_Percent_Book12_Jazztel model 16DP3-Exhibits_Mobile CSC - CMT_Synthèse prev 2006 - 2007 par entreprise_Formats RDG Dec 2007 vMAG Energy Services 3 2" xfId="10911" xr:uid="{00000000-0005-0000-0000-000083290000}"/>
    <cellStyle name="_Percent_Book12_Jazztel model 16DP3-Exhibits_Mobile CSC - CMT_Synthèse prev 2006 - 2007 par entreprise_Formats RDG Dec 2007 vMAG Energy Services 3_FCF" xfId="10912" xr:uid="{00000000-0005-0000-0000-000084290000}"/>
    <cellStyle name="_Percent_Book12_Jazztel model 16DP3-Exhibits_Mobile CSC - CMT_Synthèse prev 2006 - 2007 par entreprise_Formats RDG Dec 2007 vMAG Energy Services 4" xfId="10913" xr:uid="{00000000-0005-0000-0000-000085290000}"/>
    <cellStyle name="_Percent_Book12_Jazztel model 16DP3-Exhibits_Mobile CSC - CMT_Synthèse prev 2006 - 2007 par entreprise_Formats RDG Dec 2007 vMAG Energy Services_FCF" xfId="10914" xr:uid="{00000000-0005-0000-0000-000086290000}"/>
    <cellStyle name="_Percent_Book12_Jazztel model 16DP3-Exhibits_Mobile CSC - CMT_Synthèse prev 2006 - 2007 par entreprise_P&amp;L Spring 200806" xfId="10915" xr:uid="{00000000-0005-0000-0000-000087290000}"/>
    <cellStyle name="_Percent_Book12_Jazztel model 16DP3-Exhibits_Mobile CSC - CMT_Synthèse prev 2006 - 2007 par entreprise_P&amp;L Spring 200806 2" xfId="10916" xr:uid="{00000000-0005-0000-0000-000088290000}"/>
    <cellStyle name="_Percent_Book12_Jazztel model 16DP3-Exhibits_Mobile CSC - CMT_Synthèse prev 2006 - 2007 par entreprise_P&amp;L Spring 200806 2 2" xfId="10917" xr:uid="{00000000-0005-0000-0000-000089290000}"/>
    <cellStyle name="_Percent_Book12_Jazztel model 16DP3-Exhibits_Mobile CSC - CMT_Synthèse prev 2006 - 2007 par entreprise_P&amp;L Spring 200806 2_FCF" xfId="10918" xr:uid="{00000000-0005-0000-0000-00008A290000}"/>
    <cellStyle name="_Percent_Book12_Jazztel model 16DP3-Exhibits_Mobile CSC - CMT_Synthèse prev 2006 - 2007 par entreprise_P&amp;L Spring 200806 3" xfId="10919" xr:uid="{00000000-0005-0000-0000-00008B290000}"/>
    <cellStyle name="_Percent_Book12_Jazztel model 16DP3-Exhibits_Mobile CSC - CMT_Synthèse prev 2006 - 2007 par entreprise_P&amp;L Spring 200806 3 2" xfId="10920" xr:uid="{00000000-0005-0000-0000-00008C290000}"/>
    <cellStyle name="_Percent_Book12_Jazztel model 16DP3-Exhibits_Mobile CSC - CMT_Synthèse prev 2006 - 2007 par entreprise_P&amp;L Spring 200806 3_FCF" xfId="10921" xr:uid="{00000000-0005-0000-0000-00008D290000}"/>
    <cellStyle name="_Percent_Book12_Jazztel model 16DP3-Exhibits_Mobile CSC - CMT_Synthèse prev 2006 - 2007 par entreprise_P&amp;L Spring 200806 4" xfId="10922" xr:uid="{00000000-0005-0000-0000-00008E290000}"/>
    <cellStyle name="_Percent_Book12_Jazztel model 16DP3-Exhibits_Mobile CSC - CMT_Synthèse prev 2006 - 2007 par entreprise_P&amp;L Spring 200806_FCF" xfId="10923" xr:uid="{00000000-0005-0000-0000-00008F290000}"/>
    <cellStyle name="_Percent_Book12_Jazztel model 16DP3-Exhibits_Mobile CSC - CMT_Synthèse prev 2006 - 2007 par entreprise_Présentation au Board" xfId="10924" xr:uid="{00000000-0005-0000-0000-000090290000}"/>
    <cellStyle name="_Percent_Book12_Jazztel model 16DP3-Exhibits_Mobile CSC - CMT_Synthèse prev 2006 - 2007 par entreprise_Présentation au Board 2" xfId="10925" xr:uid="{00000000-0005-0000-0000-000091290000}"/>
    <cellStyle name="_Percent_Book12_Jazztel model 16DP3-Exhibits_Mobile CSC - CMT_Synthèse prev 2006 - 2007 par entreprise_Présentation au Board 2 2" xfId="10926" xr:uid="{00000000-0005-0000-0000-000092290000}"/>
    <cellStyle name="_Percent_Book12_Jazztel model 16DP3-Exhibits_Mobile CSC - CMT_Synthèse prev 2006 - 2007 par entreprise_Présentation au Board 2_FCF" xfId="10927" xr:uid="{00000000-0005-0000-0000-000093290000}"/>
    <cellStyle name="_Percent_Book12_Jazztel model 16DP3-Exhibits_Mobile CSC - CMT_Synthèse prev 2006 - 2007 par entreprise_Présentation au Board 3" xfId="10928" xr:uid="{00000000-0005-0000-0000-000094290000}"/>
    <cellStyle name="_Percent_Book12_Jazztel model 16DP3-Exhibits_Mobile CSC - CMT_Synthèse prev 2006 - 2007 par entreprise_Présentation au Board 3 2" xfId="10929" xr:uid="{00000000-0005-0000-0000-000095290000}"/>
    <cellStyle name="_Percent_Book12_Jazztel model 16DP3-Exhibits_Mobile CSC - CMT_Synthèse prev 2006 - 2007 par entreprise_Présentation au Board 3_FCF" xfId="10930" xr:uid="{00000000-0005-0000-0000-000096290000}"/>
    <cellStyle name="_Percent_Book12_Jazztel model 16DP3-Exhibits_Mobile CSC - CMT_Synthèse prev 2006 - 2007 par entreprise_Présentation au Board 4" xfId="10931" xr:uid="{00000000-0005-0000-0000-000097290000}"/>
    <cellStyle name="_Percent_Book12_Jazztel model 16DP3-Exhibits_Mobile CSC - CMT_Synthèse prev 2006 - 2007 par entreprise_Présentation au Board July 29" xfId="10932" xr:uid="{00000000-0005-0000-0000-000098290000}"/>
    <cellStyle name="_Percent_Book12_Jazztel model 16DP3-Exhibits_Mobile CSC - CMT_Synthèse prev 2006 - 2007 par entreprise_Présentation au Board July 29 2" xfId="10933" xr:uid="{00000000-0005-0000-0000-000099290000}"/>
    <cellStyle name="_Percent_Book12_Jazztel model 16DP3-Exhibits_Mobile CSC - CMT_Synthèse prev 2006 - 2007 par entreprise_Présentation au Board July 29 2 2" xfId="10934" xr:uid="{00000000-0005-0000-0000-00009A290000}"/>
    <cellStyle name="_Percent_Book12_Jazztel model 16DP3-Exhibits_Mobile CSC - CMT_Synthèse prev 2006 - 2007 par entreprise_Présentation au Board July 29 2_FCF" xfId="10935" xr:uid="{00000000-0005-0000-0000-00009B290000}"/>
    <cellStyle name="_Percent_Book12_Jazztel model 16DP3-Exhibits_Mobile CSC - CMT_Synthèse prev 2006 - 2007 par entreprise_Présentation au Board July 29 3" xfId="10936" xr:uid="{00000000-0005-0000-0000-00009C290000}"/>
    <cellStyle name="_Percent_Book12_Jazztel model 16DP3-Exhibits_Mobile CSC - CMT_Synthèse prev 2006 - 2007 par entreprise_Présentation au Board July 29 3 2" xfId="10937" xr:uid="{00000000-0005-0000-0000-00009D290000}"/>
    <cellStyle name="_Percent_Book12_Jazztel model 16DP3-Exhibits_Mobile CSC - CMT_Synthèse prev 2006 - 2007 par entreprise_Présentation au Board July 29 3_FCF" xfId="10938" xr:uid="{00000000-0005-0000-0000-00009E290000}"/>
    <cellStyle name="_Percent_Book12_Jazztel model 16DP3-Exhibits_Mobile CSC - CMT_Synthèse prev 2006 - 2007 par entreprise_Présentation au Board July 29 4" xfId="10939" xr:uid="{00000000-0005-0000-0000-00009F290000}"/>
    <cellStyle name="_Percent_Book12_Jazztel model 16DP3-Exhibits_Mobile CSC - CMT_Synthèse prev 2006 - 2007 par entreprise_Présentation au Board July 29_FCF" xfId="10940" xr:uid="{00000000-0005-0000-0000-0000A0290000}"/>
    <cellStyle name="_Percent_Book12_Jazztel model 16DP3-Exhibits_Mobile CSC - CMT_Synthèse prev 2006 - 2007 par entreprise_Présentation au Board_FCF" xfId="10941" xr:uid="{00000000-0005-0000-0000-0000A1290000}"/>
    <cellStyle name="_Percent_Book12_Jazztel model 16DP3-Exhibits_Mobile CSC - CMT_Synthèse prev 2006 - 2007 par entreprise_Présentation au CDG July 21 v080708" xfId="10942" xr:uid="{00000000-0005-0000-0000-0000A2290000}"/>
    <cellStyle name="_Percent_Book12_Jazztel model 16DP3-Exhibits_Mobile CSC - CMT_Synthèse prev 2006 - 2007 par entreprise_Présentation au CDG July 21 v080708 2" xfId="10943" xr:uid="{00000000-0005-0000-0000-0000A3290000}"/>
    <cellStyle name="_Percent_Book12_Jazztel model 16DP3-Exhibits_Mobile CSC - CMT_Synthèse prev 2006 - 2007 par entreprise_Présentation au CDG July 21 v080708 2 2" xfId="10944" xr:uid="{00000000-0005-0000-0000-0000A4290000}"/>
    <cellStyle name="_Percent_Book12_Jazztel model 16DP3-Exhibits_Mobile CSC - CMT_Synthèse prev 2006 - 2007 par entreprise_Présentation au CDG July 21 v080708 2_FCF" xfId="10945" xr:uid="{00000000-0005-0000-0000-0000A5290000}"/>
    <cellStyle name="_Percent_Book12_Jazztel model 16DP3-Exhibits_Mobile CSC - CMT_Synthèse prev 2006 - 2007 par entreprise_Présentation au CDG July 21 v080708 3" xfId="10946" xr:uid="{00000000-0005-0000-0000-0000A6290000}"/>
    <cellStyle name="_Percent_Book12_Jazztel model 16DP3-Exhibits_Mobile CSC - CMT_Synthèse prev 2006 - 2007 par entreprise_Présentation au CDG July 21 v080708 3 2" xfId="10947" xr:uid="{00000000-0005-0000-0000-0000A7290000}"/>
    <cellStyle name="_Percent_Book12_Jazztel model 16DP3-Exhibits_Mobile CSC - CMT_Synthèse prev 2006 - 2007 par entreprise_Présentation au CDG July 21 v080708 3_FCF" xfId="10948" xr:uid="{00000000-0005-0000-0000-0000A8290000}"/>
    <cellStyle name="_Percent_Book12_Jazztel model 16DP3-Exhibits_Mobile CSC - CMT_Synthèse prev 2006 - 2007 par entreprise_Présentation au CDG July 21 v080708 4" xfId="10949" xr:uid="{00000000-0005-0000-0000-0000A9290000}"/>
    <cellStyle name="_Percent_Book12_Jazztel model 16DP3-Exhibits_Mobile CSC - CMT_Synthèse prev 2006 - 2007 par entreprise_Présentation au CDG July 21 v080708_FCF" xfId="10950" xr:uid="{00000000-0005-0000-0000-0000AA290000}"/>
    <cellStyle name="_Percent_Book12_Jazztel model 16DP3-Exhibits_Mobile CSC - CMT_Synthèse prev 2006 - 2007 par entreprise_RM 2008 01 comments ILM" xfId="10951" xr:uid="{00000000-0005-0000-0000-0000AB290000}"/>
    <cellStyle name="_Percent_Book12_Jazztel model 16DP3-Exhibits_Mobile CSC - CMT_Synthèse prev 2006 - 2007 par entreprise_RM 2008 01 comments ILM 2" xfId="10952" xr:uid="{00000000-0005-0000-0000-0000AC290000}"/>
    <cellStyle name="_Percent_Book12_Jazztel model 16DP3-Exhibits_Mobile CSC - CMT_Synthèse prev 2006 - 2007 par entreprise_RM 2008 01 comments ILM 2 2" xfId="10953" xr:uid="{00000000-0005-0000-0000-0000AD290000}"/>
    <cellStyle name="_Percent_Book12_Jazztel model 16DP3-Exhibits_Mobile CSC - CMT_Synthèse prev 2006 - 2007 par entreprise_RM 2008 01 comments ILM 2_FCF" xfId="10954" xr:uid="{00000000-0005-0000-0000-0000AE290000}"/>
    <cellStyle name="_Percent_Book12_Jazztel model 16DP3-Exhibits_Mobile CSC - CMT_Synthèse prev 2006 - 2007 par entreprise_RM 2008 01 comments ILM 3" xfId="10955" xr:uid="{00000000-0005-0000-0000-0000AF290000}"/>
    <cellStyle name="_Percent_Book12_Jazztel model 16DP3-Exhibits_Mobile CSC - CMT_Synthèse prev 2006 - 2007 par entreprise_RM 2008 01 comments ILM 3 2" xfId="10956" xr:uid="{00000000-0005-0000-0000-0000B0290000}"/>
    <cellStyle name="_Percent_Book12_Jazztel model 16DP3-Exhibits_Mobile CSC - CMT_Synthèse prev 2006 - 2007 par entreprise_RM 2008 01 comments ILM 3_FCF" xfId="10957" xr:uid="{00000000-0005-0000-0000-0000B1290000}"/>
    <cellStyle name="_Percent_Book12_Jazztel model 16DP3-Exhibits_Mobile CSC - CMT_Synthèse prev 2006 - 2007 par entreprise_RM 2008 01 comments ILM 4" xfId="10958" xr:uid="{00000000-0005-0000-0000-0000B2290000}"/>
    <cellStyle name="_Percent_Book12_Jazztel model 16DP3-Exhibits_Mobile CSC - CMT_Synthèse prev 2006 - 2007 par entreprise_RM 2008 01 comments ILM_FCF" xfId="10959" xr:uid="{00000000-0005-0000-0000-0000B3290000}"/>
    <cellStyle name="_Percent_Book12_Jazztel model 16DP3-Exhibits_Mobile CSC - CMT_Synthèse prev 2006 - 2007 par entreprise_RM 2008 04 comments ILM" xfId="10960" xr:uid="{00000000-0005-0000-0000-0000B4290000}"/>
    <cellStyle name="_Percent_Book12_Jazztel model 16DP3-Exhibits_Mobile CSC - CMT_Synthèse prev 2006 - 2007 par entreprise_RM 2008 04 comments ILM 2" xfId="10961" xr:uid="{00000000-0005-0000-0000-0000B5290000}"/>
    <cellStyle name="_Percent_Book12_Jazztel model 16DP3-Exhibits_Mobile CSC - CMT_Synthèse prev 2006 - 2007 par entreprise_RM 2008 04 comments ILM 2 2" xfId="10962" xr:uid="{00000000-0005-0000-0000-0000B6290000}"/>
    <cellStyle name="_Percent_Book12_Jazztel model 16DP3-Exhibits_Mobile CSC - CMT_Synthèse prev 2006 - 2007 par entreprise_RM 2008 04 comments ILM 2_FCF" xfId="10963" xr:uid="{00000000-0005-0000-0000-0000B7290000}"/>
    <cellStyle name="_Percent_Book12_Jazztel model 16DP3-Exhibits_Mobile CSC - CMT_Synthèse prev 2006 - 2007 par entreprise_RM 2008 04 comments ILM 3" xfId="10964" xr:uid="{00000000-0005-0000-0000-0000B8290000}"/>
    <cellStyle name="_Percent_Book12_Jazztel model 16DP3-Exhibits_Mobile CSC - CMT_Synthèse prev 2006 - 2007 par entreprise_RM 2008 04 comments ILM 3 2" xfId="10965" xr:uid="{00000000-0005-0000-0000-0000B9290000}"/>
    <cellStyle name="_Percent_Book12_Jazztel model 16DP3-Exhibits_Mobile CSC - CMT_Synthèse prev 2006 - 2007 par entreprise_RM 2008 04 comments ILM 3_FCF" xfId="10966" xr:uid="{00000000-0005-0000-0000-0000BA290000}"/>
    <cellStyle name="_Percent_Book12_Jazztel model 16DP3-Exhibits_Mobile CSC - CMT_Synthèse prev 2006 - 2007 par entreprise_RM 2008 04 comments ILM 4" xfId="10967" xr:uid="{00000000-0005-0000-0000-0000BB290000}"/>
    <cellStyle name="_Percent_Book12_Jazztel model 16DP3-Exhibits_Mobile CSC - CMT_Synthèse prev 2006 - 2007 par entreprise_RM 2008 04 comments ILM_FCF" xfId="10968" xr:uid="{00000000-0005-0000-0000-0000BC290000}"/>
    <cellStyle name="_Percent_Book12_Jazztel model 16DP3-Exhibits_Mobile CSC - CMT_Synthèse prev 2006 - 2007 par entreprise_SPRING 2010" xfId="10969" xr:uid="{00000000-0005-0000-0000-0000BD290000}"/>
    <cellStyle name="_Percent_Book12_Jazztel model 16DP3-Exhibits_Mobile CSC - CMT_Synthèse prev 2006 - 2007 par entreprise_SPRING 2010 2" xfId="10970" xr:uid="{00000000-0005-0000-0000-0000BE290000}"/>
    <cellStyle name="_Percent_Book12_Jazztel model 16DP3-Exhibits_Mobile CSC - CMT_Synthèse prev 2006 - 2007 par entreprise_SPRING 2010 2 2" xfId="10971" xr:uid="{00000000-0005-0000-0000-0000BF290000}"/>
    <cellStyle name="_Percent_Book12_Jazztel model 16DP3-Exhibits_Mobile CSC - CMT_Synthèse prev 2006 - 2007 par entreprise_SPRING 2010 2_FCF" xfId="10972" xr:uid="{00000000-0005-0000-0000-0000C0290000}"/>
    <cellStyle name="_Percent_Book12_Jazztel model 16DP3-Exhibits_Mobile CSC - CMT_Synthèse prev 2006 - 2007 par entreprise_SPRING 2010 3" xfId="10973" xr:uid="{00000000-0005-0000-0000-0000C1290000}"/>
    <cellStyle name="_Percent_Book12_Jazztel model 16DP3-Exhibits_Mobile CSC - CMT_Synthèse prev 2006 - 2007 par entreprise_SPRING 2010 3 2" xfId="10974" xr:uid="{00000000-0005-0000-0000-0000C2290000}"/>
    <cellStyle name="_Percent_Book12_Jazztel model 16DP3-Exhibits_Mobile CSC - CMT_Synthèse prev 2006 - 2007 par entreprise_SPRING 2010 3_FCF" xfId="10975" xr:uid="{00000000-0005-0000-0000-0000C3290000}"/>
    <cellStyle name="_Percent_Book12_Jazztel model 16DP3-Exhibits_Mobile CSC - CMT_Synthèse prev 2006 - 2007 par entreprise_SPRING 2010 4" xfId="10976" xr:uid="{00000000-0005-0000-0000-0000C4290000}"/>
    <cellStyle name="_Percent_Book12_Jazztel model 16DP3-Exhibits_Mobile CSC - CMT_Synthèse prev 2006 - 2007 par entreprise_SPRING 2010_FCF" xfId="10977" xr:uid="{00000000-0005-0000-0000-0000C5290000}"/>
    <cellStyle name="_Percent_Book12_Jazztel model 16DP3-Exhibits_Mobile CSC - CMT_Synthèse prev 2006 - 2007 par entreprise_Synthèse Rhodia Spring Dec 2007 P&amp;L" xfId="10978" xr:uid="{00000000-0005-0000-0000-0000C6290000}"/>
    <cellStyle name="_Percent_Book12_Jazztel model 16DP3-Exhibits_Mobile CSC - CMT_Synthèse prev 2006 - 2007 par entreprise_Synthèse Rhodia Spring Dec 2007 P&amp;L 2" xfId="10979" xr:uid="{00000000-0005-0000-0000-0000C7290000}"/>
    <cellStyle name="_Percent_Book12_Jazztel model 16DP3-Exhibits_Mobile CSC - CMT_Synthèse prev 2006 - 2007 par entreprise_Synthèse Rhodia Spring Dec 2007 P&amp;L 2 2" xfId="10980" xr:uid="{00000000-0005-0000-0000-0000C8290000}"/>
    <cellStyle name="_Percent_Book12_Jazztel model 16DP3-Exhibits_Mobile CSC - CMT_Synthèse prev 2006 - 2007 par entreprise_Synthèse Rhodia Spring Dec 2007 P&amp;L 2_FCF" xfId="10981" xr:uid="{00000000-0005-0000-0000-0000C9290000}"/>
    <cellStyle name="_Percent_Book12_Jazztel model 16DP3-Exhibits_Mobile CSC - CMT_Synthèse prev 2006 - 2007 par entreprise_Synthèse Rhodia Spring Dec 2007 P&amp;L 3" xfId="10982" xr:uid="{00000000-0005-0000-0000-0000CA290000}"/>
    <cellStyle name="_Percent_Book12_Jazztel model 16DP3-Exhibits_Mobile CSC - CMT_Synthèse prev 2006 - 2007 par entreprise_Synthèse Rhodia Spring Dec 2007 P&amp;L 3 2" xfId="10983" xr:uid="{00000000-0005-0000-0000-0000CB290000}"/>
    <cellStyle name="_Percent_Book12_Jazztel model 16DP3-Exhibits_Mobile CSC - CMT_Synthèse prev 2006 - 2007 par entreprise_Synthèse Rhodia Spring Dec 2007 P&amp;L 3_FCF" xfId="10984" xr:uid="{00000000-0005-0000-0000-0000CC290000}"/>
    <cellStyle name="_Percent_Book12_Jazztel model 16DP3-Exhibits_Mobile CSC - CMT_Synthèse prev 2006 - 2007 par entreprise_Synthèse Rhodia Spring Dec 2007 P&amp;L 4" xfId="10985" xr:uid="{00000000-0005-0000-0000-0000CD290000}"/>
    <cellStyle name="_Percent_Book12_Jazztel model 16DP3-Exhibits_Mobile CSC - CMT_Synthèse prev 2006 - 2007 par entreprise_Synthèse Rhodia Spring Dec 2007 P&amp;L_FCF" xfId="10986" xr:uid="{00000000-0005-0000-0000-0000CE290000}"/>
    <cellStyle name="_Percent_Book12_Jazztel model 16DP3-Exhibits_Mobile CSC - CMT_Synthèse prev 2006 - 2007 par entreprise_WC &amp; Free Cash Flow 200801" xfId="10987" xr:uid="{00000000-0005-0000-0000-0000CF290000}"/>
    <cellStyle name="_Percent_Book12_Jazztel model 16DP3-Exhibits_Mobile CSC - CMT_Synthèse prev 2006 - 2007 par entreprise_WC &amp; Free Cash Flow 200801 2" xfId="10988" xr:uid="{00000000-0005-0000-0000-0000D0290000}"/>
    <cellStyle name="_Percent_Book12_Jazztel model 16DP3-Exhibits_Mobile CSC - CMT_Synthèse prev 2006 - 2007 par entreprise_WC &amp; Free Cash Flow 200801 2 2" xfId="10989" xr:uid="{00000000-0005-0000-0000-0000D1290000}"/>
    <cellStyle name="_Percent_Book12_Jazztel model 16DP3-Exhibits_Mobile CSC - CMT_Synthèse prev 2006 - 2007 par entreprise_WC &amp; Free Cash Flow 200801 2_FCF" xfId="10990" xr:uid="{00000000-0005-0000-0000-0000D2290000}"/>
    <cellStyle name="_Percent_Book12_Jazztel model 16DP3-Exhibits_Mobile CSC - CMT_Synthèse prev 2006 - 2007 par entreprise_WC &amp; Free Cash Flow 200801 3" xfId="10991" xr:uid="{00000000-0005-0000-0000-0000D3290000}"/>
    <cellStyle name="_Percent_Book12_Jazztel model 16DP3-Exhibits_Mobile CSC - CMT_Synthèse prev 2006 - 2007 par entreprise_WC &amp; Free Cash Flow 200801 3 2" xfId="10992" xr:uid="{00000000-0005-0000-0000-0000D4290000}"/>
    <cellStyle name="_Percent_Book12_Jazztel model 16DP3-Exhibits_Mobile CSC - CMT_Synthèse prev 2006 - 2007 par entreprise_WC &amp; Free Cash Flow 200801 3_FCF" xfId="10993" xr:uid="{00000000-0005-0000-0000-0000D5290000}"/>
    <cellStyle name="_Percent_Book12_Jazztel model 16DP3-Exhibits_Mobile CSC - CMT_Synthèse prev 2006 - 2007 par entreprise_WC &amp; Free Cash Flow 200801 4" xfId="10994" xr:uid="{00000000-0005-0000-0000-0000D6290000}"/>
    <cellStyle name="_Percent_Book12_Jazztel model 16DP3-Exhibits_Mobile CSC - CMT_Synthèse prev 2006 - 2007 par entreprise_WC &amp; Free Cash Flow 200801_FCF" xfId="10995" xr:uid="{00000000-0005-0000-0000-0000D7290000}"/>
    <cellStyle name="_Percent_Book12_Jazztel model 16DP3-Exhibits_Mobile CSC - CMT_Synthèse prev 2006 - 2007 par entreprise_WC &amp; Free Cash Flow 2011-10" xfId="10996" xr:uid="{00000000-0005-0000-0000-0000D8290000}"/>
    <cellStyle name="_Percent_Book12_Jazztel model 16DP3-Exhibits_Mobile CSC - CMT_Synthèse prev 2006 - 2007 par entreprise_WC &amp; Free Cash Flow 2011-10 2" xfId="10997" xr:uid="{00000000-0005-0000-0000-0000D9290000}"/>
    <cellStyle name="_Percent_Book12_Jazztel model 16DP3-Exhibits_Mobile CSC - CMT_Synthèse prev 2006 - 2007 par entreprise_WC &amp; Free Cash Flow 2011-10 2 2" xfId="10998" xr:uid="{00000000-0005-0000-0000-0000DA290000}"/>
    <cellStyle name="_Percent_Book12_Jazztel model 16DP3-Exhibits_Mobile CSC - CMT_Synthèse prev 2006 - 2007 par entreprise_WC &amp; Free Cash Flow 2011-10 2_FCF" xfId="10999" xr:uid="{00000000-0005-0000-0000-0000DB290000}"/>
    <cellStyle name="_Percent_Book12_Jazztel model 16DP3-Exhibits_Mobile CSC - CMT_Synthèse prev 2006 - 2007 par entreprise_WC &amp; Free Cash Flow 2011-10 3" xfId="11000" xr:uid="{00000000-0005-0000-0000-0000DC290000}"/>
    <cellStyle name="_Percent_Book12_Jazztel model 16DP3-Exhibits_Mobile CSC - CMT_Synthèse prev 2006 - 2007 par entreprise_WC &amp; Free Cash Flow 2011-10 3 2" xfId="11001" xr:uid="{00000000-0005-0000-0000-0000DD290000}"/>
    <cellStyle name="_Percent_Book12_Jazztel model 16DP3-Exhibits_Mobile CSC - CMT_Synthèse prev 2006 - 2007 par entreprise_WC &amp; Free Cash Flow 2011-10 3_FCF" xfId="11002" xr:uid="{00000000-0005-0000-0000-0000DE290000}"/>
    <cellStyle name="_Percent_Book12_Jazztel model 16DP3-Exhibits_Mobile CSC - CMT_Synthèse prev 2006 - 2007 par entreprise_WC &amp; Free Cash Flow 2011-10 4" xfId="11003" xr:uid="{00000000-0005-0000-0000-0000DF290000}"/>
    <cellStyle name="_Percent_Book12_Jazztel model 16DP3-Exhibits_Mobile CSC - CMT_Synthèse prev 2006 - 2007 par entreprise_WC &amp; Free Cash Flow 2011-10_FCF" xfId="11004" xr:uid="{00000000-0005-0000-0000-0000E0290000}"/>
    <cellStyle name="_Percent_Book12_Jazztel model 16DP3-Exhibits_Mobile CSC - CMT_Synthèse prev 2006 - 2007 par entreprise_WC &amp; Free Cash Flow Spring 200806" xfId="11005" xr:uid="{00000000-0005-0000-0000-0000E1290000}"/>
    <cellStyle name="_Percent_Book12_Jazztel model 16DP3-Exhibits_Mobile CSC - CMT_Synthèse prev 2006 - 2007 par entreprise_WC &amp; Free Cash Flow Spring 200806 2" xfId="11006" xr:uid="{00000000-0005-0000-0000-0000E2290000}"/>
    <cellStyle name="_Percent_Book12_Jazztel model 16DP3-Exhibits_Mobile CSC - CMT_Synthèse prev 2006 - 2007 par entreprise_WC &amp; Free Cash Flow Spring 200806 2 2" xfId="11007" xr:uid="{00000000-0005-0000-0000-0000E3290000}"/>
    <cellStyle name="_Percent_Book12_Jazztel model 16DP3-Exhibits_Mobile CSC - CMT_Synthèse prev 2006 - 2007 par entreprise_WC &amp; Free Cash Flow Spring 200806 2_FCF" xfId="11008" xr:uid="{00000000-0005-0000-0000-0000E4290000}"/>
    <cellStyle name="_Percent_Book12_Jazztel model 16DP3-Exhibits_Mobile CSC - CMT_Synthèse prev 2006 - 2007 par entreprise_WC &amp; Free Cash Flow Spring 200806 3" xfId="11009" xr:uid="{00000000-0005-0000-0000-0000E5290000}"/>
    <cellStyle name="_Percent_Book12_Jazztel model 16DP3-Exhibits_Mobile CSC - CMT_Synthèse prev 2006 - 2007 par entreprise_WC &amp; Free Cash Flow Spring 200806 3 2" xfId="11010" xr:uid="{00000000-0005-0000-0000-0000E6290000}"/>
    <cellStyle name="_Percent_Book12_Jazztel model 16DP3-Exhibits_Mobile CSC - CMT_Synthèse prev 2006 - 2007 par entreprise_WC &amp; Free Cash Flow Spring 200806 3_FCF" xfId="11011" xr:uid="{00000000-0005-0000-0000-0000E7290000}"/>
    <cellStyle name="_Percent_Book12_Jazztel model 16DP3-Exhibits_Mobile CSC - CMT_Synthèse prev 2006 - 2007 par entreprise_WC &amp; Free Cash Flow Spring 200806 4" xfId="11012" xr:uid="{00000000-0005-0000-0000-0000E8290000}"/>
    <cellStyle name="_Percent_Book12_Jazztel model 16DP3-Exhibits_Mobile CSC - CMT_Synthèse prev 2006 - 2007 par entreprise_WC &amp; Free Cash Flow Spring 200806_FCF" xfId="11013" xr:uid="{00000000-0005-0000-0000-0000E9290000}"/>
    <cellStyle name="_Percent_Book12_Jazztel model 16DP3-Exhibits_T_MOBIL2" xfId="11014" xr:uid="{00000000-0005-0000-0000-0000EA290000}"/>
    <cellStyle name="_Percent_Book12_Jazztel model 16DP3-Exhibits_T_MOBIL2 2" xfId="11015" xr:uid="{00000000-0005-0000-0000-0000EB290000}"/>
    <cellStyle name="_Percent_Book12_Jazztel model 16DP3-Exhibits_T_MOBIL2 2 2" xfId="11016" xr:uid="{00000000-0005-0000-0000-0000EC290000}"/>
    <cellStyle name="_Percent_Book12_Jazztel model 16DP3-Exhibits_T_MOBIL2 2_FCF" xfId="11017" xr:uid="{00000000-0005-0000-0000-0000ED290000}"/>
    <cellStyle name="_Percent_Book12_Jazztel model 16DP3-Exhibits_T_MOBIL2 3" xfId="11018" xr:uid="{00000000-0005-0000-0000-0000EE290000}"/>
    <cellStyle name="_Percent_Book12_Jazztel model 16DP3-Exhibits_T_MOBIL2 3 2" xfId="11019" xr:uid="{00000000-0005-0000-0000-0000EF290000}"/>
    <cellStyle name="_Percent_Book12_Jazztel model 16DP3-Exhibits_T_MOBIL2 3_FCF" xfId="11020" xr:uid="{00000000-0005-0000-0000-0000F0290000}"/>
    <cellStyle name="_Percent_Book12_Jazztel model 16DP3-Exhibits_T_MOBIL2 4" xfId="11021" xr:uid="{00000000-0005-0000-0000-0000F1290000}"/>
    <cellStyle name="_Percent_Book12_Jazztel model 16DP3-Exhibits_T_MOBIL2_FCF" xfId="11022" xr:uid="{00000000-0005-0000-0000-0000F2290000}"/>
    <cellStyle name="_Percent_Book12_Jazztel model 16DP3-Exhibits_T_MOBIL2_Merger model_10 Aug Credit" xfId="11023" xr:uid="{00000000-0005-0000-0000-0000F3290000}"/>
    <cellStyle name="_Percent_Book12_Jazztel model 16DP3-Exhibits_T_MOBIL2_Merger model_10 Aug Credit 2" xfId="11024" xr:uid="{00000000-0005-0000-0000-0000F4290000}"/>
    <cellStyle name="_Percent_Book12_Jazztel model 16DP3-Exhibits_T_MOBIL2_Merger model_10 Aug Credit 2 2" xfId="11025" xr:uid="{00000000-0005-0000-0000-0000F5290000}"/>
    <cellStyle name="_Percent_Book12_Jazztel model 16DP3-Exhibits_T_MOBIL2_Merger model_10 Aug Credit 2_FCF" xfId="11026" xr:uid="{00000000-0005-0000-0000-0000F6290000}"/>
    <cellStyle name="_Percent_Book12_Jazztel model 16DP3-Exhibits_T_MOBIL2_Merger model_10 Aug Credit 3" xfId="11027" xr:uid="{00000000-0005-0000-0000-0000F7290000}"/>
    <cellStyle name="_Percent_Book12_Jazztel model 16DP3-Exhibits_T_MOBIL2_Merger model_10 Aug Credit 3 2" xfId="11028" xr:uid="{00000000-0005-0000-0000-0000F8290000}"/>
    <cellStyle name="_Percent_Book12_Jazztel model 16DP3-Exhibits_T_MOBIL2_Merger model_10 Aug Credit 3_FCF" xfId="11029" xr:uid="{00000000-0005-0000-0000-0000F9290000}"/>
    <cellStyle name="_Percent_Book12_Jazztel model 16DP3-Exhibits_T_MOBIL2_Merger model_10 Aug Credit 4" xfId="11030" xr:uid="{00000000-0005-0000-0000-0000FA290000}"/>
    <cellStyle name="_Percent_Book12_Jazztel model 16DP3-Exhibits_T_MOBIL2_Merger model_10 Aug Credit_FCF" xfId="11031" xr:uid="{00000000-0005-0000-0000-0000FB290000}"/>
    <cellStyle name="_Percent_Book12_Jazztel model 18DP-exhibits" xfId="11032" xr:uid="{00000000-0005-0000-0000-0000FC290000}"/>
    <cellStyle name="_Percent_Book12_Jazztel model 18DP-exhibits 2" xfId="11033" xr:uid="{00000000-0005-0000-0000-0000FD290000}"/>
    <cellStyle name="_Percent_Book12_Jazztel model 18DP-exhibits 2 2" xfId="11034" xr:uid="{00000000-0005-0000-0000-0000FE290000}"/>
    <cellStyle name="_Percent_Book12_Jazztel model 18DP-exhibits 2_FCF" xfId="11035" xr:uid="{00000000-0005-0000-0000-0000FF290000}"/>
    <cellStyle name="_Percent_Book12_Jazztel model 18DP-exhibits 3" xfId="11036" xr:uid="{00000000-0005-0000-0000-0000002A0000}"/>
    <cellStyle name="_Percent_Book12_Jazztel model 18DP-exhibits 3 2" xfId="11037" xr:uid="{00000000-0005-0000-0000-0000012A0000}"/>
    <cellStyle name="_Percent_Book12_Jazztel model 18DP-exhibits 3_FCF" xfId="11038" xr:uid="{00000000-0005-0000-0000-0000022A0000}"/>
    <cellStyle name="_Percent_Book12_Jazztel model 18DP-exhibits 4" xfId="11039" xr:uid="{00000000-0005-0000-0000-0000032A0000}"/>
    <cellStyle name="_Percent_Book12_Jazztel model 18DP-exhibits_FCF" xfId="11040" xr:uid="{00000000-0005-0000-0000-0000042A0000}"/>
    <cellStyle name="_Percent_Book12_Mobile CSC - CMT" xfId="11041" xr:uid="{00000000-0005-0000-0000-0000052A0000}"/>
    <cellStyle name="_Percent_Book12_Mobile CSC - CMT 2" xfId="11042" xr:uid="{00000000-0005-0000-0000-0000062A0000}"/>
    <cellStyle name="_Percent_Book12_Mobile CSC - CMT 2 2" xfId="11043" xr:uid="{00000000-0005-0000-0000-0000072A0000}"/>
    <cellStyle name="_Percent_Book12_Mobile CSC - CMT 2_FCF" xfId="11044" xr:uid="{00000000-0005-0000-0000-0000082A0000}"/>
    <cellStyle name="_Percent_Book12_Mobile CSC - CMT 3" xfId="11045" xr:uid="{00000000-0005-0000-0000-0000092A0000}"/>
    <cellStyle name="_Percent_Book12_Mobile CSC - CMT 3 2" xfId="11046" xr:uid="{00000000-0005-0000-0000-00000A2A0000}"/>
    <cellStyle name="_Percent_Book12_Mobile CSC - CMT 3_FCF" xfId="11047" xr:uid="{00000000-0005-0000-0000-00000B2A0000}"/>
    <cellStyle name="_Percent_Book12_Mobile CSC - CMT 4" xfId="11048" xr:uid="{00000000-0005-0000-0000-00000C2A0000}"/>
    <cellStyle name="_Percent_Book12_Mobile CSC - CMT_FCF" xfId="11049" xr:uid="{00000000-0005-0000-0000-00000D2A0000}"/>
    <cellStyle name="_Percent_Book12_Mobile CSC - CMT_Merger model_10 Aug Credit" xfId="11050" xr:uid="{00000000-0005-0000-0000-00000E2A0000}"/>
    <cellStyle name="_Percent_Book12_Mobile CSC - CMT_Merger model_10 Aug Credit 2" xfId="11051" xr:uid="{00000000-0005-0000-0000-00000F2A0000}"/>
    <cellStyle name="_Percent_Book12_Mobile CSC - CMT_Merger model_10 Aug Credit 2 2" xfId="11052" xr:uid="{00000000-0005-0000-0000-0000102A0000}"/>
    <cellStyle name="_Percent_Book12_Mobile CSC - CMT_Merger model_10 Aug Credit 2_FCF" xfId="11053" xr:uid="{00000000-0005-0000-0000-0000112A0000}"/>
    <cellStyle name="_Percent_Book12_Mobile CSC - CMT_Merger model_10 Aug Credit 3" xfId="11054" xr:uid="{00000000-0005-0000-0000-0000122A0000}"/>
    <cellStyle name="_Percent_Book12_Mobile CSC - CMT_Merger model_10 Aug Credit 3 2" xfId="11055" xr:uid="{00000000-0005-0000-0000-0000132A0000}"/>
    <cellStyle name="_Percent_Book12_Mobile CSC - CMT_Merger model_10 Aug Credit 3_FCF" xfId="11056" xr:uid="{00000000-0005-0000-0000-0000142A0000}"/>
    <cellStyle name="_Percent_Book12_Mobile CSC - CMT_Merger model_10 Aug Credit 4" xfId="11057" xr:uid="{00000000-0005-0000-0000-0000152A0000}"/>
    <cellStyle name="_Percent_Book12_Mobile CSC - CMT_Merger model_10 Aug Credit_FCF" xfId="11058" xr:uid="{00000000-0005-0000-0000-0000162A0000}"/>
    <cellStyle name="_Percent_Book2" xfId="11059" xr:uid="{00000000-0005-0000-0000-0000172A0000}"/>
    <cellStyle name="_Percent_Book2 2" xfId="11060" xr:uid="{00000000-0005-0000-0000-0000182A0000}"/>
    <cellStyle name="_Percent_Book2 2_FCF" xfId="11061" xr:uid="{00000000-0005-0000-0000-0000192A0000}"/>
    <cellStyle name="_Percent_Book2 3" xfId="11062" xr:uid="{00000000-0005-0000-0000-00001A2A0000}"/>
    <cellStyle name="_Percent_Book2_FCF" xfId="11063" xr:uid="{00000000-0005-0000-0000-00001B2A0000}"/>
    <cellStyle name="_Percent_Cleopatra Preliminary Valuation Summary" xfId="11064" xr:uid="{00000000-0005-0000-0000-00001C2A0000}"/>
    <cellStyle name="_Percent_Cleopatra Preliminary Valuation Summary 2" xfId="11065" xr:uid="{00000000-0005-0000-0000-00001D2A0000}"/>
    <cellStyle name="_Percent_Cleopatra Preliminary Valuation Summary 2 2" xfId="11066" xr:uid="{00000000-0005-0000-0000-00001E2A0000}"/>
    <cellStyle name="_Percent_Cleopatra Preliminary Valuation Summary 2_FCF" xfId="11067" xr:uid="{00000000-0005-0000-0000-00001F2A0000}"/>
    <cellStyle name="_Percent_Cleopatra Preliminary Valuation Summary 3" xfId="11068" xr:uid="{00000000-0005-0000-0000-0000202A0000}"/>
    <cellStyle name="_Percent_Cleopatra Preliminary Valuation Summary 3 2" xfId="11069" xr:uid="{00000000-0005-0000-0000-0000212A0000}"/>
    <cellStyle name="_Percent_Cleopatra Preliminary Valuation Summary 3_FCF" xfId="11070" xr:uid="{00000000-0005-0000-0000-0000222A0000}"/>
    <cellStyle name="_Percent_Cleopatra Preliminary Valuation Summary 4" xfId="11071" xr:uid="{00000000-0005-0000-0000-0000232A0000}"/>
    <cellStyle name="_Percent_Cleopatra Preliminary Valuation Summary_FCF" xfId="11072" xr:uid="{00000000-0005-0000-0000-0000242A0000}"/>
    <cellStyle name="_Percent_Comdot - gStyle Excel Slides" xfId="11073" xr:uid="{00000000-0005-0000-0000-0000252A0000}"/>
    <cellStyle name="_Percent_Comdot - gStyle Excel Slides 2" xfId="11074" xr:uid="{00000000-0005-0000-0000-0000262A0000}"/>
    <cellStyle name="_Percent_Comdot - gStyle Excel Slides 2 2" xfId="11075" xr:uid="{00000000-0005-0000-0000-0000272A0000}"/>
    <cellStyle name="_Percent_Comdot - gStyle Excel Slides 2_FCF" xfId="11076" xr:uid="{00000000-0005-0000-0000-0000282A0000}"/>
    <cellStyle name="_Percent_Comdot - gStyle Excel Slides 3" xfId="11077" xr:uid="{00000000-0005-0000-0000-0000292A0000}"/>
    <cellStyle name="_Percent_Comdot - gStyle Excel Slides 3 2" xfId="11078" xr:uid="{00000000-0005-0000-0000-00002A2A0000}"/>
    <cellStyle name="_Percent_Comdot - gStyle Excel Slides 3_FCF" xfId="11079" xr:uid="{00000000-0005-0000-0000-00002B2A0000}"/>
    <cellStyle name="_Percent_Comdot - gStyle Excel Slides 4" xfId="11080" xr:uid="{00000000-0005-0000-0000-00002C2A0000}"/>
    <cellStyle name="_Percent_Comdot - gStyle Excel Slides_FCF" xfId="11081" xr:uid="{00000000-0005-0000-0000-00002D2A0000}"/>
    <cellStyle name="_Percent_Comdot LBO Short Form - v3" xfId="11082" xr:uid="{00000000-0005-0000-0000-00002E2A0000}"/>
    <cellStyle name="_Percent_Comdot LBO Short Form - v3 2" xfId="11083" xr:uid="{00000000-0005-0000-0000-00002F2A0000}"/>
    <cellStyle name="_Percent_Comdot LBO Short Form - v3 2 2" xfId="11084" xr:uid="{00000000-0005-0000-0000-0000302A0000}"/>
    <cellStyle name="_Percent_Comdot LBO Short Form - v3 2_FCF" xfId="11085" xr:uid="{00000000-0005-0000-0000-0000312A0000}"/>
    <cellStyle name="_Percent_Comdot LBO Short Form - v3 3" xfId="11086" xr:uid="{00000000-0005-0000-0000-0000322A0000}"/>
    <cellStyle name="_Percent_Comdot LBO Short Form - v3 3 2" xfId="11087" xr:uid="{00000000-0005-0000-0000-0000332A0000}"/>
    <cellStyle name="_Percent_Comdot LBO Short Form - v3 3_FCF" xfId="11088" xr:uid="{00000000-0005-0000-0000-0000342A0000}"/>
    <cellStyle name="_Percent_Comdot LBO Short Form - v3 4" xfId="11089" xr:uid="{00000000-0005-0000-0000-0000352A0000}"/>
    <cellStyle name="_Percent_Comdot LBO Short Form - v3_FCF" xfId="11090" xr:uid="{00000000-0005-0000-0000-0000362A0000}"/>
    <cellStyle name="_Percent_Comps" xfId="11091" xr:uid="{00000000-0005-0000-0000-0000372A0000}"/>
    <cellStyle name="_Percent_Comps 2" xfId="11092" xr:uid="{00000000-0005-0000-0000-0000382A0000}"/>
    <cellStyle name="_Percent_Comps 2 2" xfId="11093" xr:uid="{00000000-0005-0000-0000-0000392A0000}"/>
    <cellStyle name="_Percent_Comps 2_FCF" xfId="11094" xr:uid="{00000000-0005-0000-0000-00003A2A0000}"/>
    <cellStyle name="_Percent_Comps 3" xfId="11095" xr:uid="{00000000-0005-0000-0000-00003B2A0000}"/>
    <cellStyle name="_Percent_Comps 3 2" xfId="11096" xr:uid="{00000000-0005-0000-0000-00003C2A0000}"/>
    <cellStyle name="_Percent_Comps 3_FCF" xfId="11097" xr:uid="{00000000-0005-0000-0000-00003D2A0000}"/>
    <cellStyle name="_Percent_Comps 4" xfId="11098" xr:uid="{00000000-0005-0000-0000-00003E2A0000}"/>
    <cellStyle name="_Percent_Comps_FCF" xfId="11099" xr:uid="{00000000-0005-0000-0000-00003F2A0000}"/>
    <cellStyle name="_Percent_contribution_analysis" xfId="11100" xr:uid="{00000000-0005-0000-0000-0000402A0000}"/>
    <cellStyle name="_Percent_contribution_analysis 2" xfId="11101" xr:uid="{00000000-0005-0000-0000-0000412A0000}"/>
    <cellStyle name="_Percent_contribution_analysis 2_FCF" xfId="11102" xr:uid="{00000000-0005-0000-0000-0000422A0000}"/>
    <cellStyle name="_Percent_contribution_analysis 3" xfId="11103" xr:uid="{00000000-0005-0000-0000-0000432A0000}"/>
    <cellStyle name="_Percent_contribution_analysis 4" xfId="11104" xr:uid="{00000000-0005-0000-0000-0000442A0000}"/>
    <cellStyle name="_Percent_contribution_analysis_FCF" xfId="11105" xr:uid="{00000000-0005-0000-0000-0000452A0000}"/>
    <cellStyle name="_Percent_contribution_analysis_JazzClear" xfId="11106" xr:uid="{00000000-0005-0000-0000-0000462A0000}"/>
    <cellStyle name="_Percent_contribution_analysis_JazzClear 2" xfId="11107" xr:uid="{00000000-0005-0000-0000-0000472A0000}"/>
    <cellStyle name="_Percent_contribution_analysis_JazzClear 2_FCF" xfId="11108" xr:uid="{00000000-0005-0000-0000-0000482A0000}"/>
    <cellStyle name="_Percent_contribution_analysis_JazzClear 3" xfId="11109" xr:uid="{00000000-0005-0000-0000-0000492A0000}"/>
    <cellStyle name="_Percent_contribution_analysis_JazzClear 4" xfId="11110" xr:uid="{00000000-0005-0000-0000-00004A2A0000}"/>
    <cellStyle name="_Percent_contribution_analysis_JazzClear_FCF" xfId="11111" xr:uid="{00000000-0005-0000-0000-00004B2A0000}"/>
    <cellStyle name="_Percent_CSC Blank" xfId="11112" xr:uid="{00000000-0005-0000-0000-00004C2A0000}"/>
    <cellStyle name="_Percent_CSC Blank 2" xfId="11113" xr:uid="{00000000-0005-0000-0000-00004D2A0000}"/>
    <cellStyle name="_Percent_CSC Blank 2_FCF" xfId="11114" xr:uid="{00000000-0005-0000-0000-00004E2A0000}"/>
    <cellStyle name="_Percent_CSC Blank 3" xfId="11115" xr:uid="{00000000-0005-0000-0000-00004F2A0000}"/>
    <cellStyle name="_Percent_CSC Blank 4" xfId="11116" xr:uid="{00000000-0005-0000-0000-0000502A0000}"/>
    <cellStyle name="_Percent_CSC Blank_FCF" xfId="11117" xr:uid="{00000000-0005-0000-0000-0000512A0000}"/>
    <cellStyle name="_Percent_DCF - July 2, 2001" xfId="11118" xr:uid="{00000000-0005-0000-0000-0000522A0000}"/>
    <cellStyle name="_Percent_DCF - July 2, 2001 2" xfId="11119" xr:uid="{00000000-0005-0000-0000-0000532A0000}"/>
    <cellStyle name="_Percent_DCF - July 2, 2001 2 2" xfId="11120" xr:uid="{00000000-0005-0000-0000-0000542A0000}"/>
    <cellStyle name="_Percent_DCF - July 2, 2001 2_FCF" xfId="11121" xr:uid="{00000000-0005-0000-0000-0000552A0000}"/>
    <cellStyle name="_Percent_DCF - July 2, 2001 3" xfId="11122" xr:uid="{00000000-0005-0000-0000-0000562A0000}"/>
    <cellStyle name="_Percent_DCF - July 2, 2001 3 2" xfId="11123" xr:uid="{00000000-0005-0000-0000-0000572A0000}"/>
    <cellStyle name="_Percent_DCF - July 2, 2001 3_FCF" xfId="11124" xr:uid="{00000000-0005-0000-0000-0000582A0000}"/>
    <cellStyle name="_Percent_DCF - July 2, 2001 4" xfId="11125" xr:uid="{00000000-0005-0000-0000-0000592A0000}"/>
    <cellStyle name="_Percent_DCF - July 2, 2001_FCF" xfId="11126" xr:uid="{00000000-0005-0000-0000-00005A2A0000}"/>
    <cellStyle name="_Percent_DCF Summary pages" xfId="11127" xr:uid="{00000000-0005-0000-0000-00005B2A0000}"/>
    <cellStyle name="_Percent_DCF Summary pages 2" xfId="11128" xr:uid="{00000000-0005-0000-0000-00005C2A0000}"/>
    <cellStyle name="_Percent_DCF Summary pages 2 2" xfId="11129" xr:uid="{00000000-0005-0000-0000-00005D2A0000}"/>
    <cellStyle name="_Percent_DCF Summary pages 2_FCF" xfId="11130" xr:uid="{00000000-0005-0000-0000-00005E2A0000}"/>
    <cellStyle name="_Percent_DCF Summary pages 3" xfId="11131" xr:uid="{00000000-0005-0000-0000-00005F2A0000}"/>
    <cellStyle name="_Percent_DCF Summary pages 3 2" xfId="11132" xr:uid="{00000000-0005-0000-0000-0000602A0000}"/>
    <cellStyle name="_Percent_DCF Summary pages 3_FCF" xfId="11133" xr:uid="{00000000-0005-0000-0000-0000612A0000}"/>
    <cellStyle name="_Percent_DCF Summary pages 4" xfId="11134" xr:uid="{00000000-0005-0000-0000-0000622A0000}"/>
    <cellStyle name="_Percent_DCF Summary pages 5" xfId="11135" xr:uid="{00000000-0005-0000-0000-0000632A0000}"/>
    <cellStyle name="_Percent_DCF Summary pages_2009-07-22_PEC-CAPEX 2009-2010_V7" xfId="11136" xr:uid="{00000000-0005-0000-0000-0000642A0000}"/>
    <cellStyle name="_Percent_DCF Summary pages_2009-08_PEC-CAPEX 2009-2010_V8" xfId="11137" xr:uid="{00000000-0005-0000-0000-0000652A0000}"/>
    <cellStyle name="_Percent_DCF Summary pages_FCF" xfId="11138" xr:uid="{00000000-0005-0000-0000-0000662A0000}"/>
    <cellStyle name="_Percent_DCF Summary pages_Jazztel model 16DP3-Exhibits" xfId="11139" xr:uid="{00000000-0005-0000-0000-0000672A0000}"/>
    <cellStyle name="_Percent_DCF Summary pages_Jazztel model 16DP3-Exhibits 2" xfId="11140" xr:uid="{00000000-0005-0000-0000-0000682A0000}"/>
    <cellStyle name="_Percent_DCF Summary pages_Jazztel model 16DP3-Exhibits 2 2" xfId="11141" xr:uid="{00000000-0005-0000-0000-0000692A0000}"/>
    <cellStyle name="_Percent_DCF Summary pages_Jazztel model 16DP3-Exhibits 2_FCF" xfId="11142" xr:uid="{00000000-0005-0000-0000-00006A2A0000}"/>
    <cellStyle name="_Percent_DCF Summary pages_Jazztel model 16DP3-Exhibits 3" xfId="11143" xr:uid="{00000000-0005-0000-0000-00006B2A0000}"/>
    <cellStyle name="_Percent_DCF Summary pages_Jazztel model 16DP3-Exhibits 3 2" xfId="11144" xr:uid="{00000000-0005-0000-0000-00006C2A0000}"/>
    <cellStyle name="_Percent_DCF Summary pages_Jazztel model 16DP3-Exhibits 3_FCF" xfId="11145" xr:uid="{00000000-0005-0000-0000-00006D2A0000}"/>
    <cellStyle name="_Percent_DCF Summary pages_Jazztel model 16DP3-Exhibits 4" xfId="11146" xr:uid="{00000000-0005-0000-0000-00006E2A0000}"/>
    <cellStyle name="_Percent_DCF Summary pages_Jazztel model 16DP3-Exhibits_FCF" xfId="11147" xr:uid="{00000000-0005-0000-0000-00006F2A0000}"/>
    <cellStyle name="_Percent_DCF Summary pages_Jazztel model 16DP3-Exhibits_Mobile CSC - CMT" xfId="11148" xr:uid="{00000000-0005-0000-0000-0000702A0000}"/>
    <cellStyle name="_Percent_DCF Summary pages_Jazztel model 16DP3-Exhibits_Mobile CSC - CMT 2" xfId="11149" xr:uid="{00000000-0005-0000-0000-0000712A0000}"/>
    <cellStyle name="_Percent_DCF Summary pages_Jazztel model 16DP3-Exhibits_Mobile CSC - CMT 2 2" xfId="11150" xr:uid="{00000000-0005-0000-0000-0000722A0000}"/>
    <cellStyle name="_Percent_DCF Summary pages_Jazztel model 16DP3-Exhibits_Mobile CSC - CMT 2_FCF" xfId="11151" xr:uid="{00000000-0005-0000-0000-0000732A0000}"/>
    <cellStyle name="_Percent_DCF Summary pages_Jazztel model 16DP3-Exhibits_Mobile CSC - CMT 3" xfId="11152" xr:uid="{00000000-0005-0000-0000-0000742A0000}"/>
    <cellStyle name="_Percent_DCF Summary pages_Jazztel model 16DP3-Exhibits_Mobile CSC - CMT 3 2" xfId="11153" xr:uid="{00000000-0005-0000-0000-0000752A0000}"/>
    <cellStyle name="_Percent_DCF Summary pages_Jazztel model 16DP3-Exhibits_Mobile CSC - CMT 3_FCF" xfId="11154" xr:uid="{00000000-0005-0000-0000-0000762A0000}"/>
    <cellStyle name="_Percent_DCF Summary pages_Jazztel model 16DP3-Exhibits_Mobile CSC - CMT 4" xfId="11155" xr:uid="{00000000-0005-0000-0000-0000772A0000}"/>
    <cellStyle name="_Percent_DCF Summary pages_Jazztel model 16DP3-Exhibits_Mobile CSC - CMT_Chiffres Pres board 2007" xfId="11156" xr:uid="{00000000-0005-0000-0000-0000782A0000}"/>
    <cellStyle name="_Percent_DCF Summary pages_Jazztel model 16DP3-Exhibits_Mobile CSC - CMT_Chiffres Pres board 2007 2" xfId="11157" xr:uid="{00000000-0005-0000-0000-0000792A0000}"/>
    <cellStyle name="_Percent_DCF Summary pages_Jazztel model 16DP3-Exhibits_Mobile CSC - CMT_Chiffres Pres board 2007 2 2" xfId="11158" xr:uid="{00000000-0005-0000-0000-00007A2A0000}"/>
    <cellStyle name="_Percent_DCF Summary pages_Jazztel model 16DP3-Exhibits_Mobile CSC - CMT_Chiffres Pres board 2007 2_FCF" xfId="11159" xr:uid="{00000000-0005-0000-0000-00007B2A0000}"/>
    <cellStyle name="_Percent_DCF Summary pages_Jazztel model 16DP3-Exhibits_Mobile CSC - CMT_Chiffres Pres board 2007 3" xfId="11160" xr:uid="{00000000-0005-0000-0000-00007C2A0000}"/>
    <cellStyle name="_Percent_DCF Summary pages_Jazztel model 16DP3-Exhibits_Mobile CSC - CMT_Chiffres Pres board 2007 3 2" xfId="11161" xr:uid="{00000000-0005-0000-0000-00007D2A0000}"/>
    <cellStyle name="_Percent_DCF Summary pages_Jazztel model 16DP3-Exhibits_Mobile CSC - CMT_Chiffres Pres board 2007 3_FCF" xfId="11162" xr:uid="{00000000-0005-0000-0000-00007E2A0000}"/>
    <cellStyle name="_Percent_DCF Summary pages_Jazztel model 16DP3-Exhibits_Mobile CSC - CMT_Chiffres Pres board 2007 4" xfId="11163" xr:uid="{00000000-0005-0000-0000-00007F2A0000}"/>
    <cellStyle name="_Percent_DCF Summary pages_Jazztel model 16DP3-Exhibits_Mobile CSC - CMT_Chiffres Pres board 2007_FCF" xfId="11164" xr:uid="{00000000-0005-0000-0000-0000802A0000}"/>
    <cellStyle name="_Percent_DCF Summary pages_Jazztel model 16DP3-Exhibits_Mobile CSC - CMT_Chiffres Pres Juillet 2007" xfId="11165" xr:uid="{00000000-0005-0000-0000-0000812A0000}"/>
    <cellStyle name="_Percent_DCF Summary pages_Jazztel model 16DP3-Exhibits_Mobile CSC - CMT_Chiffres Pres Juillet 2007 2" xfId="11166" xr:uid="{00000000-0005-0000-0000-0000822A0000}"/>
    <cellStyle name="_Percent_DCF Summary pages_Jazztel model 16DP3-Exhibits_Mobile CSC - CMT_Chiffres Pres Juillet 2007 2 2" xfId="11167" xr:uid="{00000000-0005-0000-0000-0000832A0000}"/>
    <cellStyle name="_Percent_DCF Summary pages_Jazztel model 16DP3-Exhibits_Mobile CSC - CMT_Chiffres Pres Juillet 2007 2_FCF" xfId="11168" xr:uid="{00000000-0005-0000-0000-0000842A0000}"/>
    <cellStyle name="_Percent_DCF Summary pages_Jazztel model 16DP3-Exhibits_Mobile CSC - CMT_Chiffres Pres Juillet 2007 3" xfId="11169" xr:uid="{00000000-0005-0000-0000-0000852A0000}"/>
    <cellStyle name="_Percent_DCF Summary pages_Jazztel model 16DP3-Exhibits_Mobile CSC - CMT_Chiffres Pres Juillet 2007 3 2" xfId="11170" xr:uid="{00000000-0005-0000-0000-0000862A0000}"/>
    <cellStyle name="_Percent_DCF Summary pages_Jazztel model 16DP3-Exhibits_Mobile CSC - CMT_Chiffres Pres Juillet 2007 3_FCF" xfId="11171" xr:uid="{00000000-0005-0000-0000-0000872A0000}"/>
    <cellStyle name="_Percent_DCF Summary pages_Jazztel model 16DP3-Exhibits_Mobile CSC - CMT_Chiffres Pres Juillet 2007 4" xfId="11172" xr:uid="{00000000-0005-0000-0000-0000882A0000}"/>
    <cellStyle name="_Percent_DCF Summary pages_Jazztel model 16DP3-Exhibits_Mobile CSC - CMT_Chiffres Pres Juillet 2007_FCF" xfId="11173" xr:uid="{00000000-0005-0000-0000-0000892A0000}"/>
    <cellStyle name="_Percent_DCF Summary pages_Jazztel model 16DP3-Exhibits_Mobile CSC - CMT_FCF" xfId="11174" xr:uid="{00000000-0005-0000-0000-00008A2A0000}"/>
    <cellStyle name="_Percent_DCF Summary pages_Jazztel model 16DP3-Exhibits_Mobile CSC - CMT_Free Cash Flow" xfId="11175" xr:uid="{00000000-0005-0000-0000-00008B2A0000}"/>
    <cellStyle name="_Percent_DCF Summary pages_Jazztel model 16DP3-Exhibits_Mobile CSC - CMT_Free Cash Flow 2" xfId="11176" xr:uid="{00000000-0005-0000-0000-00008C2A0000}"/>
    <cellStyle name="_Percent_DCF Summary pages_Jazztel model 16DP3-Exhibits_Mobile CSC - CMT_Free Cash Flow 2 2" xfId="11177" xr:uid="{00000000-0005-0000-0000-00008D2A0000}"/>
    <cellStyle name="_Percent_DCF Summary pages_Jazztel model 16DP3-Exhibits_Mobile CSC - CMT_Free Cash Flow 2_FCF" xfId="11178" xr:uid="{00000000-0005-0000-0000-00008E2A0000}"/>
    <cellStyle name="_Percent_DCF Summary pages_Jazztel model 16DP3-Exhibits_Mobile CSC - CMT_Free Cash Flow 3" xfId="11179" xr:uid="{00000000-0005-0000-0000-00008F2A0000}"/>
    <cellStyle name="_Percent_DCF Summary pages_Jazztel model 16DP3-Exhibits_Mobile CSC - CMT_Free Cash Flow 3 2" xfId="11180" xr:uid="{00000000-0005-0000-0000-0000902A0000}"/>
    <cellStyle name="_Percent_DCF Summary pages_Jazztel model 16DP3-Exhibits_Mobile CSC - CMT_Free Cash Flow 3_FCF" xfId="11181" xr:uid="{00000000-0005-0000-0000-0000912A0000}"/>
    <cellStyle name="_Percent_DCF Summary pages_Jazztel model 16DP3-Exhibits_Mobile CSC - CMT_Free Cash Flow 4" xfId="11182" xr:uid="{00000000-0005-0000-0000-0000922A0000}"/>
    <cellStyle name="_Percent_DCF Summary pages_Jazztel model 16DP3-Exhibits_Mobile CSC - CMT_Free Cash Flow_Bridge FC Act 2007 vs 2008 (Fct June) par entreprise" xfId="11183" xr:uid="{00000000-0005-0000-0000-0000932A0000}"/>
    <cellStyle name="_Percent_DCF Summary pages_Jazztel model 16DP3-Exhibits_Mobile CSC - CMT_Free Cash Flow_Bridge FC Act 2007 vs 2008 (Fct June) par entreprise 2" xfId="11184" xr:uid="{00000000-0005-0000-0000-0000942A0000}"/>
    <cellStyle name="_Percent_DCF Summary pages_Jazztel model 16DP3-Exhibits_Mobile CSC - CMT_Free Cash Flow_Bridge FC Act 2007 vs 2008 (Fct June) par entreprise 2 2" xfId="11185" xr:uid="{00000000-0005-0000-0000-0000952A0000}"/>
    <cellStyle name="_Percent_DCF Summary pages_Jazztel model 16DP3-Exhibits_Mobile CSC - CMT_Free Cash Flow_Bridge FC Act 2007 vs 2008 (Fct June) par entreprise 2_FCF" xfId="11186" xr:uid="{00000000-0005-0000-0000-0000962A0000}"/>
    <cellStyle name="_Percent_DCF Summary pages_Jazztel model 16DP3-Exhibits_Mobile CSC - CMT_Free Cash Flow_Bridge FC Act 2007 vs 2008 (Fct June) par entreprise 3" xfId="11187" xr:uid="{00000000-0005-0000-0000-0000972A0000}"/>
    <cellStyle name="_Percent_DCF Summary pages_Jazztel model 16DP3-Exhibits_Mobile CSC - CMT_Free Cash Flow_Bridge FC Act 2007 vs 2008 (Fct June) par entreprise 3 2" xfId="11188" xr:uid="{00000000-0005-0000-0000-0000982A0000}"/>
    <cellStyle name="_Percent_DCF Summary pages_Jazztel model 16DP3-Exhibits_Mobile CSC - CMT_Free Cash Flow_Bridge FC Act 2007 vs 2008 (Fct June) par entreprise 3_FCF" xfId="11189" xr:uid="{00000000-0005-0000-0000-0000992A0000}"/>
    <cellStyle name="_Percent_DCF Summary pages_Jazztel model 16DP3-Exhibits_Mobile CSC - CMT_Free Cash Flow_Bridge FC Act 2007 vs 2008 (Fct June) par entreprise 4" xfId="11190" xr:uid="{00000000-0005-0000-0000-00009A2A0000}"/>
    <cellStyle name="_Percent_DCF Summary pages_Jazztel model 16DP3-Exhibits_Mobile CSC - CMT_Free Cash Flow_Bridge FC Act 2007 vs 2008 (Fct June) par entreprise_FCF" xfId="11191" xr:uid="{00000000-0005-0000-0000-00009B2A0000}"/>
    <cellStyle name="_Percent_DCF Summary pages_Jazztel model 16DP3-Exhibits_Mobile CSC - CMT_Free Cash Flow_Cash Unit Review 2012 03 Acetow" xfId="11192" xr:uid="{00000000-0005-0000-0000-00009C2A0000}"/>
    <cellStyle name="_Percent_DCF Summary pages_Jazztel model 16DP3-Exhibits_Mobile CSC - CMT_Free Cash Flow_Chiffres Pres board 2007" xfId="11193" xr:uid="{00000000-0005-0000-0000-00009D2A0000}"/>
    <cellStyle name="_Percent_DCF Summary pages_Jazztel model 16DP3-Exhibits_Mobile CSC - CMT_Free Cash Flow_Chiffres Pres board 2007 2" xfId="11194" xr:uid="{00000000-0005-0000-0000-00009E2A0000}"/>
    <cellStyle name="_Percent_DCF Summary pages_Jazztel model 16DP3-Exhibits_Mobile CSC - CMT_Free Cash Flow_Chiffres Pres board 2007 2 2" xfId="11195" xr:uid="{00000000-0005-0000-0000-00009F2A0000}"/>
    <cellStyle name="_Percent_DCF Summary pages_Jazztel model 16DP3-Exhibits_Mobile CSC - CMT_Free Cash Flow_Chiffres Pres board 2007 2_FCF" xfId="11196" xr:uid="{00000000-0005-0000-0000-0000A02A0000}"/>
    <cellStyle name="_Percent_DCF Summary pages_Jazztel model 16DP3-Exhibits_Mobile CSC - CMT_Free Cash Flow_Chiffres Pres board 2007 3" xfId="11197" xr:uid="{00000000-0005-0000-0000-0000A12A0000}"/>
    <cellStyle name="_Percent_DCF Summary pages_Jazztel model 16DP3-Exhibits_Mobile CSC - CMT_Free Cash Flow_Chiffres Pres board 2007 3 2" xfId="11198" xr:uid="{00000000-0005-0000-0000-0000A22A0000}"/>
    <cellStyle name="_Percent_DCF Summary pages_Jazztel model 16DP3-Exhibits_Mobile CSC - CMT_Free Cash Flow_Chiffres Pres board 2007 3_FCF" xfId="11199" xr:uid="{00000000-0005-0000-0000-0000A32A0000}"/>
    <cellStyle name="_Percent_DCF Summary pages_Jazztel model 16DP3-Exhibits_Mobile CSC - CMT_Free Cash Flow_Chiffres Pres board 2007 4" xfId="11200" xr:uid="{00000000-0005-0000-0000-0000A42A0000}"/>
    <cellStyle name="_Percent_DCF Summary pages_Jazztel model 16DP3-Exhibits_Mobile CSC - CMT_Free Cash Flow_Chiffres Pres board 2007_FCF" xfId="11201" xr:uid="{00000000-0005-0000-0000-0000A52A0000}"/>
    <cellStyle name="_Percent_DCF Summary pages_Jazztel model 16DP3-Exhibits_Mobile CSC - CMT_Free Cash Flow_Conso Bridge EBITDA 2008x2007" xfId="11202" xr:uid="{00000000-0005-0000-0000-0000A62A0000}"/>
    <cellStyle name="_Percent_DCF Summary pages_Jazztel model 16DP3-Exhibits_Mobile CSC - CMT_Free Cash Flow_Conso Bridge EBITDA 2008x2007 2" xfId="11203" xr:uid="{00000000-0005-0000-0000-0000A72A0000}"/>
    <cellStyle name="_Percent_DCF Summary pages_Jazztel model 16DP3-Exhibits_Mobile CSC - CMT_Free Cash Flow_Conso Bridge EBITDA 2008x2007 2 2" xfId="11204" xr:uid="{00000000-0005-0000-0000-0000A82A0000}"/>
    <cellStyle name="_Percent_DCF Summary pages_Jazztel model 16DP3-Exhibits_Mobile CSC - CMT_Free Cash Flow_Conso Bridge EBITDA 2008x2007 2_FCF" xfId="11205" xr:uid="{00000000-0005-0000-0000-0000A92A0000}"/>
    <cellStyle name="_Percent_DCF Summary pages_Jazztel model 16DP3-Exhibits_Mobile CSC - CMT_Free Cash Flow_Conso Bridge EBITDA 2008x2007 3" xfId="11206" xr:uid="{00000000-0005-0000-0000-0000AA2A0000}"/>
    <cellStyle name="_Percent_DCF Summary pages_Jazztel model 16DP3-Exhibits_Mobile CSC - CMT_Free Cash Flow_Conso Bridge EBITDA 2008x2007 3 2" xfId="11207" xr:uid="{00000000-0005-0000-0000-0000AB2A0000}"/>
    <cellStyle name="_Percent_DCF Summary pages_Jazztel model 16DP3-Exhibits_Mobile CSC - CMT_Free Cash Flow_Conso Bridge EBITDA 2008x2007 3_FCF" xfId="11208" xr:uid="{00000000-0005-0000-0000-0000AC2A0000}"/>
    <cellStyle name="_Percent_DCF Summary pages_Jazztel model 16DP3-Exhibits_Mobile CSC - CMT_Free Cash Flow_Conso Bridge EBITDA 2008x2007 4" xfId="11209" xr:uid="{00000000-0005-0000-0000-0000AD2A0000}"/>
    <cellStyle name="_Percent_DCF Summary pages_Jazztel model 16DP3-Exhibits_Mobile CSC - CMT_Free Cash Flow_Conso Bridge EBITDA 2008x2007 SPRING06" xfId="11210" xr:uid="{00000000-0005-0000-0000-0000AE2A0000}"/>
    <cellStyle name="_Percent_DCF Summary pages_Jazztel model 16DP3-Exhibits_Mobile CSC - CMT_Free Cash Flow_Conso Bridge EBITDA 2008x2007 SPRING06 2" xfId="11211" xr:uid="{00000000-0005-0000-0000-0000AF2A0000}"/>
    <cellStyle name="_Percent_DCF Summary pages_Jazztel model 16DP3-Exhibits_Mobile CSC - CMT_Free Cash Flow_Conso Bridge EBITDA 2008x2007 SPRING06 2 2" xfId="11212" xr:uid="{00000000-0005-0000-0000-0000B02A0000}"/>
    <cellStyle name="_Percent_DCF Summary pages_Jazztel model 16DP3-Exhibits_Mobile CSC - CMT_Free Cash Flow_Conso Bridge EBITDA 2008x2007 SPRING06 2_FCF" xfId="11213" xr:uid="{00000000-0005-0000-0000-0000B12A0000}"/>
    <cellStyle name="_Percent_DCF Summary pages_Jazztel model 16DP3-Exhibits_Mobile CSC - CMT_Free Cash Flow_Conso Bridge EBITDA 2008x2007 SPRING06 3" xfId="11214" xr:uid="{00000000-0005-0000-0000-0000B22A0000}"/>
    <cellStyle name="_Percent_DCF Summary pages_Jazztel model 16DP3-Exhibits_Mobile CSC - CMT_Free Cash Flow_Conso Bridge EBITDA 2008x2007 SPRING06 3 2" xfId="11215" xr:uid="{00000000-0005-0000-0000-0000B32A0000}"/>
    <cellStyle name="_Percent_DCF Summary pages_Jazztel model 16DP3-Exhibits_Mobile CSC - CMT_Free Cash Flow_Conso Bridge EBITDA 2008x2007 SPRING06 3_FCF" xfId="11216" xr:uid="{00000000-0005-0000-0000-0000B42A0000}"/>
    <cellStyle name="_Percent_DCF Summary pages_Jazztel model 16DP3-Exhibits_Mobile CSC - CMT_Free Cash Flow_Conso Bridge EBITDA 2008x2007 SPRING06 4" xfId="11217" xr:uid="{00000000-0005-0000-0000-0000B52A0000}"/>
    <cellStyle name="_Percent_DCF Summary pages_Jazztel model 16DP3-Exhibits_Mobile CSC - CMT_Free Cash Flow_Conso Bridge EBITDA 2008x2007 SPRING06_FCF" xfId="11218" xr:uid="{00000000-0005-0000-0000-0000B62A0000}"/>
    <cellStyle name="_Percent_DCF Summary pages_Jazztel model 16DP3-Exhibits_Mobile CSC - CMT_Free Cash Flow_Conso Bridge EBITDA 2008x2007_FCF" xfId="11219" xr:uid="{00000000-0005-0000-0000-0000B72A0000}"/>
    <cellStyle name="_Percent_DCF Summary pages_Jazztel model 16DP3-Exhibits_Mobile CSC - CMT_Free Cash Flow_FCF" xfId="11220" xr:uid="{00000000-0005-0000-0000-0000B82A0000}"/>
    <cellStyle name="_Percent_DCF Summary pages_Jazztel model 16DP3-Exhibits_Mobile CSC - CMT_Free Cash Flow_P&amp;L Spring 200806" xfId="11221" xr:uid="{00000000-0005-0000-0000-0000B92A0000}"/>
    <cellStyle name="_Percent_DCF Summary pages_Jazztel model 16DP3-Exhibits_Mobile CSC - CMT_Free Cash Flow_P&amp;L Spring 200806 2" xfId="11222" xr:uid="{00000000-0005-0000-0000-0000BA2A0000}"/>
    <cellStyle name="_Percent_DCF Summary pages_Jazztel model 16DP3-Exhibits_Mobile CSC - CMT_Free Cash Flow_P&amp;L Spring 200806 2 2" xfId="11223" xr:uid="{00000000-0005-0000-0000-0000BB2A0000}"/>
    <cellStyle name="_Percent_DCF Summary pages_Jazztel model 16DP3-Exhibits_Mobile CSC - CMT_Free Cash Flow_P&amp;L Spring 200806 2_FCF" xfId="11224" xr:uid="{00000000-0005-0000-0000-0000BC2A0000}"/>
    <cellStyle name="_Percent_DCF Summary pages_Jazztel model 16DP3-Exhibits_Mobile CSC - CMT_Free Cash Flow_P&amp;L Spring 200806 3" xfId="11225" xr:uid="{00000000-0005-0000-0000-0000BD2A0000}"/>
    <cellStyle name="_Percent_DCF Summary pages_Jazztel model 16DP3-Exhibits_Mobile CSC - CMT_Free Cash Flow_P&amp;L Spring 200806 3 2" xfId="11226" xr:uid="{00000000-0005-0000-0000-0000BE2A0000}"/>
    <cellStyle name="_Percent_DCF Summary pages_Jazztel model 16DP3-Exhibits_Mobile CSC - CMT_Free Cash Flow_P&amp;L Spring 200806 3_FCF" xfId="11227" xr:uid="{00000000-0005-0000-0000-0000BF2A0000}"/>
    <cellStyle name="_Percent_DCF Summary pages_Jazztel model 16DP3-Exhibits_Mobile CSC - CMT_Free Cash Flow_P&amp;L Spring 200806 4" xfId="11228" xr:uid="{00000000-0005-0000-0000-0000C02A0000}"/>
    <cellStyle name="_Percent_DCF Summary pages_Jazztel model 16DP3-Exhibits_Mobile CSC - CMT_Free Cash Flow_P&amp;L Spring 200806_FCF" xfId="11229" xr:uid="{00000000-0005-0000-0000-0000C12A0000}"/>
    <cellStyle name="_Percent_DCF Summary pages_Jazztel model 16DP3-Exhibits_Mobile CSC - CMT_Free Cash Flow_Présentation au Board" xfId="11230" xr:uid="{00000000-0005-0000-0000-0000C22A0000}"/>
    <cellStyle name="_Percent_DCF Summary pages_Jazztel model 16DP3-Exhibits_Mobile CSC - CMT_Free Cash Flow_Présentation au Board 2" xfId="11231" xr:uid="{00000000-0005-0000-0000-0000C32A0000}"/>
    <cellStyle name="_Percent_DCF Summary pages_Jazztel model 16DP3-Exhibits_Mobile CSC - CMT_Free Cash Flow_Présentation au Board 2 2" xfId="11232" xr:uid="{00000000-0005-0000-0000-0000C42A0000}"/>
    <cellStyle name="_Percent_DCF Summary pages_Jazztel model 16DP3-Exhibits_Mobile CSC - CMT_Free Cash Flow_Présentation au Board 2_FCF" xfId="11233" xr:uid="{00000000-0005-0000-0000-0000C52A0000}"/>
    <cellStyle name="_Percent_DCF Summary pages_Jazztel model 16DP3-Exhibits_Mobile CSC - CMT_Free Cash Flow_Présentation au Board 3" xfId="11234" xr:uid="{00000000-0005-0000-0000-0000C62A0000}"/>
    <cellStyle name="_Percent_DCF Summary pages_Jazztel model 16DP3-Exhibits_Mobile CSC - CMT_Free Cash Flow_Présentation au Board 3 2" xfId="11235" xr:uid="{00000000-0005-0000-0000-0000C72A0000}"/>
    <cellStyle name="_Percent_DCF Summary pages_Jazztel model 16DP3-Exhibits_Mobile CSC - CMT_Free Cash Flow_Présentation au Board 3_FCF" xfId="11236" xr:uid="{00000000-0005-0000-0000-0000C82A0000}"/>
    <cellStyle name="_Percent_DCF Summary pages_Jazztel model 16DP3-Exhibits_Mobile CSC - CMT_Free Cash Flow_Présentation au Board 4" xfId="11237" xr:uid="{00000000-0005-0000-0000-0000C92A0000}"/>
    <cellStyle name="_Percent_DCF Summary pages_Jazztel model 16DP3-Exhibits_Mobile CSC - CMT_Free Cash Flow_Présentation au Board July 29" xfId="11238" xr:uid="{00000000-0005-0000-0000-0000CA2A0000}"/>
    <cellStyle name="_Percent_DCF Summary pages_Jazztel model 16DP3-Exhibits_Mobile CSC - CMT_Free Cash Flow_Présentation au Board July 29 2" xfId="11239" xr:uid="{00000000-0005-0000-0000-0000CB2A0000}"/>
    <cellStyle name="_Percent_DCF Summary pages_Jazztel model 16DP3-Exhibits_Mobile CSC - CMT_Free Cash Flow_Présentation au Board July 29 2 2" xfId="11240" xr:uid="{00000000-0005-0000-0000-0000CC2A0000}"/>
    <cellStyle name="_Percent_DCF Summary pages_Jazztel model 16DP3-Exhibits_Mobile CSC - CMT_Free Cash Flow_Présentation au Board July 29 2_FCF" xfId="11241" xr:uid="{00000000-0005-0000-0000-0000CD2A0000}"/>
    <cellStyle name="_Percent_DCF Summary pages_Jazztel model 16DP3-Exhibits_Mobile CSC - CMT_Free Cash Flow_Présentation au Board July 29 3" xfId="11242" xr:uid="{00000000-0005-0000-0000-0000CE2A0000}"/>
    <cellStyle name="_Percent_DCF Summary pages_Jazztel model 16DP3-Exhibits_Mobile CSC - CMT_Free Cash Flow_Présentation au Board July 29 3 2" xfId="11243" xr:uid="{00000000-0005-0000-0000-0000CF2A0000}"/>
    <cellStyle name="_Percent_DCF Summary pages_Jazztel model 16DP3-Exhibits_Mobile CSC - CMT_Free Cash Flow_Présentation au Board July 29 3_FCF" xfId="11244" xr:uid="{00000000-0005-0000-0000-0000D02A0000}"/>
    <cellStyle name="_Percent_DCF Summary pages_Jazztel model 16DP3-Exhibits_Mobile CSC - CMT_Free Cash Flow_Présentation au Board July 29 4" xfId="11245" xr:uid="{00000000-0005-0000-0000-0000D12A0000}"/>
    <cellStyle name="_Percent_DCF Summary pages_Jazztel model 16DP3-Exhibits_Mobile CSC - CMT_Free Cash Flow_Présentation au Board July 29_FCF" xfId="11246" xr:uid="{00000000-0005-0000-0000-0000D22A0000}"/>
    <cellStyle name="_Percent_DCF Summary pages_Jazztel model 16DP3-Exhibits_Mobile CSC - CMT_Free Cash Flow_Présentation au Board_FCF" xfId="11247" xr:uid="{00000000-0005-0000-0000-0000D32A0000}"/>
    <cellStyle name="_Percent_DCF Summary pages_Jazztel model 16DP3-Exhibits_Mobile CSC - CMT_Free Cash Flow_Présentation au CDG July 21 v080708" xfId="11248" xr:uid="{00000000-0005-0000-0000-0000D42A0000}"/>
    <cellStyle name="_Percent_DCF Summary pages_Jazztel model 16DP3-Exhibits_Mobile CSC - CMT_Free Cash Flow_Présentation au CDG July 21 v080708 2" xfId="11249" xr:uid="{00000000-0005-0000-0000-0000D52A0000}"/>
    <cellStyle name="_Percent_DCF Summary pages_Jazztel model 16DP3-Exhibits_Mobile CSC - CMT_Free Cash Flow_Présentation au CDG July 21 v080708 2 2" xfId="11250" xr:uid="{00000000-0005-0000-0000-0000D62A0000}"/>
    <cellStyle name="_Percent_DCF Summary pages_Jazztel model 16DP3-Exhibits_Mobile CSC - CMT_Free Cash Flow_Présentation au CDG July 21 v080708 2_FCF" xfId="11251" xr:uid="{00000000-0005-0000-0000-0000D72A0000}"/>
    <cellStyle name="_Percent_DCF Summary pages_Jazztel model 16DP3-Exhibits_Mobile CSC - CMT_Free Cash Flow_Présentation au CDG July 21 v080708 3" xfId="11252" xr:uid="{00000000-0005-0000-0000-0000D82A0000}"/>
    <cellStyle name="_Percent_DCF Summary pages_Jazztel model 16DP3-Exhibits_Mobile CSC - CMT_Free Cash Flow_Présentation au CDG July 21 v080708 3 2" xfId="11253" xr:uid="{00000000-0005-0000-0000-0000D92A0000}"/>
    <cellStyle name="_Percent_DCF Summary pages_Jazztel model 16DP3-Exhibits_Mobile CSC - CMT_Free Cash Flow_Présentation au CDG July 21 v080708 3_FCF" xfId="11254" xr:uid="{00000000-0005-0000-0000-0000DA2A0000}"/>
    <cellStyle name="_Percent_DCF Summary pages_Jazztel model 16DP3-Exhibits_Mobile CSC - CMT_Free Cash Flow_Présentation au CDG July 21 v080708 4" xfId="11255" xr:uid="{00000000-0005-0000-0000-0000DB2A0000}"/>
    <cellStyle name="_Percent_DCF Summary pages_Jazztel model 16DP3-Exhibits_Mobile CSC - CMT_Free Cash Flow_Présentation au CDG July 21 v080708_FCF" xfId="11256" xr:uid="{00000000-0005-0000-0000-0000DC2A0000}"/>
    <cellStyle name="_Percent_DCF Summary pages_Jazztel model 16DP3-Exhibits_Mobile CSC - CMT_Free Cash Flow_Présention au Board July 29" xfId="11257" xr:uid="{00000000-0005-0000-0000-0000DD2A0000}"/>
    <cellStyle name="_Percent_DCF Summary pages_Jazztel model 16DP3-Exhibits_Mobile CSC - CMT_Free Cash Flow_Présention au Board July 29 2" xfId="11258" xr:uid="{00000000-0005-0000-0000-0000DE2A0000}"/>
    <cellStyle name="_Percent_DCF Summary pages_Jazztel model 16DP3-Exhibits_Mobile CSC - CMT_Free Cash Flow_Présention au Board July 29 2 2" xfId="11259" xr:uid="{00000000-0005-0000-0000-0000DF2A0000}"/>
    <cellStyle name="_Percent_DCF Summary pages_Jazztel model 16DP3-Exhibits_Mobile CSC - CMT_Free Cash Flow_Présention au Board July 29 2_FCF" xfId="11260" xr:uid="{00000000-0005-0000-0000-0000E02A0000}"/>
    <cellStyle name="_Percent_DCF Summary pages_Jazztel model 16DP3-Exhibits_Mobile CSC - CMT_Free Cash Flow_Présention au Board July 29 3" xfId="11261" xr:uid="{00000000-0005-0000-0000-0000E12A0000}"/>
    <cellStyle name="_Percent_DCF Summary pages_Jazztel model 16DP3-Exhibits_Mobile CSC - CMT_Free Cash Flow_Présention au Board July 29 3 2" xfId="11262" xr:uid="{00000000-0005-0000-0000-0000E22A0000}"/>
    <cellStyle name="_Percent_DCF Summary pages_Jazztel model 16DP3-Exhibits_Mobile CSC - CMT_Free Cash Flow_Présention au Board July 29 3_FCF" xfId="11263" xr:uid="{00000000-0005-0000-0000-0000E32A0000}"/>
    <cellStyle name="_Percent_DCF Summary pages_Jazztel model 16DP3-Exhibits_Mobile CSC - CMT_Free Cash Flow_Présention au Board July 29 4" xfId="11264" xr:uid="{00000000-0005-0000-0000-0000E42A0000}"/>
    <cellStyle name="_Percent_DCF Summary pages_Jazztel model 16DP3-Exhibits_Mobile CSC - CMT_Free Cash Flow_Présention au Board July 29_FCF" xfId="11265" xr:uid="{00000000-0005-0000-0000-0000E52A0000}"/>
    <cellStyle name="_Percent_DCF Summary pages_Jazztel model 16DP3-Exhibits_Mobile CSC - CMT_Free Cash Flow_RM 2008 01 comments ILM" xfId="11266" xr:uid="{00000000-0005-0000-0000-0000E62A0000}"/>
    <cellStyle name="_Percent_DCF Summary pages_Jazztel model 16DP3-Exhibits_Mobile CSC - CMT_Free Cash Flow_RM 2008 01 comments ILM 2" xfId="11267" xr:uid="{00000000-0005-0000-0000-0000E72A0000}"/>
    <cellStyle name="_Percent_DCF Summary pages_Jazztel model 16DP3-Exhibits_Mobile CSC - CMT_Free Cash Flow_RM 2008 01 comments ILM 2 2" xfId="11268" xr:uid="{00000000-0005-0000-0000-0000E82A0000}"/>
    <cellStyle name="_Percent_DCF Summary pages_Jazztel model 16DP3-Exhibits_Mobile CSC - CMT_Free Cash Flow_RM 2008 01 comments ILM 2_FCF" xfId="11269" xr:uid="{00000000-0005-0000-0000-0000E92A0000}"/>
    <cellStyle name="_Percent_DCF Summary pages_Jazztel model 16DP3-Exhibits_Mobile CSC - CMT_Free Cash Flow_RM 2008 01 comments ILM 3" xfId="11270" xr:uid="{00000000-0005-0000-0000-0000EA2A0000}"/>
    <cellStyle name="_Percent_DCF Summary pages_Jazztel model 16DP3-Exhibits_Mobile CSC - CMT_Free Cash Flow_RM 2008 01 comments ILM 3 2" xfId="11271" xr:uid="{00000000-0005-0000-0000-0000EB2A0000}"/>
    <cellStyle name="_Percent_DCF Summary pages_Jazztel model 16DP3-Exhibits_Mobile CSC - CMT_Free Cash Flow_RM 2008 01 comments ILM 3_FCF" xfId="11272" xr:uid="{00000000-0005-0000-0000-0000EC2A0000}"/>
    <cellStyle name="_Percent_DCF Summary pages_Jazztel model 16DP3-Exhibits_Mobile CSC - CMT_Free Cash Flow_RM 2008 01 comments ILM 4" xfId="11273" xr:uid="{00000000-0005-0000-0000-0000ED2A0000}"/>
    <cellStyle name="_Percent_DCF Summary pages_Jazztel model 16DP3-Exhibits_Mobile CSC - CMT_Free Cash Flow_RM 2008 01 comments ILM_FCF" xfId="11274" xr:uid="{00000000-0005-0000-0000-0000EE2A0000}"/>
    <cellStyle name="_Percent_DCF Summary pages_Jazztel model 16DP3-Exhibits_Mobile CSC - CMT_Free Cash Flow_RM 2008 04 comments ILM" xfId="11275" xr:uid="{00000000-0005-0000-0000-0000EF2A0000}"/>
    <cellStyle name="_Percent_DCF Summary pages_Jazztel model 16DP3-Exhibits_Mobile CSC - CMT_Free Cash Flow_RM 2008 04 comments ILM 2" xfId="11276" xr:uid="{00000000-0005-0000-0000-0000F02A0000}"/>
    <cellStyle name="_Percent_DCF Summary pages_Jazztel model 16DP3-Exhibits_Mobile CSC - CMT_Free Cash Flow_RM 2008 04 comments ILM 2 2" xfId="11277" xr:uid="{00000000-0005-0000-0000-0000F12A0000}"/>
    <cellStyle name="_Percent_DCF Summary pages_Jazztel model 16DP3-Exhibits_Mobile CSC - CMT_Free Cash Flow_RM 2008 04 comments ILM 2_FCF" xfId="11278" xr:uid="{00000000-0005-0000-0000-0000F22A0000}"/>
    <cellStyle name="_Percent_DCF Summary pages_Jazztel model 16DP3-Exhibits_Mobile CSC - CMT_Free Cash Flow_RM 2008 04 comments ILM 3" xfId="11279" xr:uid="{00000000-0005-0000-0000-0000F32A0000}"/>
    <cellStyle name="_Percent_DCF Summary pages_Jazztel model 16DP3-Exhibits_Mobile CSC - CMT_Free Cash Flow_RM 2008 04 comments ILM 3 2" xfId="11280" xr:uid="{00000000-0005-0000-0000-0000F42A0000}"/>
    <cellStyle name="_Percent_DCF Summary pages_Jazztel model 16DP3-Exhibits_Mobile CSC - CMT_Free Cash Flow_RM 2008 04 comments ILM 3_FCF" xfId="11281" xr:uid="{00000000-0005-0000-0000-0000F52A0000}"/>
    <cellStyle name="_Percent_DCF Summary pages_Jazztel model 16DP3-Exhibits_Mobile CSC - CMT_Free Cash Flow_RM 2008 04 comments ILM 4" xfId="11282" xr:uid="{00000000-0005-0000-0000-0000F62A0000}"/>
    <cellStyle name="_Percent_DCF Summary pages_Jazztel model 16DP3-Exhibits_Mobile CSC - CMT_Free Cash Flow_RM 2008 04 comments ILM_FCF" xfId="11283" xr:uid="{00000000-0005-0000-0000-0000F72A0000}"/>
    <cellStyle name="_Percent_DCF Summary pages_Jazztel model 16DP3-Exhibits_Mobile CSC - CMT_Free Cash Flow_SPRING 2010" xfId="11284" xr:uid="{00000000-0005-0000-0000-0000F82A0000}"/>
    <cellStyle name="_Percent_DCF Summary pages_Jazztel model 16DP3-Exhibits_Mobile CSC - CMT_Free Cash Flow_SPRING 2010 2" xfId="11285" xr:uid="{00000000-0005-0000-0000-0000F92A0000}"/>
    <cellStyle name="_Percent_DCF Summary pages_Jazztel model 16DP3-Exhibits_Mobile CSC - CMT_Free Cash Flow_SPRING 2010 2 2" xfId="11286" xr:uid="{00000000-0005-0000-0000-0000FA2A0000}"/>
    <cellStyle name="_Percent_DCF Summary pages_Jazztel model 16DP3-Exhibits_Mobile CSC - CMT_Free Cash Flow_SPRING 2010 2_FCF" xfId="11287" xr:uid="{00000000-0005-0000-0000-0000FB2A0000}"/>
    <cellStyle name="_Percent_DCF Summary pages_Jazztel model 16DP3-Exhibits_Mobile CSC - CMT_Free Cash Flow_SPRING 2010 3" xfId="11288" xr:uid="{00000000-0005-0000-0000-0000FC2A0000}"/>
    <cellStyle name="_Percent_DCF Summary pages_Jazztel model 16DP3-Exhibits_Mobile CSC - CMT_Free Cash Flow_SPRING 2010 3 2" xfId="11289" xr:uid="{00000000-0005-0000-0000-0000FD2A0000}"/>
    <cellStyle name="_Percent_DCF Summary pages_Jazztel model 16DP3-Exhibits_Mobile CSC - CMT_Free Cash Flow_SPRING 2010 3_FCF" xfId="11290" xr:uid="{00000000-0005-0000-0000-0000FE2A0000}"/>
    <cellStyle name="_Percent_DCF Summary pages_Jazztel model 16DP3-Exhibits_Mobile CSC - CMT_Free Cash Flow_SPRING 2010 4" xfId="11291" xr:uid="{00000000-0005-0000-0000-0000FF2A0000}"/>
    <cellStyle name="_Percent_DCF Summary pages_Jazztel model 16DP3-Exhibits_Mobile CSC - CMT_Free Cash Flow_SPRING 2010_FCF" xfId="11292" xr:uid="{00000000-0005-0000-0000-0000002B0000}"/>
    <cellStyle name="_Percent_DCF Summary pages_Jazztel model 16DP3-Exhibits_Mobile CSC - CMT_Free Cash Flow_WC &amp; Free Cash Flow 200801" xfId="11293" xr:uid="{00000000-0005-0000-0000-0000012B0000}"/>
    <cellStyle name="_Percent_DCF Summary pages_Jazztel model 16DP3-Exhibits_Mobile CSC - CMT_Free Cash Flow_WC &amp; Free Cash Flow 200801 2" xfId="11294" xr:uid="{00000000-0005-0000-0000-0000022B0000}"/>
    <cellStyle name="_Percent_DCF Summary pages_Jazztel model 16DP3-Exhibits_Mobile CSC - CMT_Free Cash Flow_WC &amp; Free Cash Flow 200801 2 2" xfId="11295" xr:uid="{00000000-0005-0000-0000-0000032B0000}"/>
    <cellStyle name="_Percent_DCF Summary pages_Jazztel model 16DP3-Exhibits_Mobile CSC - CMT_Free Cash Flow_WC &amp; Free Cash Flow 200801 2_FCF" xfId="11296" xr:uid="{00000000-0005-0000-0000-0000042B0000}"/>
    <cellStyle name="_Percent_DCF Summary pages_Jazztel model 16DP3-Exhibits_Mobile CSC - CMT_Free Cash Flow_WC &amp; Free Cash Flow 200801 3" xfId="11297" xr:uid="{00000000-0005-0000-0000-0000052B0000}"/>
    <cellStyle name="_Percent_DCF Summary pages_Jazztel model 16DP3-Exhibits_Mobile CSC - CMT_Free Cash Flow_WC &amp; Free Cash Flow 200801 3 2" xfId="11298" xr:uid="{00000000-0005-0000-0000-0000062B0000}"/>
    <cellStyle name="_Percent_DCF Summary pages_Jazztel model 16DP3-Exhibits_Mobile CSC - CMT_Free Cash Flow_WC &amp; Free Cash Flow 200801 3_FCF" xfId="11299" xr:uid="{00000000-0005-0000-0000-0000072B0000}"/>
    <cellStyle name="_Percent_DCF Summary pages_Jazztel model 16DP3-Exhibits_Mobile CSC - CMT_Free Cash Flow_WC &amp; Free Cash Flow 200801 4" xfId="11300" xr:uid="{00000000-0005-0000-0000-0000082B0000}"/>
    <cellStyle name="_Percent_DCF Summary pages_Jazztel model 16DP3-Exhibits_Mobile CSC - CMT_Free Cash Flow_WC &amp; Free Cash Flow 200801_FCF" xfId="11301" xr:uid="{00000000-0005-0000-0000-0000092B0000}"/>
    <cellStyle name="_Percent_DCF Summary pages_Jazztel model 16DP3-Exhibits_Mobile CSC - CMT_Free Cash Flow_WC &amp; Free Cash Flow 2011-10" xfId="11302" xr:uid="{00000000-0005-0000-0000-00000A2B0000}"/>
    <cellStyle name="_Percent_DCF Summary pages_Jazztel model 16DP3-Exhibits_Mobile CSC - CMT_Free Cash Flow_WC &amp; Free Cash Flow 2011-10 2" xfId="11303" xr:uid="{00000000-0005-0000-0000-00000B2B0000}"/>
    <cellStyle name="_Percent_DCF Summary pages_Jazztel model 16DP3-Exhibits_Mobile CSC - CMT_Free Cash Flow_WC &amp; Free Cash Flow 2011-10 2 2" xfId="11304" xr:uid="{00000000-0005-0000-0000-00000C2B0000}"/>
    <cellStyle name="_Percent_DCF Summary pages_Jazztel model 16DP3-Exhibits_Mobile CSC - CMT_Free Cash Flow_WC &amp; Free Cash Flow 2011-10 2_FCF" xfId="11305" xr:uid="{00000000-0005-0000-0000-00000D2B0000}"/>
    <cellStyle name="_Percent_DCF Summary pages_Jazztel model 16DP3-Exhibits_Mobile CSC - CMT_Free Cash Flow_WC &amp; Free Cash Flow 2011-10 3" xfId="11306" xr:uid="{00000000-0005-0000-0000-00000E2B0000}"/>
    <cellStyle name="_Percent_DCF Summary pages_Jazztel model 16DP3-Exhibits_Mobile CSC - CMT_Free Cash Flow_WC &amp; Free Cash Flow 2011-10 3 2" xfId="11307" xr:uid="{00000000-0005-0000-0000-00000F2B0000}"/>
    <cellStyle name="_Percent_DCF Summary pages_Jazztel model 16DP3-Exhibits_Mobile CSC - CMT_Free Cash Flow_WC &amp; Free Cash Flow 2011-10 3_FCF" xfId="11308" xr:uid="{00000000-0005-0000-0000-0000102B0000}"/>
    <cellStyle name="_Percent_DCF Summary pages_Jazztel model 16DP3-Exhibits_Mobile CSC - CMT_Free Cash Flow_WC &amp; Free Cash Flow 2011-10 4" xfId="11309" xr:uid="{00000000-0005-0000-0000-0000112B0000}"/>
    <cellStyle name="_Percent_DCF Summary pages_Jazztel model 16DP3-Exhibits_Mobile CSC - CMT_Free Cash Flow_WC &amp; Free Cash Flow 2011-10_FCF" xfId="11310" xr:uid="{00000000-0005-0000-0000-0000122B0000}"/>
    <cellStyle name="_Percent_DCF Summary pages_Jazztel model 16DP3-Exhibits_Mobile CSC - CMT_Free Cash Flow_WC &amp; Free Cash Flow Spring 200806" xfId="11311" xr:uid="{00000000-0005-0000-0000-0000132B0000}"/>
    <cellStyle name="_Percent_DCF Summary pages_Jazztel model 16DP3-Exhibits_Mobile CSC - CMT_Free Cash Flow_WC &amp; Free Cash Flow Spring 200806 2" xfId="11312" xr:uid="{00000000-0005-0000-0000-0000142B0000}"/>
    <cellStyle name="_Percent_DCF Summary pages_Jazztel model 16DP3-Exhibits_Mobile CSC - CMT_Free Cash Flow_WC &amp; Free Cash Flow Spring 200806 2 2" xfId="11313" xr:uid="{00000000-0005-0000-0000-0000152B0000}"/>
    <cellStyle name="_Percent_DCF Summary pages_Jazztel model 16DP3-Exhibits_Mobile CSC - CMT_Free Cash Flow_WC &amp; Free Cash Flow Spring 200806 2_FCF" xfId="11314" xr:uid="{00000000-0005-0000-0000-0000162B0000}"/>
    <cellStyle name="_Percent_DCF Summary pages_Jazztel model 16DP3-Exhibits_Mobile CSC - CMT_Free Cash Flow_WC &amp; Free Cash Flow Spring 200806 3" xfId="11315" xr:uid="{00000000-0005-0000-0000-0000172B0000}"/>
    <cellStyle name="_Percent_DCF Summary pages_Jazztel model 16DP3-Exhibits_Mobile CSC - CMT_Free Cash Flow_WC &amp; Free Cash Flow Spring 200806 3 2" xfId="11316" xr:uid="{00000000-0005-0000-0000-0000182B0000}"/>
    <cellStyle name="_Percent_DCF Summary pages_Jazztel model 16DP3-Exhibits_Mobile CSC - CMT_Free Cash Flow_WC &amp; Free Cash Flow Spring 200806 3_FCF" xfId="11317" xr:uid="{00000000-0005-0000-0000-0000192B0000}"/>
    <cellStyle name="_Percent_DCF Summary pages_Jazztel model 16DP3-Exhibits_Mobile CSC - CMT_Free Cash Flow_WC &amp; Free Cash Flow Spring 200806 4" xfId="11318" xr:uid="{00000000-0005-0000-0000-00001A2B0000}"/>
    <cellStyle name="_Percent_DCF Summary pages_Jazztel model 16DP3-Exhibits_Mobile CSC - CMT_Free Cash Flow_WC &amp; Free Cash Flow Spring 200806_FCF" xfId="11319" xr:uid="{00000000-0005-0000-0000-00001B2B0000}"/>
    <cellStyle name="_Percent_DCF Summary pages_Jazztel model 16DP3-Exhibits_Mobile CSC - CMT_Net result" xfId="11320" xr:uid="{00000000-0005-0000-0000-00001C2B0000}"/>
    <cellStyle name="_Percent_DCF Summary pages_Jazztel model 16DP3-Exhibits_Mobile CSC - CMT_Net result 2" xfId="11321" xr:uid="{00000000-0005-0000-0000-00001D2B0000}"/>
    <cellStyle name="_Percent_DCF Summary pages_Jazztel model 16DP3-Exhibits_Mobile CSC - CMT_Net result 2 2" xfId="11322" xr:uid="{00000000-0005-0000-0000-00001E2B0000}"/>
    <cellStyle name="_Percent_DCF Summary pages_Jazztel model 16DP3-Exhibits_Mobile CSC - CMT_Net result 2_FCF" xfId="11323" xr:uid="{00000000-0005-0000-0000-00001F2B0000}"/>
    <cellStyle name="_Percent_DCF Summary pages_Jazztel model 16DP3-Exhibits_Mobile CSC - CMT_Net result 3" xfId="11324" xr:uid="{00000000-0005-0000-0000-0000202B0000}"/>
    <cellStyle name="_Percent_DCF Summary pages_Jazztel model 16DP3-Exhibits_Mobile CSC - CMT_Net result 3 2" xfId="11325" xr:uid="{00000000-0005-0000-0000-0000212B0000}"/>
    <cellStyle name="_Percent_DCF Summary pages_Jazztel model 16DP3-Exhibits_Mobile CSC - CMT_Net result 3_FCF" xfId="11326" xr:uid="{00000000-0005-0000-0000-0000222B0000}"/>
    <cellStyle name="_Percent_DCF Summary pages_Jazztel model 16DP3-Exhibits_Mobile CSC - CMT_Net result 4" xfId="11327" xr:uid="{00000000-0005-0000-0000-0000232B0000}"/>
    <cellStyle name="_Percent_DCF Summary pages_Jazztel model 16DP3-Exhibits_Mobile CSC - CMT_Net result_FCF" xfId="11328" xr:uid="{00000000-0005-0000-0000-0000242B0000}"/>
    <cellStyle name="_Percent_DCF Summary pages_Jazztel model 16DP3-Exhibits_Mobile CSC - CMT_Présention au Board July 29" xfId="11329" xr:uid="{00000000-0005-0000-0000-0000252B0000}"/>
    <cellStyle name="_Percent_DCF Summary pages_Jazztel model 16DP3-Exhibits_Mobile CSC - CMT_Présention au Board July 29 2" xfId="11330" xr:uid="{00000000-0005-0000-0000-0000262B0000}"/>
    <cellStyle name="_Percent_DCF Summary pages_Jazztel model 16DP3-Exhibits_Mobile CSC - CMT_Présention au Board July 29 2 2" xfId="11331" xr:uid="{00000000-0005-0000-0000-0000272B0000}"/>
    <cellStyle name="_Percent_DCF Summary pages_Jazztel model 16DP3-Exhibits_Mobile CSC - CMT_Présention au Board July 29 2_FCF" xfId="11332" xr:uid="{00000000-0005-0000-0000-0000282B0000}"/>
    <cellStyle name="_Percent_DCF Summary pages_Jazztel model 16DP3-Exhibits_Mobile CSC - CMT_Présention au Board July 29 3" xfId="11333" xr:uid="{00000000-0005-0000-0000-0000292B0000}"/>
    <cellStyle name="_Percent_DCF Summary pages_Jazztel model 16DP3-Exhibits_Mobile CSC - CMT_Présention au Board July 29 3 2" xfId="11334" xr:uid="{00000000-0005-0000-0000-00002A2B0000}"/>
    <cellStyle name="_Percent_DCF Summary pages_Jazztel model 16DP3-Exhibits_Mobile CSC - CMT_Présention au Board July 29 3_FCF" xfId="11335" xr:uid="{00000000-0005-0000-0000-00002B2B0000}"/>
    <cellStyle name="_Percent_DCF Summary pages_Jazztel model 16DP3-Exhibits_Mobile CSC - CMT_Présention au Board July 29 4" xfId="11336" xr:uid="{00000000-0005-0000-0000-00002C2B0000}"/>
    <cellStyle name="_Percent_DCF Summary pages_Jazztel model 16DP3-Exhibits_Mobile CSC - CMT_Présention au Board July 29_FCF" xfId="11337" xr:uid="{00000000-0005-0000-0000-00002D2B0000}"/>
    <cellStyle name="_Percent_DCF Summary pages_Jazztel model 16DP3-Exhibits_Mobile CSC - CMT_suivi dette et FCF" xfId="11338" xr:uid="{00000000-0005-0000-0000-00002E2B0000}"/>
    <cellStyle name="_Percent_DCF Summary pages_Jazztel model 16DP3-Exhibits_Mobile CSC - CMT_suivi dette et FCF 2" xfId="11339" xr:uid="{00000000-0005-0000-0000-00002F2B0000}"/>
    <cellStyle name="_Percent_DCF Summary pages_Jazztel model 16DP3-Exhibits_Mobile CSC - CMT_suivi dette et FCF 2 2" xfId="11340" xr:uid="{00000000-0005-0000-0000-0000302B0000}"/>
    <cellStyle name="_Percent_DCF Summary pages_Jazztel model 16DP3-Exhibits_Mobile CSC - CMT_suivi dette et FCF 2_FCF" xfId="11341" xr:uid="{00000000-0005-0000-0000-0000312B0000}"/>
    <cellStyle name="_Percent_DCF Summary pages_Jazztel model 16DP3-Exhibits_Mobile CSC - CMT_suivi dette et FCF 3" xfId="11342" xr:uid="{00000000-0005-0000-0000-0000322B0000}"/>
    <cellStyle name="_Percent_DCF Summary pages_Jazztel model 16DP3-Exhibits_Mobile CSC - CMT_suivi dette et FCF 3 2" xfId="11343" xr:uid="{00000000-0005-0000-0000-0000332B0000}"/>
    <cellStyle name="_Percent_DCF Summary pages_Jazztel model 16DP3-Exhibits_Mobile CSC - CMT_suivi dette et FCF 3_FCF" xfId="11344" xr:uid="{00000000-0005-0000-0000-0000342B0000}"/>
    <cellStyle name="_Percent_DCF Summary pages_Jazztel model 16DP3-Exhibits_Mobile CSC - CMT_suivi dette et FCF 4" xfId="11345" xr:uid="{00000000-0005-0000-0000-0000352B0000}"/>
    <cellStyle name="_Percent_DCF Summary pages_Jazztel model 16DP3-Exhibits_Mobile CSC - CMT_suivi dette et FCF_FCF" xfId="11346" xr:uid="{00000000-0005-0000-0000-0000362B0000}"/>
    <cellStyle name="_Percent_DCF Summary pages_Jazztel model 16DP3-Exhibits_Mobile CSC - CMT_Synthèse prev 2006 - 2007 par entreprise" xfId="11347" xr:uid="{00000000-0005-0000-0000-0000372B0000}"/>
    <cellStyle name="_Percent_DCF Summary pages_Jazztel model 16DP3-Exhibits_Mobile CSC - CMT_Synthèse prev 2006 - 2007 par entreprise 2" xfId="11348" xr:uid="{00000000-0005-0000-0000-0000382B0000}"/>
    <cellStyle name="_Percent_DCF Summary pages_Jazztel model 16DP3-Exhibits_Mobile CSC - CMT_Synthèse prev 2006 - 2007 par entreprise 2 2" xfId="11349" xr:uid="{00000000-0005-0000-0000-0000392B0000}"/>
    <cellStyle name="_Percent_DCF Summary pages_Jazztel model 16DP3-Exhibits_Mobile CSC - CMT_Synthèse prev 2006 - 2007 par entreprise 2_FCF" xfId="11350" xr:uid="{00000000-0005-0000-0000-00003A2B0000}"/>
    <cellStyle name="_Percent_DCF Summary pages_Jazztel model 16DP3-Exhibits_Mobile CSC - CMT_Synthèse prev 2006 - 2007 par entreprise 3" xfId="11351" xr:uid="{00000000-0005-0000-0000-00003B2B0000}"/>
    <cellStyle name="_Percent_DCF Summary pages_Jazztel model 16DP3-Exhibits_Mobile CSC - CMT_Synthèse prev 2006 - 2007 par entreprise 3 2" xfId="11352" xr:uid="{00000000-0005-0000-0000-00003C2B0000}"/>
    <cellStyle name="_Percent_DCF Summary pages_Jazztel model 16DP3-Exhibits_Mobile CSC - CMT_Synthèse prev 2006 - 2007 par entreprise 3_FCF" xfId="11353" xr:uid="{00000000-0005-0000-0000-00003D2B0000}"/>
    <cellStyle name="_Percent_DCF Summary pages_Jazztel model 16DP3-Exhibits_Mobile CSC - CMT_Synthèse prev 2006 - 2007 par entreprise 4" xfId="11354" xr:uid="{00000000-0005-0000-0000-00003E2B0000}"/>
    <cellStyle name="_Percent_DCF Summary pages_Jazztel model 16DP3-Exhibits_Mobile CSC - CMT_Synthèse prev 2006 - 2007 par entreprise v2" xfId="11355" xr:uid="{00000000-0005-0000-0000-00003F2B0000}"/>
    <cellStyle name="_Percent_DCF Summary pages_Jazztel model 16DP3-Exhibits_Mobile CSC - CMT_Synthèse prev 2006 - 2007 par entreprise v2 2" xfId="11356" xr:uid="{00000000-0005-0000-0000-0000402B0000}"/>
    <cellStyle name="_Percent_DCF Summary pages_Jazztel model 16DP3-Exhibits_Mobile CSC - CMT_Synthèse prev 2006 - 2007 par entreprise v2 2 2" xfId="11357" xr:uid="{00000000-0005-0000-0000-0000412B0000}"/>
    <cellStyle name="_Percent_DCF Summary pages_Jazztel model 16DP3-Exhibits_Mobile CSC - CMT_Synthèse prev 2006 - 2007 par entreprise v2 2_FCF" xfId="11358" xr:uid="{00000000-0005-0000-0000-0000422B0000}"/>
    <cellStyle name="_Percent_DCF Summary pages_Jazztel model 16DP3-Exhibits_Mobile CSC - CMT_Synthèse prev 2006 - 2007 par entreprise v2 3" xfId="11359" xr:uid="{00000000-0005-0000-0000-0000432B0000}"/>
    <cellStyle name="_Percent_DCF Summary pages_Jazztel model 16DP3-Exhibits_Mobile CSC - CMT_Synthèse prev 2006 - 2007 par entreprise v2 3 2" xfId="11360" xr:uid="{00000000-0005-0000-0000-0000442B0000}"/>
    <cellStyle name="_Percent_DCF Summary pages_Jazztel model 16DP3-Exhibits_Mobile CSC - CMT_Synthèse prev 2006 - 2007 par entreprise v2 3_FCF" xfId="11361" xr:uid="{00000000-0005-0000-0000-0000452B0000}"/>
    <cellStyle name="_Percent_DCF Summary pages_Jazztel model 16DP3-Exhibits_Mobile CSC - CMT_Synthèse prev 2006 - 2007 par entreprise v2 4" xfId="11362" xr:uid="{00000000-0005-0000-0000-0000462B0000}"/>
    <cellStyle name="_Percent_DCF Summary pages_Jazztel model 16DP3-Exhibits_Mobile CSC - CMT_Synthèse prev 2006 - 2007 par entreprise v2_Bridge FC Act 2007 vs 2008 (Fct June) par entreprise" xfId="11363" xr:uid="{00000000-0005-0000-0000-0000472B0000}"/>
    <cellStyle name="_Percent_DCF Summary pages_Jazztel model 16DP3-Exhibits_Mobile CSC - CMT_Synthèse prev 2006 - 2007 par entreprise v2_Bridge FC Act 2007 vs 2008 (Fct June) par entreprise 2" xfId="11364" xr:uid="{00000000-0005-0000-0000-0000482B0000}"/>
    <cellStyle name="_Percent_DCF Summary pages_Jazztel model 16DP3-Exhibits_Mobile CSC - CMT_Synthèse prev 2006 - 2007 par entreprise v2_Bridge FC Act 2007 vs 2008 (Fct June) par entreprise 2 2" xfId="11365" xr:uid="{00000000-0005-0000-0000-0000492B0000}"/>
    <cellStyle name="_Percent_DCF Summary pages_Jazztel model 16DP3-Exhibits_Mobile CSC - CMT_Synthèse prev 2006 - 2007 par entreprise v2_Bridge FC Act 2007 vs 2008 (Fct June) par entreprise 2_FCF" xfId="11366" xr:uid="{00000000-0005-0000-0000-00004A2B0000}"/>
    <cellStyle name="_Percent_DCF Summary pages_Jazztel model 16DP3-Exhibits_Mobile CSC - CMT_Synthèse prev 2006 - 2007 par entreprise v2_Bridge FC Act 2007 vs 2008 (Fct June) par entreprise 3" xfId="11367" xr:uid="{00000000-0005-0000-0000-00004B2B0000}"/>
    <cellStyle name="_Percent_DCF Summary pages_Jazztel model 16DP3-Exhibits_Mobile CSC - CMT_Synthèse prev 2006 - 2007 par entreprise v2_Bridge FC Act 2007 vs 2008 (Fct June) par entreprise 3 2" xfId="11368" xr:uid="{00000000-0005-0000-0000-00004C2B0000}"/>
    <cellStyle name="_Percent_DCF Summary pages_Jazztel model 16DP3-Exhibits_Mobile CSC - CMT_Synthèse prev 2006 - 2007 par entreprise v2_Bridge FC Act 2007 vs 2008 (Fct June) par entreprise 3_FCF" xfId="11369" xr:uid="{00000000-0005-0000-0000-00004D2B0000}"/>
    <cellStyle name="_Percent_DCF Summary pages_Jazztel model 16DP3-Exhibits_Mobile CSC - CMT_Synthèse prev 2006 - 2007 par entreprise v2_Bridge FC Act 2007 vs 2008 (Fct June) par entreprise 4" xfId="11370" xr:uid="{00000000-0005-0000-0000-00004E2B0000}"/>
    <cellStyle name="_Percent_DCF Summary pages_Jazztel model 16DP3-Exhibits_Mobile CSC - CMT_Synthèse prev 2006 - 2007 par entreprise v2_Bridge FC Act 2007 vs 2008 (Fct June) par entreprise_FCF" xfId="11371" xr:uid="{00000000-0005-0000-0000-00004F2B0000}"/>
    <cellStyle name="_Percent_DCF Summary pages_Jazztel model 16DP3-Exhibits_Mobile CSC - CMT_Synthèse prev 2006 - 2007 par entreprise v2_Cash Unit Review 2012 03 Acetow" xfId="11372" xr:uid="{00000000-0005-0000-0000-0000502B0000}"/>
    <cellStyle name="_Percent_DCF Summary pages_Jazztel model 16DP3-Exhibits_Mobile CSC - CMT_Synthèse prev 2006 - 2007 par entreprise v2_Chiffres Pres board 2007" xfId="11373" xr:uid="{00000000-0005-0000-0000-0000512B0000}"/>
    <cellStyle name="_Percent_DCF Summary pages_Jazztel model 16DP3-Exhibits_Mobile CSC - CMT_Synthèse prev 2006 - 2007 par entreprise v2_Chiffres Pres board 2007 2" xfId="11374" xr:uid="{00000000-0005-0000-0000-0000522B0000}"/>
    <cellStyle name="_Percent_DCF Summary pages_Jazztel model 16DP3-Exhibits_Mobile CSC - CMT_Synthèse prev 2006 - 2007 par entreprise v2_Chiffres Pres board 2007 2 2" xfId="11375" xr:uid="{00000000-0005-0000-0000-0000532B0000}"/>
    <cellStyle name="_Percent_DCF Summary pages_Jazztel model 16DP3-Exhibits_Mobile CSC - CMT_Synthèse prev 2006 - 2007 par entreprise v2_Chiffres Pres board 2007 2_FCF" xfId="11376" xr:uid="{00000000-0005-0000-0000-0000542B0000}"/>
    <cellStyle name="_Percent_DCF Summary pages_Jazztel model 16DP3-Exhibits_Mobile CSC - CMT_Synthèse prev 2006 - 2007 par entreprise v2_Chiffres Pres board 2007 3" xfId="11377" xr:uid="{00000000-0005-0000-0000-0000552B0000}"/>
    <cellStyle name="_Percent_DCF Summary pages_Jazztel model 16DP3-Exhibits_Mobile CSC - CMT_Synthèse prev 2006 - 2007 par entreprise v2_Chiffres Pres board 2007 3 2" xfId="11378" xr:uid="{00000000-0005-0000-0000-0000562B0000}"/>
    <cellStyle name="_Percent_DCF Summary pages_Jazztel model 16DP3-Exhibits_Mobile CSC - CMT_Synthèse prev 2006 - 2007 par entreprise v2_Chiffres Pres board 2007 3_FCF" xfId="11379" xr:uid="{00000000-0005-0000-0000-0000572B0000}"/>
    <cellStyle name="_Percent_DCF Summary pages_Jazztel model 16DP3-Exhibits_Mobile CSC - CMT_Synthèse prev 2006 - 2007 par entreprise v2_Chiffres Pres board 2007 4" xfId="11380" xr:uid="{00000000-0005-0000-0000-0000582B0000}"/>
    <cellStyle name="_Percent_DCF Summary pages_Jazztel model 16DP3-Exhibits_Mobile CSC - CMT_Synthèse prev 2006 - 2007 par entreprise v2_Chiffres Pres board 2007_FCF" xfId="11381" xr:uid="{00000000-0005-0000-0000-0000592B0000}"/>
    <cellStyle name="_Percent_DCF Summary pages_Jazztel model 16DP3-Exhibits_Mobile CSC - CMT_Synthèse prev 2006 - 2007 par entreprise v2_Conso Bridge EBITDA 2008x2007" xfId="11382" xr:uid="{00000000-0005-0000-0000-00005A2B0000}"/>
    <cellStyle name="_Percent_DCF Summary pages_Jazztel model 16DP3-Exhibits_Mobile CSC - CMT_Synthèse prev 2006 - 2007 par entreprise v2_Conso Bridge EBITDA 2008x2007 2" xfId="11383" xr:uid="{00000000-0005-0000-0000-00005B2B0000}"/>
    <cellStyle name="_Percent_DCF Summary pages_Jazztel model 16DP3-Exhibits_Mobile CSC - CMT_Synthèse prev 2006 - 2007 par entreprise v2_Conso Bridge EBITDA 2008x2007 2 2" xfId="11384" xr:uid="{00000000-0005-0000-0000-00005C2B0000}"/>
    <cellStyle name="_Percent_DCF Summary pages_Jazztel model 16DP3-Exhibits_Mobile CSC - CMT_Synthèse prev 2006 - 2007 par entreprise v2_Conso Bridge EBITDA 2008x2007 2_FCF" xfId="11385" xr:uid="{00000000-0005-0000-0000-00005D2B0000}"/>
    <cellStyle name="_Percent_DCF Summary pages_Jazztel model 16DP3-Exhibits_Mobile CSC - CMT_Synthèse prev 2006 - 2007 par entreprise v2_Conso Bridge EBITDA 2008x2007 3" xfId="11386" xr:uid="{00000000-0005-0000-0000-00005E2B0000}"/>
    <cellStyle name="_Percent_DCF Summary pages_Jazztel model 16DP3-Exhibits_Mobile CSC - CMT_Synthèse prev 2006 - 2007 par entreprise v2_Conso Bridge EBITDA 2008x2007 3 2" xfId="11387" xr:uid="{00000000-0005-0000-0000-00005F2B0000}"/>
    <cellStyle name="_Percent_DCF Summary pages_Jazztel model 16DP3-Exhibits_Mobile CSC - CMT_Synthèse prev 2006 - 2007 par entreprise v2_Conso Bridge EBITDA 2008x2007 3_FCF" xfId="11388" xr:uid="{00000000-0005-0000-0000-0000602B0000}"/>
    <cellStyle name="_Percent_DCF Summary pages_Jazztel model 16DP3-Exhibits_Mobile CSC - CMT_Synthèse prev 2006 - 2007 par entreprise v2_Conso Bridge EBITDA 2008x2007 4" xfId="11389" xr:uid="{00000000-0005-0000-0000-0000612B0000}"/>
    <cellStyle name="_Percent_DCF Summary pages_Jazztel model 16DP3-Exhibits_Mobile CSC - CMT_Synthèse prev 2006 - 2007 par entreprise v2_Conso Bridge EBITDA 2008x2007 SPRING06" xfId="11390" xr:uid="{00000000-0005-0000-0000-0000622B0000}"/>
    <cellStyle name="_Percent_DCF Summary pages_Jazztel model 16DP3-Exhibits_Mobile CSC - CMT_Synthèse prev 2006 - 2007 par entreprise v2_Conso Bridge EBITDA 2008x2007 SPRING06 2" xfId="11391" xr:uid="{00000000-0005-0000-0000-0000632B0000}"/>
    <cellStyle name="_Percent_DCF Summary pages_Jazztel model 16DP3-Exhibits_Mobile CSC - CMT_Synthèse prev 2006 - 2007 par entreprise v2_Conso Bridge EBITDA 2008x2007 SPRING06 2 2" xfId="11392" xr:uid="{00000000-0005-0000-0000-0000642B0000}"/>
    <cellStyle name="_Percent_DCF Summary pages_Jazztel model 16DP3-Exhibits_Mobile CSC - CMT_Synthèse prev 2006 - 2007 par entreprise v2_Conso Bridge EBITDA 2008x2007 SPRING06 2_FCF" xfId="11393" xr:uid="{00000000-0005-0000-0000-0000652B0000}"/>
    <cellStyle name="_Percent_DCF Summary pages_Jazztel model 16DP3-Exhibits_Mobile CSC - CMT_Synthèse prev 2006 - 2007 par entreprise v2_Conso Bridge EBITDA 2008x2007 SPRING06 3" xfId="11394" xr:uid="{00000000-0005-0000-0000-0000662B0000}"/>
    <cellStyle name="_Percent_DCF Summary pages_Jazztel model 16DP3-Exhibits_Mobile CSC - CMT_Synthèse prev 2006 - 2007 par entreprise v2_Conso Bridge EBITDA 2008x2007 SPRING06 3 2" xfId="11395" xr:uid="{00000000-0005-0000-0000-0000672B0000}"/>
    <cellStyle name="_Percent_DCF Summary pages_Jazztel model 16DP3-Exhibits_Mobile CSC - CMT_Synthèse prev 2006 - 2007 par entreprise v2_Conso Bridge EBITDA 2008x2007 SPRING06 3_FCF" xfId="11396" xr:uid="{00000000-0005-0000-0000-0000682B0000}"/>
    <cellStyle name="_Percent_DCF Summary pages_Jazztel model 16DP3-Exhibits_Mobile CSC - CMT_Synthèse prev 2006 - 2007 par entreprise v2_Conso Bridge EBITDA 2008x2007 SPRING06 4" xfId="11397" xr:uid="{00000000-0005-0000-0000-0000692B0000}"/>
    <cellStyle name="_Percent_DCF Summary pages_Jazztel model 16DP3-Exhibits_Mobile CSC - CMT_Synthèse prev 2006 - 2007 par entreprise v2_Conso Bridge EBITDA 2008x2007 SPRING06_FCF" xfId="11398" xr:uid="{00000000-0005-0000-0000-00006A2B0000}"/>
    <cellStyle name="_Percent_DCF Summary pages_Jazztel model 16DP3-Exhibits_Mobile CSC - CMT_Synthèse prev 2006 - 2007 par entreprise v2_Conso Bridge EBITDA 2008x2007_FCF" xfId="11399" xr:uid="{00000000-0005-0000-0000-00006B2B0000}"/>
    <cellStyle name="_Percent_DCF Summary pages_Jazztel model 16DP3-Exhibits_Mobile CSC - CMT_Synthèse prev 2006 - 2007 par entreprise v2_FCF" xfId="11400" xr:uid="{00000000-0005-0000-0000-00006C2B0000}"/>
    <cellStyle name="_Percent_DCF Summary pages_Jazztel model 16DP3-Exhibits_Mobile CSC - CMT_Synthèse prev 2006 - 2007 par entreprise v2_P&amp;L Spring 200806" xfId="11401" xr:uid="{00000000-0005-0000-0000-00006D2B0000}"/>
    <cellStyle name="_Percent_DCF Summary pages_Jazztel model 16DP3-Exhibits_Mobile CSC - CMT_Synthèse prev 2006 - 2007 par entreprise v2_P&amp;L Spring 200806 2" xfId="11402" xr:uid="{00000000-0005-0000-0000-00006E2B0000}"/>
    <cellStyle name="_Percent_DCF Summary pages_Jazztel model 16DP3-Exhibits_Mobile CSC - CMT_Synthèse prev 2006 - 2007 par entreprise v2_P&amp;L Spring 200806 2 2" xfId="11403" xr:uid="{00000000-0005-0000-0000-00006F2B0000}"/>
    <cellStyle name="_Percent_DCF Summary pages_Jazztel model 16DP3-Exhibits_Mobile CSC - CMT_Synthèse prev 2006 - 2007 par entreprise v2_P&amp;L Spring 200806 2_FCF" xfId="11404" xr:uid="{00000000-0005-0000-0000-0000702B0000}"/>
    <cellStyle name="_Percent_DCF Summary pages_Jazztel model 16DP3-Exhibits_Mobile CSC - CMT_Synthèse prev 2006 - 2007 par entreprise v2_P&amp;L Spring 200806 3" xfId="11405" xr:uid="{00000000-0005-0000-0000-0000712B0000}"/>
    <cellStyle name="_Percent_DCF Summary pages_Jazztel model 16DP3-Exhibits_Mobile CSC - CMT_Synthèse prev 2006 - 2007 par entreprise v2_P&amp;L Spring 200806 3 2" xfId="11406" xr:uid="{00000000-0005-0000-0000-0000722B0000}"/>
    <cellStyle name="_Percent_DCF Summary pages_Jazztel model 16DP3-Exhibits_Mobile CSC - CMT_Synthèse prev 2006 - 2007 par entreprise v2_P&amp;L Spring 200806 3_FCF" xfId="11407" xr:uid="{00000000-0005-0000-0000-0000732B0000}"/>
    <cellStyle name="_Percent_DCF Summary pages_Jazztel model 16DP3-Exhibits_Mobile CSC - CMT_Synthèse prev 2006 - 2007 par entreprise v2_P&amp;L Spring 200806 4" xfId="11408" xr:uid="{00000000-0005-0000-0000-0000742B0000}"/>
    <cellStyle name="_Percent_DCF Summary pages_Jazztel model 16DP3-Exhibits_Mobile CSC - CMT_Synthèse prev 2006 - 2007 par entreprise v2_P&amp;L Spring 200806_FCF" xfId="11409" xr:uid="{00000000-0005-0000-0000-0000752B0000}"/>
    <cellStyle name="_Percent_DCF Summary pages_Jazztel model 16DP3-Exhibits_Mobile CSC - CMT_Synthèse prev 2006 - 2007 par entreprise v2_Présentation au Board" xfId="11410" xr:uid="{00000000-0005-0000-0000-0000762B0000}"/>
    <cellStyle name="_Percent_DCF Summary pages_Jazztel model 16DP3-Exhibits_Mobile CSC - CMT_Synthèse prev 2006 - 2007 par entreprise v2_Présentation au Board 2" xfId="11411" xr:uid="{00000000-0005-0000-0000-0000772B0000}"/>
    <cellStyle name="_Percent_DCF Summary pages_Jazztel model 16DP3-Exhibits_Mobile CSC - CMT_Synthèse prev 2006 - 2007 par entreprise v2_Présentation au Board 2 2" xfId="11412" xr:uid="{00000000-0005-0000-0000-0000782B0000}"/>
    <cellStyle name="_Percent_DCF Summary pages_Jazztel model 16DP3-Exhibits_Mobile CSC - CMT_Synthèse prev 2006 - 2007 par entreprise v2_Présentation au Board 2_FCF" xfId="11413" xr:uid="{00000000-0005-0000-0000-0000792B0000}"/>
    <cellStyle name="_Percent_DCF Summary pages_Jazztel model 16DP3-Exhibits_Mobile CSC - CMT_Synthèse prev 2006 - 2007 par entreprise v2_Présentation au Board 3" xfId="11414" xr:uid="{00000000-0005-0000-0000-00007A2B0000}"/>
    <cellStyle name="_Percent_DCF Summary pages_Jazztel model 16DP3-Exhibits_Mobile CSC - CMT_Synthèse prev 2006 - 2007 par entreprise v2_Présentation au Board 3 2" xfId="11415" xr:uid="{00000000-0005-0000-0000-00007B2B0000}"/>
    <cellStyle name="_Percent_DCF Summary pages_Jazztel model 16DP3-Exhibits_Mobile CSC - CMT_Synthèse prev 2006 - 2007 par entreprise v2_Présentation au Board 3_FCF" xfId="11416" xr:uid="{00000000-0005-0000-0000-00007C2B0000}"/>
    <cellStyle name="_Percent_DCF Summary pages_Jazztel model 16DP3-Exhibits_Mobile CSC - CMT_Synthèse prev 2006 - 2007 par entreprise v2_Présentation au Board 4" xfId="11417" xr:uid="{00000000-0005-0000-0000-00007D2B0000}"/>
    <cellStyle name="_Percent_DCF Summary pages_Jazztel model 16DP3-Exhibits_Mobile CSC - CMT_Synthèse prev 2006 - 2007 par entreprise v2_Présentation au Board July 29" xfId="11418" xr:uid="{00000000-0005-0000-0000-00007E2B0000}"/>
    <cellStyle name="_Percent_DCF Summary pages_Jazztel model 16DP3-Exhibits_Mobile CSC - CMT_Synthèse prev 2006 - 2007 par entreprise v2_Présentation au Board July 29 2" xfId="11419" xr:uid="{00000000-0005-0000-0000-00007F2B0000}"/>
    <cellStyle name="_Percent_DCF Summary pages_Jazztel model 16DP3-Exhibits_Mobile CSC - CMT_Synthèse prev 2006 - 2007 par entreprise v2_Présentation au Board July 29 2 2" xfId="11420" xr:uid="{00000000-0005-0000-0000-0000802B0000}"/>
    <cellStyle name="_Percent_DCF Summary pages_Jazztel model 16DP3-Exhibits_Mobile CSC - CMT_Synthèse prev 2006 - 2007 par entreprise v2_Présentation au Board July 29 2_FCF" xfId="11421" xr:uid="{00000000-0005-0000-0000-0000812B0000}"/>
    <cellStyle name="_Percent_DCF Summary pages_Jazztel model 16DP3-Exhibits_Mobile CSC - CMT_Synthèse prev 2006 - 2007 par entreprise v2_Présentation au Board July 29 3" xfId="11422" xr:uid="{00000000-0005-0000-0000-0000822B0000}"/>
    <cellStyle name="_Percent_DCF Summary pages_Jazztel model 16DP3-Exhibits_Mobile CSC - CMT_Synthèse prev 2006 - 2007 par entreprise v2_Présentation au Board July 29 3 2" xfId="11423" xr:uid="{00000000-0005-0000-0000-0000832B0000}"/>
    <cellStyle name="_Percent_DCF Summary pages_Jazztel model 16DP3-Exhibits_Mobile CSC - CMT_Synthèse prev 2006 - 2007 par entreprise v2_Présentation au Board July 29 3_FCF" xfId="11424" xr:uid="{00000000-0005-0000-0000-0000842B0000}"/>
    <cellStyle name="_Percent_DCF Summary pages_Jazztel model 16DP3-Exhibits_Mobile CSC - CMT_Synthèse prev 2006 - 2007 par entreprise v2_Présentation au Board July 29 4" xfId="11425" xr:uid="{00000000-0005-0000-0000-0000852B0000}"/>
    <cellStyle name="_Percent_DCF Summary pages_Jazztel model 16DP3-Exhibits_Mobile CSC - CMT_Synthèse prev 2006 - 2007 par entreprise v2_Présentation au Board July 29_FCF" xfId="11426" xr:uid="{00000000-0005-0000-0000-0000862B0000}"/>
    <cellStyle name="_Percent_DCF Summary pages_Jazztel model 16DP3-Exhibits_Mobile CSC - CMT_Synthèse prev 2006 - 2007 par entreprise v2_Présentation au Board_FCF" xfId="11427" xr:uid="{00000000-0005-0000-0000-0000872B0000}"/>
    <cellStyle name="_Percent_DCF Summary pages_Jazztel model 16DP3-Exhibits_Mobile CSC - CMT_Synthèse prev 2006 - 2007 par entreprise v2_Présentation au CDG July 21 v080708" xfId="11428" xr:uid="{00000000-0005-0000-0000-0000882B0000}"/>
    <cellStyle name="_Percent_DCF Summary pages_Jazztel model 16DP3-Exhibits_Mobile CSC - CMT_Synthèse prev 2006 - 2007 par entreprise v2_Présentation au CDG July 21 v080708 2" xfId="11429" xr:uid="{00000000-0005-0000-0000-0000892B0000}"/>
    <cellStyle name="_Percent_DCF Summary pages_Jazztel model 16DP3-Exhibits_Mobile CSC - CMT_Synthèse prev 2006 - 2007 par entreprise v2_Présentation au CDG July 21 v080708 2 2" xfId="11430" xr:uid="{00000000-0005-0000-0000-00008A2B0000}"/>
    <cellStyle name="_Percent_DCF Summary pages_Jazztel model 16DP3-Exhibits_Mobile CSC - CMT_Synthèse prev 2006 - 2007 par entreprise v2_Présentation au CDG July 21 v080708 2_FCF" xfId="11431" xr:uid="{00000000-0005-0000-0000-00008B2B0000}"/>
    <cellStyle name="_Percent_DCF Summary pages_Jazztel model 16DP3-Exhibits_Mobile CSC - CMT_Synthèse prev 2006 - 2007 par entreprise v2_Présentation au CDG July 21 v080708 3" xfId="11432" xr:uid="{00000000-0005-0000-0000-00008C2B0000}"/>
    <cellStyle name="_Percent_DCF Summary pages_Jazztel model 16DP3-Exhibits_Mobile CSC - CMT_Synthèse prev 2006 - 2007 par entreprise v2_Présentation au CDG July 21 v080708 3 2" xfId="11433" xr:uid="{00000000-0005-0000-0000-00008D2B0000}"/>
    <cellStyle name="_Percent_DCF Summary pages_Jazztel model 16DP3-Exhibits_Mobile CSC - CMT_Synthèse prev 2006 - 2007 par entreprise v2_Présentation au CDG July 21 v080708 3_FCF" xfId="11434" xr:uid="{00000000-0005-0000-0000-00008E2B0000}"/>
    <cellStyle name="_Percent_DCF Summary pages_Jazztel model 16DP3-Exhibits_Mobile CSC - CMT_Synthèse prev 2006 - 2007 par entreprise v2_Présentation au CDG July 21 v080708 4" xfId="11435" xr:uid="{00000000-0005-0000-0000-00008F2B0000}"/>
    <cellStyle name="_Percent_DCF Summary pages_Jazztel model 16DP3-Exhibits_Mobile CSC - CMT_Synthèse prev 2006 - 2007 par entreprise v2_Présentation au CDG July 21 v080708_FCF" xfId="11436" xr:uid="{00000000-0005-0000-0000-0000902B0000}"/>
    <cellStyle name="_Percent_DCF Summary pages_Jazztel model 16DP3-Exhibits_Mobile CSC - CMT_Synthèse prev 2006 - 2007 par entreprise v2_Présention au Board July 29" xfId="11437" xr:uid="{00000000-0005-0000-0000-0000912B0000}"/>
    <cellStyle name="_Percent_DCF Summary pages_Jazztel model 16DP3-Exhibits_Mobile CSC - CMT_Synthèse prev 2006 - 2007 par entreprise v2_Présention au Board July 29 2" xfId="11438" xr:uid="{00000000-0005-0000-0000-0000922B0000}"/>
    <cellStyle name="_Percent_DCF Summary pages_Jazztel model 16DP3-Exhibits_Mobile CSC - CMT_Synthèse prev 2006 - 2007 par entreprise v2_Présention au Board July 29 2 2" xfId="11439" xr:uid="{00000000-0005-0000-0000-0000932B0000}"/>
    <cellStyle name="_Percent_DCF Summary pages_Jazztel model 16DP3-Exhibits_Mobile CSC - CMT_Synthèse prev 2006 - 2007 par entreprise v2_Présention au Board July 29 2_FCF" xfId="11440" xr:uid="{00000000-0005-0000-0000-0000942B0000}"/>
    <cellStyle name="_Percent_DCF Summary pages_Jazztel model 16DP3-Exhibits_Mobile CSC - CMT_Synthèse prev 2006 - 2007 par entreprise v2_Présention au Board July 29 3" xfId="11441" xr:uid="{00000000-0005-0000-0000-0000952B0000}"/>
    <cellStyle name="_Percent_DCF Summary pages_Jazztel model 16DP3-Exhibits_Mobile CSC - CMT_Synthèse prev 2006 - 2007 par entreprise v2_Présention au Board July 29 3 2" xfId="11442" xr:uid="{00000000-0005-0000-0000-0000962B0000}"/>
    <cellStyle name="_Percent_DCF Summary pages_Jazztel model 16DP3-Exhibits_Mobile CSC - CMT_Synthèse prev 2006 - 2007 par entreprise v2_Présention au Board July 29 3_FCF" xfId="11443" xr:uid="{00000000-0005-0000-0000-0000972B0000}"/>
    <cellStyle name="_Percent_DCF Summary pages_Jazztel model 16DP3-Exhibits_Mobile CSC - CMT_Synthèse prev 2006 - 2007 par entreprise v2_Présention au Board July 29 4" xfId="11444" xr:uid="{00000000-0005-0000-0000-0000982B0000}"/>
    <cellStyle name="_Percent_DCF Summary pages_Jazztel model 16DP3-Exhibits_Mobile CSC - CMT_Synthèse prev 2006 - 2007 par entreprise v2_Présention au Board July 29_FCF" xfId="11445" xr:uid="{00000000-0005-0000-0000-0000992B0000}"/>
    <cellStyle name="_Percent_DCF Summary pages_Jazztel model 16DP3-Exhibits_Mobile CSC - CMT_Synthèse prev 2006 - 2007 par entreprise v2_RM 2008 01 comments ILM" xfId="11446" xr:uid="{00000000-0005-0000-0000-00009A2B0000}"/>
    <cellStyle name="_Percent_DCF Summary pages_Jazztel model 16DP3-Exhibits_Mobile CSC - CMT_Synthèse prev 2006 - 2007 par entreprise v2_RM 2008 01 comments ILM 2" xfId="11447" xr:uid="{00000000-0005-0000-0000-00009B2B0000}"/>
    <cellStyle name="_Percent_DCF Summary pages_Jazztel model 16DP3-Exhibits_Mobile CSC - CMT_Synthèse prev 2006 - 2007 par entreprise v2_RM 2008 01 comments ILM 2 2" xfId="11448" xr:uid="{00000000-0005-0000-0000-00009C2B0000}"/>
    <cellStyle name="_Percent_DCF Summary pages_Jazztel model 16DP3-Exhibits_Mobile CSC - CMT_Synthèse prev 2006 - 2007 par entreprise v2_RM 2008 01 comments ILM 2_FCF" xfId="11449" xr:uid="{00000000-0005-0000-0000-00009D2B0000}"/>
    <cellStyle name="_Percent_DCF Summary pages_Jazztel model 16DP3-Exhibits_Mobile CSC - CMT_Synthèse prev 2006 - 2007 par entreprise v2_RM 2008 01 comments ILM 3" xfId="11450" xr:uid="{00000000-0005-0000-0000-00009E2B0000}"/>
    <cellStyle name="_Percent_DCF Summary pages_Jazztel model 16DP3-Exhibits_Mobile CSC - CMT_Synthèse prev 2006 - 2007 par entreprise v2_RM 2008 01 comments ILM 3 2" xfId="11451" xr:uid="{00000000-0005-0000-0000-00009F2B0000}"/>
    <cellStyle name="_Percent_DCF Summary pages_Jazztel model 16DP3-Exhibits_Mobile CSC - CMT_Synthèse prev 2006 - 2007 par entreprise v2_RM 2008 01 comments ILM 3_FCF" xfId="11452" xr:uid="{00000000-0005-0000-0000-0000A02B0000}"/>
    <cellStyle name="_Percent_DCF Summary pages_Jazztel model 16DP3-Exhibits_Mobile CSC - CMT_Synthèse prev 2006 - 2007 par entreprise v2_RM 2008 01 comments ILM 4" xfId="11453" xr:uid="{00000000-0005-0000-0000-0000A12B0000}"/>
    <cellStyle name="_Percent_DCF Summary pages_Jazztel model 16DP3-Exhibits_Mobile CSC - CMT_Synthèse prev 2006 - 2007 par entreprise v2_RM 2008 01 comments ILM_FCF" xfId="11454" xr:uid="{00000000-0005-0000-0000-0000A22B0000}"/>
    <cellStyle name="_Percent_DCF Summary pages_Jazztel model 16DP3-Exhibits_Mobile CSC - CMT_Synthèse prev 2006 - 2007 par entreprise v2_RM 2008 04 comments ILM" xfId="11455" xr:uid="{00000000-0005-0000-0000-0000A32B0000}"/>
    <cellStyle name="_Percent_DCF Summary pages_Jazztel model 16DP3-Exhibits_Mobile CSC - CMT_Synthèse prev 2006 - 2007 par entreprise v2_RM 2008 04 comments ILM 2" xfId="11456" xr:uid="{00000000-0005-0000-0000-0000A42B0000}"/>
    <cellStyle name="_Percent_DCF Summary pages_Jazztel model 16DP3-Exhibits_Mobile CSC - CMT_Synthèse prev 2006 - 2007 par entreprise v2_RM 2008 04 comments ILM 2 2" xfId="11457" xr:uid="{00000000-0005-0000-0000-0000A52B0000}"/>
    <cellStyle name="_Percent_DCF Summary pages_Jazztel model 16DP3-Exhibits_Mobile CSC - CMT_Synthèse prev 2006 - 2007 par entreprise v2_RM 2008 04 comments ILM 2_FCF" xfId="11458" xr:uid="{00000000-0005-0000-0000-0000A62B0000}"/>
    <cellStyle name="_Percent_DCF Summary pages_Jazztel model 16DP3-Exhibits_Mobile CSC - CMT_Synthèse prev 2006 - 2007 par entreprise v2_RM 2008 04 comments ILM 3" xfId="11459" xr:uid="{00000000-0005-0000-0000-0000A72B0000}"/>
    <cellStyle name="_Percent_DCF Summary pages_Jazztel model 16DP3-Exhibits_Mobile CSC - CMT_Synthèse prev 2006 - 2007 par entreprise v2_RM 2008 04 comments ILM 3 2" xfId="11460" xr:uid="{00000000-0005-0000-0000-0000A82B0000}"/>
    <cellStyle name="_Percent_DCF Summary pages_Jazztel model 16DP3-Exhibits_Mobile CSC - CMT_Synthèse prev 2006 - 2007 par entreprise v2_RM 2008 04 comments ILM 3_FCF" xfId="11461" xr:uid="{00000000-0005-0000-0000-0000A92B0000}"/>
    <cellStyle name="_Percent_DCF Summary pages_Jazztel model 16DP3-Exhibits_Mobile CSC - CMT_Synthèse prev 2006 - 2007 par entreprise v2_RM 2008 04 comments ILM 4" xfId="11462" xr:uid="{00000000-0005-0000-0000-0000AA2B0000}"/>
    <cellStyle name="_Percent_DCF Summary pages_Jazztel model 16DP3-Exhibits_Mobile CSC - CMT_Synthèse prev 2006 - 2007 par entreprise v2_RM 2008 04 comments ILM_FCF" xfId="11463" xr:uid="{00000000-0005-0000-0000-0000AB2B0000}"/>
    <cellStyle name="_Percent_DCF Summary pages_Jazztel model 16DP3-Exhibits_Mobile CSC - CMT_Synthèse prev 2006 - 2007 par entreprise v2_SPRING 2010" xfId="11464" xr:uid="{00000000-0005-0000-0000-0000AC2B0000}"/>
    <cellStyle name="_Percent_DCF Summary pages_Jazztel model 16DP3-Exhibits_Mobile CSC - CMT_Synthèse prev 2006 - 2007 par entreprise v2_SPRING 2010 2" xfId="11465" xr:uid="{00000000-0005-0000-0000-0000AD2B0000}"/>
    <cellStyle name="_Percent_DCF Summary pages_Jazztel model 16DP3-Exhibits_Mobile CSC - CMT_Synthèse prev 2006 - 2007 par entreprise v2_SPRING 2010 2 2" xfId="11466" xr:uid="{00000000-0005-0000-0000-0000AE2B0000}"/>
    <cellStyle name="_Percent_DCF Summary pages_Jazztel model 16DP3-Exhibits_Mobile CSC - CMT_Synthèse prev 2006 - 2007 par entreprise v2_SPRING 2010 2_FCF" xfId="11467" xr:uid="{00000000-0005-0000-0000-0000AF2B0000}"/>
    <cellStyle name="_Percent_DCF Summary pages_Jazztel model 16DP3-Exhibits_Mobile CSC - CMT_Synthèse prev 2006 - 2007 par entreprise v2_SPRING 2010 3" xfId="11468" xr:uid="{00000000-0005-0000-0000-0000B02B0000}"/>
    <cellStyle name="_Percent_DCF Summary pages_Jazztel model 16DP3-Exhibits_Mobile CSC - CMT_Synthèse prev 2006 - 2007 par entreprise v2_SPRING 2010 3 2" xfId="11469" xr:uid="{00000000-0005-0000-0000-0000B12B0000}"/>
    <cellStyle name="_Percent_DCF Summary pages_Jazztel model 16DP3-Exhibits_Mobile CSC - CMT_Synthèse prev 2006 - 2007 par entreprise v2_SPRING 2010 3_FCF" xfId="11470" xr:uid="{00000000-0005-0000-0000-0000B22B0000}"/>
    <cellStyle name="_Percent_DCF Summary pages_Jazztel model 16DP3-Exhibits_Mobile CSC - CMT_Synthèse prev 2006 - 2007 par entreprise v2_SPRING 2010 4" xfId="11471" xr:uid="{00000000-0005-0000-0000-0000B32B0000}"/>
    <cellStyle name="_Percent_DCF Summary pages_Jazztel model 16DP3-Exhibits_Mobile CSC - CMT_Synthèse prev 2006 - 2007 par entreprise v2_SPRING 2010_FCF" xfId="11472" xr:uid="{00000000-0005-0000-0000-0000B42B0000}"/>
    <cellStyle name="_Percent_DCF Summary pages_Jazztel model 16DP3-Exhibits_Mobile CSC - CMT_Synthèse prev 2006 - 2007 par entreprise v2_WC &amp; Free Cash Flow 200801" xfId="11473" xr:uid="{00000000-0005-0000-0000-0000B52B0000}"/>
    <cellStyle name="_Percent_DCF Summary pages_Jazztel model 16DP3-Exhibits_Mobile CSC - CMT_Synthèse prev 2006 - 2007 par entreprise v2_WC &amp; Free Cash Flow 200801 2" xfId="11474" xr:uid="{00000000-0005-0000-0000-0000B62B0000}"/>
    <cellStyle name="_Percent_DCF Summary pages_Jazztel model 16DP3-Exhibits_Mobile CSC - CMT_Synthèse prev 2006 - 2007 par entreprise v2_WC &amp; Free Cash Flow 200801 2 2" xfId="11475" xr:uid="{00000000-0005-0000-0000-0000B72B0000}"/>
    <cellStyle name="_Percent_DCF Summary pages_Jazztel model 16DP3-Exhibits_Mobile CSC - CMT_Synthèse prev 2006 - 2007 par entreprise v2_WC &amp; Free Cash Flow 200801 2_FCF" xfId="11476" xr:uid="{00000000-0005-0000-0000-0000B82B0000}"/>
    <cellStyle name="_Percent_DCF Summary pages_Jazztel model 16DP3-Exhibits_Mobile CSC - CMT_Synthèse prev 2006 - 2007 par entreprise v2_WC &amp; Free Cash Flow 200801 3" xfId="11477" xr:uid="{00000000-0005-0000-0000-0000B92B0000}"/>
    <cellStyle name="_Percent_DCF Summary pages_Jazztel model 16DP3-Exhibits_Mobile CSC - CMT_Synthèse prev 2006 - 2007 par entreprise v2_WC &amp; Free Cash Flow 200801 3 2" xfId="11478" xr:uid="{00000000-0005-0000-0000-0000BA2B0000}"/>
    <cellStyle name="_Percent_DCF Summary pages_Jazztel model 16DP3-Exhibits_Mobile CSC - CMT_Synthèse prev 2006 - 2007 par entreprise v2_WC &amp; Free Cash Flow 200801 3_FCF" xfId="11479" xr:uid="{00000000-0005-0000-0000-0000BB2B0000}"/>
    <cellStyle name="_Percent_DCF Summary pages_Jazztel model 16DP3-Exhibits_Mobile CSC - CMT_Synthèse prev 2006 - 2007 par entreprise v2_WC &amp; Free Cash Flow 200801 4" xfId="11480" xr:uid="{00000000-0005-0000-0000-0000BC2B0000}"/>
    <cellStyle name="_Percent_DCF Summary pages_Jazztel model 16DP3-Exhibits_Mobile CSC - CMT_Synthèse prev 2006 - 2007 par entreprise v2_WC &amp; Free Cash Flow 200801_FCF" xfId="11481" xr:uid="{00000000-0005-0000-0000-0000BD2B0000}"/>
    <cellStyle name="_Percent_DCF Summary pages_Jazztel model 16DP3-Exhibits_Mobile CSC - CMT_Synthèse prev 2006 - 2007 par entreprise v2_WC &amp; Free Cash Flow 2011-10" xfId="11482" xr:uid="{00000000-0005-0000-0000-0000BE2B0000}"/>
    <cellStyle name="_Percent_DCF Summary pages_Jazztel model 16DP3-Exhibits_Mobile CSC - CMT_Synthèse prev 2006 - 2007 par entreprise v2_WC &amp; Free Cash Flow 2011-10 2" xfId="11483" xr:uid="{00000000-0005-0000-0000-0000BF2B0000}"/>
    <cellStyle name="_Percent_DCF Summary pages_Jazztel model 16DP3-Exhibits_Mobile CSC - CMT_Synthèse prev 2006 - 2007 par entreprise v2_WC &amp; Free Cash Flow 2011-10 2 2" xfId="11484" xr:uid="{00000000-0005-0000-0000-0000C02B0000}"/>
    <cellStyle name="_Percent_DCF Summary pages_Jazztel model 16DP3-Exhibits_Mobile CSC - CMT_Synthèse prev 2006 - 2007 par entreprise v2_WC &amp; Free Cash Flow 2011-10 2_FCF" xfId="11485" xr:uid="{00000000-0005-0000-0000-0000C12B0000}"/>
    <cellStyle name="_Percent_DCF Summary pages_Jazztel model 16DP3-Exhibits_Mobile CSC - CMT_Synthèse prev 2006 - 2007 par entreprise v2_WC &amp; Free Cash Flow 2011-10 3" xfId="11486" xr:uid="{00000000-0005-0000-0000-0000C22B0000}"/>
    <cellStyle name="_Percent_DCF Summary pages_Jazztel model 16DP3-Exhibits_Mobile CSC - CMT_Synthèse prev 2006 - 2007 par entreprise v2_WC &amp; Free Cash Flow 2011-10 3 2" xfId="11487" xr:uid="{00000000-0005-0000-0000-0000C32B0000}"/>
    <cellStyle name="_Percent_DCF Summary pages_Jazztel model 16DP3-Exhibits_Mobile CSC - CMT_Synthèse prev 2006 - 2007 par entreprise v2_WC &amp; Free Cash Flow 2011-10 3_FCF" xfId="11488" xr:uid="{00000000-0005-0000-0000-0000C42B0000}"/>
    <cellStyle name="_Percent_DCF Summary pages_Jazztel model 16DP3-Exhibits_Mobile CSC - CMT_Synthèse prev 2006 - 2007 par entreprise v2_WC &amp; Free Cash Flow 2011-10 4" xfId="11489" xr:uid="{00000000-0005-0000-0000-0000C52B0000}"/>
    <cellStyle name="_Percent_DCF Summary pages_Jazztel model 16DP3-Exhibits_Mobile CSC - CMT_Synthèse prev 2006 - 2007 par entreprise v2_WC &amp; Free Cash Flow 2011-10_FCF" xfId="11490" xr:uid="{00000000-0005-0000-0000-0000C62B0000}"/>
    <cellStyle name="_Percent_DCF Summary pages_Jazztel model 16DP3-Exhibits_Mobile CSC - CMT_Synthèse prev 2006 - 2007 par entreprise v2_WC &amp; Free Cash Flow Spring 200806" xfId="11491" xr:uid="{00000000-0005-0000-0000-0000C72B0000}"/>
    <cellStyle name="_Percent_DCF Summary pages_Jazztel model 16DP3-Exhibits_Mobile CSC - CMT_Synthèse prev 2006 - 2007 par entreprise v2_WC &amp; Free Cash Flow Spring 200806 2" xfId="11492" xr:uid="{00000000-0005-0000-0000-0000C82B0000}"/>
    <cellStyle name="_Percent_DCF Summary pages_Jazztel model 16DP3-Exhibits_Mobile CSC - CMT_Synthèse prev 2006 - 2007 par entreprise v2_WC &amp; Free Cash Flow Spring 200806 2 2" xfId="11493" xr:uid="{00000000-0005-0000-0000-0000C92B0000}"/>
    <cellStyle name="_Percent_DCF Summary pages_Jazztel model 16DP3-Exhibits_Mobile CSC - CMT_Synthèse prev 2006 - 2007 par entreprise v2_WC &amp; Free Cash Flow Spring 200806 2_FCF" xfId="11494" xr:uid="{00000000-0005-0000-0000-0000CA2B0000}"/>
    <cellStyle name="_Percent_DCF Summary pages_Jazztel model 16DP3-Exhibits_Mobile CSC - CMT_Synthèse prev 2006 - 2007 par entreprise v2_WC &amp; Free Cash Flow Spring 200806 3" xfId="11495" xr:uid="{00000000-0005-0000-0000-0000CB2B0000}"/>
    <cellStyle name="_Percent_DCF Summary pages_Jazztel model 16DP3-Exhibits_Mobile CSC - CMT_Synthèse prev 2006 - 2007 par entreprise v2_WC &amp; Free Cash Flow Spring 200806 3 2" xfId="11496" xr:uid="{00000000-0005-0000-0000-0000CC2B0000}"/>
    <cellStyle name="_Percent_DCF Summary pages_Jazztel model 16DP3-Exhibits_Mobile CSC - CMT_Synthèse prev 2006 - 2007 par entreprise v2_WC &amp; Free Cash Flow Spring 200806 3_FCF" xfId="11497" xr:uid="{00000000-0005-0000-0000-0000CD2B0000}"/>
    <cellStyle name="_Percent_DCF Summary pages_Jazztel model 16DP3-Exhibits_Mobile CSC - CMT_Synthèse prev 2006 - 2007 par entreprise v2_WC &amp; Free Cash Flow Spring 200806 4" xfId="11498" xr:uid="{00000000-0005-0000-0000-0000CE2B0000}"/>
    <cellStyle name="_Percent_DCF Summary pages_Jazztel model 16DP3-Exhibits_Mobile CSC - CMT_Synthèse prev 2006 - 2007 par entreprise v2_WC &amp; Free Cash Flow Spring 200806_FCF" xfId="11499" xr:uid="{00000000-0005-0000-0000-0000CF2B0000}"/>
    <cellStyle name="_Percent_DCF Summary pages_Jazztel model 16DP3-Exhibits_Mobile CSC - CMT_Synthèse prev 2006 - 2007 par entreprise_Bridge FC Act 2007 vs 2008 (Fct June) par entreprise" xfId="11500" xr:uid="{00000000-0005-0000-0000-0000D02B0000}"/>
    <cellStyle name="_Percent_DCF Summary pages_Jazztel model 16DP3-Exhibits_Mobile CSC - CMT_Synthèse prev 2006 - 2007 par entreprise_Bridge FC Act 2007 vs 2008 (Fct June) par entreprise 2" xfId="11501" xr:uid="{00000000-0005-0000-0000-0000D12B0000}"/>
    <cellStyle name="_Percent_DCF Summary pages_Jazztel model 16DP3-Exhibits_Mobile CSC - CMT_Synthèse prev 2006 - 2007 par entreprise_Bridge FC Act 2007 vs 2008 (Fct June) par entreprise 2 2" xfId="11502" xr:uid="{00000000-0005-0000-0000-0000D22B0000}"/>
    <cellStyle name="_Percent_DCF Summary pages_Jazztel model 16DP3-Exhibits_Mobile CSC - CMT_Synthèse prev 2006 - 2007 par entreprise_Bridge FC Act 2007 vs 2008 (Fct June) par entreprise 2_FCF" xfId="11503" xr:uid="{00000000-0005-0000-0000-0000D32B0000}"/>
    <cellStyle name="_Percent_DCF Summary pages_Jazztel model 16DP3-Exhibits_Mobile CSC - CMT_Synthèse prev 2006 - 2007 par entreprise_Bridge FC Act 2007 vs 2008 (Fct June) par entreprise 3" xfId="11504" xr:uid="{00000000-0005-0000-0000-0000D42B0000}"/>
    <cellStyle name="_Percent_DCF Summary pages_Jazztel model 16DP3-Exhibits_Mobile CSC - CMT_Synthèse prev 2006 - 2007 par entreprise_Bridge FC Act 2007 vs 2008 (Fct June) par entreprise 3 2" xfId="11505" xr:uid="{00000000-0005-0000-0000-0000D52B0000}"/>
    <cellStyle name="_Percent_DCF Summary pages_Jazztel model 16DP3-Exhibits_Mobile CSC - CMT_Synthèse prev 2006 - 2007 par entreprise_Bridge FC Act 2007 vs 2008 (Fct June) par entreprise 3_FCF" xfId="11506" xr:uid="{00000000-0005-0000-0000-0000D62B0000}"/>
    <cellStyle name="_Percent_DCF Summary pages_Jazztel model 16DP3-Exhibits_Mobile CSC - CMT_Synthèse prev 2006 - 2007 par entreprise_Bridge FC Act 2007 vs 2008 (Fct June) par entreprise 4" xfId="11507" xr:uid="{00000000-0005-0000-0000-0000D72B0000}"/>
    <cellStyle name="_Percent_DCF Summary pages_Jazztel model 16DP3-Exhibits_Mobile CSC - CMT_Synthèse prev 2006 - 2007 par entreprise_Bridge FC Act 2007 vs 2008 (Fct June) par entreprise_FCF" xfId="11508" xr:uid="{00000000-0005-0000-0000-0000D82B0000}"/>
    <cellStyle name="_Percent_DCF Summary pages_Jazztel model 16DP3-Exhibits_Mobile CSC - CMT_Synthèse prev 2006 - 2007 par entreprise_Cash Unit Review 2012 03 Acetow" xfId="11509" xr:uid="{00000000-0005-0000-0000-0000D92B0000}"/>
    <cellStyle name="_Percent_DCF Summary pages_Jazztel model 16DP3-Exhibits_Mobile CSC - CMT_Synthèse prev 2006 - 2007 par entreprise_Conso Bridge EBITDA 2008x2007" xfId="11510" xr:uid="{00000000-0005-0000-0000-0000DA2B0000}"/>
    <cellStyle name="_Percent_DCF Summary pages_Jazztel model 16DP3-Exhibits_Mobile CSC - CMT_Synthèse prev 2006 - 2007 par entreprise_Conso Bridge EBITDA 2008x2007 2" xfId="11511" xr:uid="{00000000-0005-0000-0000-0000DB2B0000}"/>
    <cellStyle name="_Percent_DCF Summary pages_Jazztel model 16DP3-Exhibits_Mobile CSC - CMT_Synthèse prev 2006 - 2007 par entreprise_Conso Bridge EBITDA 2008x2007 2 2" xfId="11512" xr:uid="{00000000-0005-0000-0000-0000DC2B0000}"/>
    <cellStyle name="_Percent_DCF Summary pages_Jazztel model 16DP3-Exhibits_Mobile CSC - CMT_Synthèse prev 2006 - 2007 par entreprise_Conso Bridge EBITDA 2008x2007 2_FCF" xfId="11513" xr:uid="{00000000-0005-0000-0000-0000DD2B0000}"/>
    <cellStyle name="_Percent_DCF Summary pages_Jazztel model 16DP3-Exhibits_Mobile CSC - CMT_Synthèse prev 2006 - 2007 par entreprise_Conso Bridge EBITDA 2008x2007 3" xfId="11514" xr:uid="{00000000-0005-0000-0000-0000DE2B0000}"/>
    <cellStyle name="_Percent_DCF Summary pages_Jazztel model 16DP3-Exhibits_Mobile CSC - CMT_Synthèse prev 2006 - 2007 par entreprise_Conso Bridge EBITDA 2008x2007 3 2" xfId="11515" xr:uid="{00000000-0005-0000-0000-0000DF2B0000}"/>
    <cellStyle name="_Percent_DCF Summary pages_Jazztel model 16DP3-Exhibits_Mobile CSC - CMT_Synthèse prev 2006 - 2007 par entreprise_Conso Bridge EBITDA 2008x2007 3_FCF" xfId="11516" xr:uid="{00000000-0005-0000-0000-0000E02B0000}"/>
    <cellStyle name="_Percent_DCF Summary pages_Jazztel model 16DP3-Exhibits_Mobile CSC - CMT_Synthèse prev 2006 - 2007 par entreprise_Conso Bridge EBITDA 2008x2007 4" xfId="11517" xr:uid="{00000000-0005-0000-0000-0000E12B0000}"/>
    <cellStyle name="_Percent_DCF Summary pages_Jazztel model 16DP3-Exhibits_Mobile CSC - CMT_Synthèse prev 2006 - 2007 par entreprise_Conso Bridge EBITDA 2008x2007 SPRING06" xfId="11518" xr:uid="{00000000-0005-0000-0000-0000E22B0000}"/>
    <cellStyle name="_Percent_DCF Summary pages_Jazztel model 16DP3-Exhibits_Mobile CSC - CMT_Synthèse prev 2006 - 2007 par entreprise_Conso Bridge EBITDA 2008x2007 SPRING06 2" xfId="11519" xr:uid="{00000000-0005-0000-0000-0000E32B0000}"/>
    <cellStyle name="_Percent_DCF Summary pages_Jazztel model 16DP3-Exhibits_Mobile CSC - CMT_Synthèse prev 2006 - 2007 par entreprise_Conso Bridge EBITDA 2008x2007 SPRING06 2 2" xfId="11520" xr:uid="{00000000-0005-0000-0000-0000E42B0000}"/>
    <cellStyle name="_Percent_DCF Summary pages_Jazztel model 16DP3-Exhibits_Mobile CSC - CMT_Synthèse prev 2006 - 2007 par entreprise_Conso Bridge EBITDA 2008x2007 SPRING06 2_FCF" xfId="11521" xr:uid="{00000000-0005-0000-0000-0000E52B0000}"/>
    <cellStyle name="_Percent_DCF Summary pages_Jazztel model 16DP3-Exhibits_Mobile CSC - CMT_Synthèse prev 2006 - 2007 par entreprise_Conso Bridge EBITDA 2008x2007 SPRING06 3" xfId="11522" xr:uid="{00000000-0005-0000-0000-0000E62B0000}"/>
    <cellStyle name="_Percent_DCF Summary pages_Jazztel model 16DP3-Exhibits_Mobile CSC - CMT_Synthèse prev 2006 - 2007 par entreprise_Conso Bridge EBITDA 2008x2007 SPRING06 3 2" xfId="11523" xr:uid="{00000000-0005-0000-0000-0000E72B0000}"/>
    <cellStyle name="_Percent_DCF Summary pages_Jazztel model 16DP3-Exhibits_Mobile CSC - CMT_Synthèse prev 2006 - 2007 par entreprise_Conso Bridge EBITDA 2008x2007 SPRING06 3_FCF" xfId="11524" xr:uid="{00000000-0005-0000-0000-0000E82B0000}"/>
    <cellStyle name="_Percent_DCF Summary pages_Jazztel model 16DP3-Exhibits_Mobile CSC - CMT_Synthèse prev 2006 - 2007 par entreprise_Conso Bridge EBITDA 2008x2007 SPRING06 4" xfId="11525" xr:uid="{00000000-0005-0000-0000-0000E92B0000}"/>
    <cellStyle name="_Percent_DCF Summary pages_Jazztel model 16DP3-Exhibits_Mobile CSC - CMT_Synthèse prev 2006 - 2007 par entreprise_Conso Bridge EBITDA 2008x2007 SPRING06_FCF" xfId="11526" xr:uid="{00000000-0005-0000-0000-0000EA2B0000}"/>
    <cellStyle name="_Percent_DCF Summary pages_Jazztel model 16DP3-Exhibits_Mobile CSC - CMT_Synthèse prev 2006 - 2007 par entreprise_Conso Bridge EBITDA 2008x2007_FCF" xfId="11527" xr:uid="{00000000-0005-0000-0000-0000EB2B0000}"/>
    <cellStyle name="_Percent_DCF Summary pages_Jazztel model 16DP3-Exhibits_Mobile CSC - CMT_Synthèse prev 2006 - 2007 par entreprise_FCF" xfId="11528" xr:uid="{00000000-0005-0000-0000-0000EC2B0000}"/>
    <cellStyle name="_Percent_DCF Summary pages_Jazztel model 16DP3-Exhibits_Mobile CSC - CMT_Synthèse prev 2006 - 2007 par entreprise_Formats RDG Dec 2007 vMAG Energy Services" xfId="11529" xr:uid="{00000000-0005-0000-0000-0000ED2B0000}"/>
    <cellStyle name="_Percent_DCF Summary pages_Jazztel model 16DP3-Exhibits_Mobile CSC - CMT_Synthèse prev 2006 - 2007 par entreprise_Formats RDG Dec 2007 vMAG Energy Services 2" xfId="11530" xr:uid="{00000000-0005-0000-0000-0000EE2B0000}"/>
    <cellStyle name="_Percent_DCF Summary pages_Jazztel model 16DP3-Exhibits_Mobile CSC - CMT_Synthèse prev 2006 - 2007 par entreprise_Formats RDG Dec 2007 vMAG Energy Services 2 2" xfId="11531" xr:uid="{00000000-0005-0000-0000-0000EF2B0000}"/>
    <cellStyle name="_Percent_DCF Summary pages_Jazztel model 16DP3-Exhibits_Mobile CSC - CMT_Synthèse prev 2006 - 2007 par entreprise_Formats RDG Dec 2007 vMAG Energy Services 2_FCF" xfId="11532" xr:uid="{00000000-0005-0000-0000-0000F02B0000}"/>
    <cellStyle name="_Percent_DCF Summary pages_Jazztel model 16DP3-Exhibits_Mobile CSC - CMT_Synthèse prev 2006 - 2007 par entreprise_Formats RDG Dec 2007 vMAG Energy Services 3" xfId="11533" xr:uid="{00000000-0005-0000-0000-0000F12B0000}"/>
    <cellStyle name="_Percent_DCF Summary pages_Jazztel model 16DP3-Exhibits_Mobile CSC - CMT_Synthèse prev 2006 - 2007 par entreprise_Formats RDG Dec 2007 vMAG Energy Services 3 2" xfId="11534" xr:uid="{00000000-0005-0000-0000-0000F22B0000}"/>
    <cellStyle name="_Percent_DCF Summary pages_Jazztel model 16DP3-Exhibits_Mobile CSC - CMT_Synthèse prev 2006 - 2007 par entreprise_Formats RDG Dec 2007 vMAG Energy Services 3_FCF" xfId="11535" xr:uid="{00000000-0005-0000-0000-0000F32B0000}"/>
    <cellStyle name="_Percent_DCF Summary pages_Jazztel model 16DP3-Exhibits_Mobile CSC - CMT_Synthèse prev 2006 - 2007 par entreprise_Formats RDG Dec 2007 vMAG Energy Services 4" xfId="11536" xr:uid="{00000000-0005-0000-0000-0000F42B0000}"/>
    <cellStyle name="_Percent_DCF Summary pages_Jazztel model 16DP3-Exhibits_Mobile CSC - CMT_Synthèse prev 2006 - 2007 par entreprise_Formats RDG Dec 2007 vMAG Energy Services_FCF" xfId="11537" xr:uid="{00000000-0005-0000-0000-0000F52B0000}"/>
    <cellStyle name="_Percent_DCF Summary pages_Jazztel model 16DP3-Exhibits_Mobile CSC - CMT_Synthèse prev 2006 - 2007 par entreprise_P&amp;L Spring 200806" xfId="11538" xr:uid="{00000000-0005-0000-0000-0000F62B0000}"/>
    <cellStyle name="_Percent_DCF Summary pages_Jazztel model 16DP3-Exhibits_Mobile CSC - CMT_Synthèse prev 2006 - 2007 par entreprise_P&amp;L Spring 200806 2" xfId="11539" xr:uid="{00000000-0005-0000-0000-0000F72B0000}"/>
    <cellStyle name="_Percent_DCF Summary pages_Jazztel model 16DP3-Exhibits_Mobile CSC - CMT_Synthèse prev 2006 - 2007 par entreprise_P&amp;L Spring 200806 2 2" xfId="11540" xr:uid="{00000000-0005-0000-0000-0000F82B0000}"/>
    <cellStyle name="_Percent_DCF Summary pages_Jazztel model 16DP3-Exhibits_Mobile CSC - CMT_Synthèse prev 2006 - 2007 par entreprise_P&amp;L Spring 200806 2_FCF" xfId="11541" xr:uid="{00000000-0005-0000-0000-0000F92B0000}"/>
    <cellStyle name="_Percent_DCF Summary pages_Jazztel model 16DP3-Exhibits_Mobile CSC - CMT_Synthèse prev 2006 - 2007 par entreprise_P&amp;L Spring 200806 3" xfId="11542" xr:uid="{00000000-0005-0000-0000-0000FA2B0000}"/>
    <cellStyle name="_Percent_DCF Summary pages_Jazztel model 16DP3-Exhibits_Mobile CSC - CMT_Synthèse prev 2006 - 2007 par entreprise_P&amp;L Spring 200806 3 2" xfId="11543" xr:uid="{00000000-0005-0000-0000-0000FB2B0000}"/>
    <cellStyle name="_Percent_DCF Summary pages_Jazztel model 16DP3-Exhibits_Mobile CSC - CMT_Synthèse prev 2006 - 2007 par entreprise_P&amp;L Spring 200806 3_FCF" xfId="11544" xr:uid="{00000000-0005-0000-0000-0000FC2B0000}"/>
    <cellStyle name="_Percent_DCF Summary pages_Jazztel model 16DP3-Exhibits_Mobile CSC - CMT_Synthèse prev 2006 - 2007 par entreprise_P&amp;L Spring 200806 4" xfId="11545" xr:uid="{00000000-0005-0000-0000-0000FD2B0000}"/>
    <cellStyle name="_Percent_DCF Summary pages_Jazztel model 16DP3-Exhibits_Mobile CSC - CMT_Synthèse prev 2006 - 2007 par entreprise_P&amp;L Spring 200806_FCF" xfId="11546" xr:uid="{00000000-0005-0000-0000-0000FE2B0000}"/>
    <cellStyle name="_Percent_DCF Summary pages_Jazztel model 16DP3-Exhibits_Mobile CSC - CMT_Synthèse prev 2006 - 2007 par entreprise_Présentation au Board" xfId="11547" xr:uid="{00000000-0005-0000-0000-0000FF2B0000}"/>
    <cellStyle name="_Percent_DCF Summary pages_Jazztel model 16DP3-Exhibits_Mobile CSC - CMT_Synthèse prev 2006 - 2007 par entreprise_Présentation au Board 2" xfId="11548" xr:uid="{00000000-0005-0000-0000-0000002C0000}"/>
    <cellStyle name="_Percent_DCF Summary pages_Jazztel model 16DP3-Exhibits_Mobile CSC - CMT_Synthèse prev 2006 - 2007 par entreprise_Présentation au Board 2 2" xfId="11549" xr:uid="{00000000-0005-0000-0000-0000012C0000}"/>
    <cellStyle name="_Percent_DCF Summary pages_Jazztel model 16DP3-Exhibits_Mobile CSC - CMT_Synthèse prev 2006 - 2007 par entreprise_Présentation au Board 2_FCF" xfId="11550" xr:uid="{00000000-0005-0000-0000-0000022C0000}"/>
    <cellStyle name="_Percent_DCF Summary pages_Jazztel model 16DP3-Exhibits_Mobile CSC - CMT_Synthèse prev 2006 - 2007 par entreprise_Présentation au Board 3" xfId="11551" xr:uid="{00000000-0005-0000-0000-0000032C0000}"/>
    <cellStyle name="_Percent_DCF Summary pages_Jazztel model 16DP3-Exhibits_Mobile CSC - CMT_Synthèse prev 2006 - 2007 par entreprise_Présentation au Board 3 2" xfId="11552" xr:uid="{00000000-0005-0000-0000-0000042C0000}"/>
    <cellStyle name="_Percent_DCF Summary pages_Jazztel model 16DP3-Exhibits_Mobile CSC - CMT_Synthèse prev 2006 - 2007 par entreprise_Présentation au Board 3_FCF" xfId="11553" xr:uid="{00000000-0005-0000-0000-0000052C0000}"/>
    <cellStyle name="_Percent_DCF Summary pages_Jazztel model 16DP3-Exhibits_Mobile CSC - CMT_Synthèse prev 2006 - 2007 par entreprise_Présentation au Board 4" xfId="11554" xr:uid="{00000000-0005-0000-0000-0000062C0000}"/>
    <cellStyle name="_Percent_DCF Summary pages_Jazztel model 16DP3-Exhibits_Mobile CSC - CMT_Synthèse prev 2006 - 2007 par entreprise_Présentation au Board July 29" xfId="11555" xr:uid="{00000000-0005-0000-0000-0000072C0000}"/>
    <cellStyle name="_Percent_DCF Summary pages_Jazztel model 16DP3-Exhibits_Mobile CSC - CMT_Synthèse prev 2006 - 2007 par entreprise_Présentation au Board July 29 2" xfId="11556" xr:uid="{00000000-0005-0000-0000-0000082C0000}"/>
    <cellStyle name="_Percent_DCF Summary pages_Jazztel model 16DP3-Exhibits_Mobile CSC - CMT_Synthèse prev 2006 - 2007 par entreprise_Présentation au Board July 29 2 2" xfId="11557" xr:uid="{00000000-0005-0000-0000-0000092C0000}"/>
    <cellStyle name="_Percent_DCF Summary pages_Jazztel model 16DP3-Exhibits_Mobile CSC - CMT_Synthèse prev 2006 - 2007 par entreprise_Présentation au Board July 29 2_FCF" xfId="11558" xr:uid="{00000000-0005-0000-0000-00000A2C0000}"/>
    <cellStyle name="_Percent_DCF Summary pages_Jazztel model 16DP3-Exhibits_Mobile CSC - CMT_Synthèse prev 2006 - 2007 par entreprise_Présentation au Board July 29 3" xfId="11559" xr:uid="{00000000-0005-0000-0000-00000B2C0000}"/>
    <cellStyle name="_Percent_DCF Summary pages_Jazztel model 16DP3-Exhibits_Mobile CSC - CMT_Synthèse prev 2006 - 2007 par entreprise_Présentation au Board July 29 3 2" xfId="11560" xr:uid="{00000000-0005-0000-0000-00000C2C0000}"/>
    <cellStyle name="_Percent_DCF Summary pages_Jazztel model 16DP3-Exhibits_Mobile CSC - CMT_Synthèse prev 2006 - 2007 par entreprise_Présentation au Board July 29 3_FCF" xfId="11561" xr:uid="{00000000-0005-0000-0000-00000D2C0000}"/>
    <cellStyle name="_Percent_DCF Summary pages_Jazztel model 16DP3-Exhibits_Mobile CSC - CMT_Synthèse prev 2006 - 2007 par entreprise_Présentation au Board July 29 4" xfId="11562" xr:uid="{00000000-0005-0000-0000-00000E2C0000}"/>
    <cellStyle name="_Percent_DCF Summary pages_Jazztel model 16DP3-Exhibits_Mobile CSC - CMT_Synthèse prev 2006 - 2007 par entreprise_Présentation au Board July 29_FCF" xfId="11563" xr:uid="{00000000-0005-0000-0000-00000F2C0000}"/>
    <cellStyle name="_Percent_DCF Summary pages_Jazztel model 16DP3-Exhibits_Mobile CSC - CMT_Synthèse prev 2006 - 2007 par entreprise_Présentation au Board_FCF" xfId="11564" xr:uid="{00000000-0005-0000-0000-0000102C0000}"/>
    <cellStyle name="_Percent_DCF Summary pages_Jazztel model 16DP3-Exhibits_Mobile CSC - CMT_Synthèse prev 2006 - 2007 par entreprise_Présentation au CDG July 21 v080708" xfId="11565" xr:uid="{00000000-0005-0000-0000-0000112C0000}"/>
    <cellStyle name="_Percent_DCF Summary pages_Jazztel model 16DP3-Exhibits_Mobile CSC - CMT_Synthèse prev 2006 - 2007 par entreprise_Présentation au CDG July 21 v080708 2" xfId="11566" xr:uid="{00000000-0005-0000-0000-0000122C0000}"/>
    <cellStyle name="_Percent_DCF Summary pages_Jazztel model 16DP3-Exhibits_Mobile CSC - CMT_Synthèse prev 2006 - 2007 par entreprise_Présentation au CDG July 21 v080708 2 2" xfId="11567" xr:uid="{00000000-0005-0000-0000-0000132C0000}"/>
    <cellStyle name="_Percent_DCF Summary pages_Jazztel model 16DP3-Exhibits_Mobile CSC - CMT_Synthèse prev 2006 - 2007 par entreprise_Présentation au CDG July 21 v080708 2_FCF" xfId="11568" xr:uid="{00000000-0005-0000-0000-0000142C0000}"/>
    <cellStyle name="_Percent_DCF Summary pages_Jazztel model 16DP3-Exhibits_Mobile CSC - CMT_Synthèse prev 2006 - 2007 par entreprise_Présentation au CDG July 21 v080708 3" xfId="11569" xr:uid="{00000000-0005-0000-0000-0000152C0000}"/>
    <cellStyle name="_Percent_DCF Summary pages_Jazztel model 16DP3-Exhibits_Mobile CSC - CMT_Synthèse prev 2006 - 2007 par entreprise_Présentation au CDG July 21 v080708 3 2" xfId="11570" xr:uid="{00000000-0005-0000-0000-0000162C0000}"/>
    <cellStyle name="_Percent_DCF Summary pages_Jazztel model 16DP3-Exhibits_Mobile CSC - CMT_Synthèse prev 2006 - 2007 par entreprise_Présentation au CDG July 21 v080708 3_FCF" xfId="11571" xr:uid="{00000000-0005-0000-0000-0000172C0000}"/>
    <cellStyle name="_Percent_DCF Summary pages_Jazztel model 16DP3-Exhibits_Mobile CSC - CMT_Synthèse prev 2006 - 2007 par entreprise_Présentation au CDG July 21 v080708 4" xfId="11572" xr:uid="{00000000-0005-0000-0000-0000182C0000}"/>
    <cellStyle name="_Percent_DCF Summary pages_Jazztel model 16DP3-Exhibits_Mobile CSC - CMT_Synthèse prev 2006 - 2007 par entreprise_Présentation au CDG July 21 v080708_FCF" xfId="11573" xr:uid="{00000000-0005-0000-0000-0000192C0000}"/>
    <cellStyle name="_Percent_DCF Summary pages_Jazztel model 16DP3-Exhibits_Mobile CSC - CMT_Synthèse prev 2006 - 2007 par entreprise_RM 2008 01 comments ILM" xfId="11574" xr:uid="{00000000-0005-0000-0000-00001A2C0000}"/>
    <cellStyle name="_Percent_DCF Summary pages_Jazztel model 16DP3-Exhibits_Mobile CSC - CMT_Synthèse prev 2006 - 2007 par entreprise_RM 2008 01 comments ILM 2" xfId="11575" xr:uid="{00000000-0005-0000-0000-00001B2C0000}"/>
    <cellStyle name="_Percent_DCF Summary pages_Jazztel model 16DP3-Exhibits_Mobile CSC - CMT_Synthèse prev 2006 - 2007 par entreprise_RM 2008 01 comments ILM 2 2" xfId="11576" xr:uid="{00000000-0005-0000-0000-00001C2C0000}"/>
    <cellStyle name="_Percent_DCF Summary pages_Jazztel model 16DP3-Exhibits_Mobile CSC - CMT_Synthèse prev 2006 - 2007 par entreprise_RM 2008 01 comments ILM 2_FCF" xfId="11577" xr:uid="{00000000-0005-0000-0000-00001D2C0000}"/>
    <cellStyle name="_Percent_DCF Summary pages_Jazztel model 16DP3-Exhibits_Mobile CSC - CMT_Synthèse prev 2006 - 2007 par entreprise_RM 2008 01 comments ILM 3" xfId="11578" xr:uid="{00000000-0005-0000-0000-00001E2C0000}"/>
    <cellStyle name="_Percent_DCF Summary pages_Jazztel model 16DP3-Exhibits_Mobile CSC - CMT_Synthèse prev 2006 - 2007 par entreprise_RM 2008 01 comments ILM 3 2" xfId="11579" xr:uid="{00000000-0005-0000-0000-00001F2C0000}"/>
    <cellStyle name="_Percent_DCF Summary pages_Jazztel model 16DP3-Exhibits_Mobile CSC - CMT_Synthèse prev 2006 - 2007 par entreprise_RM 2008 01 comments ILM 3_FCF" xfId="11580" xr:uid="{00000000-0005-0000-0000-0000202C0000}"/>
    <cellStyle name="_Percent_DCF Summary pages_Jazztel model 16DP3-Exhibits_Mobile CSC - CMT_Synthèse prev 2006 - 2007 par entreprise_RM 2008 01 comments ILM 4" xfId="11581" xr:uid="{00000000-0005-0000-0000-0000212C0000}"/>
    <cellStyle name="_Percent_DCF Summary pages_Jazztel model 16DP3-Exhibits_Mobile CSC - CMT_Synthèse prev 2006 - 2007 par entreprise_RM 2008 01 comments ILM_FCF" xfId="11582" xr:uid="{00000000-0005-0000-0000-0000222C0000}"/>
    <cellStyle name="_Percent_DCF Summary pages_Jazztel model 16DP3-Exhibits_Mobile CSC - CMT_Synthèse prev 2006 - 2007 par entreprise_RM 2008 04 comments ILM" xfId="11583" xr:uid="{00000000-0005-0000-0000-0000232C0000}"/>
    <cellStyle name="_Percent_DCF Summary pages_Jazztel model 16DP3-Exhibits_Mobile CSC - CMT_Synthèse prev 2006 - 2007 par entreprise_RM 2008 04 comments ILM 2" xfId="11584" xr:uid="{00000000-0005-0000-0000-0000242C0000}"/>
    <cellStyle name="_Percent_DCF Summary pages_Jazztel model 16DP3-Exhibits_Mobile CSC - CMT_Synthèse prev 2006 - 2007 par entreprise_RM 2008 04 comments ILM 2 2" xfId="11585" xr:uid="{00000000-0005-0000-0000-0000252C0000}"/>
    <cellStyle name="_Percent_DCF Summary pages_Jazztel model 16DP3-Exhibits_Mobile CSC - CMT_Synthèse prev 2006 - 2007 par entreprise_RM 2008 04 comments ILM 2_FCF" xfId="11586" xr:uid="{00000000-0005-0000-0000-0000262C0000}"/>
    <cellStyle name="_Percent_DCF Summary pages_Jazztel model 16DP3-Exhibits_Mobile CSC - CMT_Synthèse prev 2006 - 2007 par entreprise_RM 2008 04 comments ILM 3" xfId="11587" xr:uid="{00000000-0005-0000-0000-0000272C0000}"/>
    <cellStyle name="_Percent_DCF Summary pages_Jazztel model 16DP3-Exhibits_Mobile CSC - CMT_Synthèse prev 2006 - 2007 par entreprise_RM 2008 04 comments ILM 3 2" xfId="11588" xr:uid="{00000000-0005-0000-0000-0000282C0000}"/>
    <cellStyle name="_Percent_DCF Summary pages_Jazztel model 16DP3-Exhibits_Mobile CSC - CMT_Synthèse prev 2006 - 2007 par entreprise_RM 2008 04 comments ILM 3_FCF" xfId="11589" xr:uid="{00000000-0005-0000-0000-0000292C0000}"/>
    <cellStyle name="_Percent_DCF Summary pages_Jazztel model 16DP3-Exhibits_Mobile CSC - CMT_Synthèse prev 2006 - 2007 par entreprise_RM 2008 04 comments ILM 4" xfId="11590" xr:uid="{00000000-0005-0000-0000-00002A2C0000}"/>
    <cellStyle name="_Percent_DCF Summary pages_Jazztel model 16DP3-Exhibits_Mobile CSC - CMT_Synthèse prev 2006 - 2007 par entreprise_RM 2008 04 comments ILM_FCF" xfId="11591" xr:uid="{00000000-0005-0000-0000-00002B2C0000}"/>
    <cellStyle name="_Percent_DCF Summary pages_Jazztel model 16DP3-Exhibits_Mobile CSC - CMT_Synthèse prev 2006 - 2007 par entreprise_SPRING 2010" xfId="11592" xr:uid="{00000000-0005-0000-0000-00002C2C0000}"/>
    <cellStyle name="_Percent_DCF Summary pages_Jazztel model 16DP3-Exhibits_Mobile CSC - CMT_Synthèse prev 2006 - 2007 par entreprise_SPRING 2010 2" xfId="11593" xr:uid="{00000000-0005-0000-0000-00002D2C0000}"/>
    <cellStyle name="_Percent_DCF Summary pages_Jazztel model 16DP3-Exhibits_Mobile CSC - CMT_Synthèse prev 2006 - 2007 par entreprise_SPRING 2010 2 2" xfId="11594" xr:uid="{00000000-0005-0000-0000-00002E2C0000}"/>
    <cellStyle name="_Percent_DCF Summary pages_Jazztel model 16DP3-Exhibits_Mobile CSC - CMT_Synthèse prev 2006 - 2007 par entreprise_SPRING 2010 2_FCF" xfId="11595" xr:uid="{00000000-0005-0000-0000-00002F2C0000}"/>
    <cellStyle name="_Percent_DCF Summary pages_Jazztel model 16DP3-Exhibits_Mobile CSC - CMT_Synthèse prev 2006 - 2007 par entreprise_SPRING 2010 3" xfId="11596" xr:uid="{00000000-0005-0000-0000-0000302C0000}"/>
    <cellStyle name="_Percent_DCF Summary pages_Jazztel model 16DP3-Exhibits_Mobile CSC - CMT_Synthèse prev 2006 - 2007 par entreprise_SPRING 2010 3 2" xfId="11597" xr:uid="{00000000-0005-0000-0000-0000312C0000}"/>
    <cellStyle name="_Percent_DCF Summary pages_Jazztel model 16DP3-Exhibits_Mobile CSC - CMT_Synthèse prev 2006 - 2007 par entreprise_SPRING 2010 3_FCF" xfId="11598" xr:uid="{00000000-0005-0000-0000-0000322C0000}"/>
    <cellStyle name="_Percent_DCF Summary pages_Jazztel model 16DP3-Exhibits_Mobile CSC - CMT_Synthèse prev 2006 - 2007 par entreprise_SPRING 2010 4" xfId="11599" xr:uid="{00000000-0005-0000-0000-0000332C0000}"/>
    <cellStyle name="_Percent_DCF Summary pages_Jazztel model 16DP3-Exhibits_Mobile CSC - CMT_Synthèse prev 2006 - 2007 par entreprise_SPRING 2010_FCF" xfId="11600" xr:uid="{00000000-0005-0000-0000-0000342C0000}"/>
    <cellStyle name="_Percent_DCF Summary pages_Jazztel model 16DP3-Exhibits_Mobile CSC - CMT_Synthèse prev 2006 - 2007 par entreprise_Synthèse Rhodia Spring Dec 2007 P&amp;L" xfId="11601" xr:uid="{00000000-0005-0000-0000-0000352C0000}"/>
    <cellStyle name="_Percent_DCF Summary pages_Jazztel model 16DP3-Exhibits_Mobile CSC - CMT_Synthèse prev 2006 - 2007 par entreprise_Synthèse Rhodia Spring Dec 2007 P&amp;L 2" xfId="11602" xr:uid="{00000000-0005-0000-0000-0000362C0000}"/>
    <cellStyle name="_Percent_DCF Summary pages_Jazztel model 16DP3-Exhibits_Mobile CSC - CMT_Synthèse prev 2006 - 2007 par entreprise_Synthèse Rhodia Spring Dec 2007 P&amp;L 2 2" xfId="11603" xr:uid="{00000000-0005-0000-0000-0000372C0000}"/>
    <cellStyle name="_Percent_DCF Summary pages_Jazztel model 16DP3-Exhibits_Mobile CSC - CMT_Synthèse prev 2006 - 2007 par entreprise_Synthèse Rhodia Spring Dec 2007 P&amp;L 2_FCF" xfId="11604" xr:uid="{00000000-0005-0000-0000-0000382C0000}"/>
    <cellStyle name="_Percent_DCF Summary pages_Jazztel model 16DP3-Exhibits_Mobile CSC - CMT_Synthèse prev 2006 - 2007 par entreprise_Synthèse Rhodia Spring Dec 2007 P&amp;L 3" xfId="11605" xr:uid="{00000000-0005-0000-0000-0000392C0000}"/>
    <cellStyle name="_Percent_DCF Summary pages_Jazztel model 16DP3-Exhibits_Mobile CSC - CMT_Synthèse prev 2006 - 2007 par entreprise_Synthèse Rhodia Spring Dec 2007 P&amp;L 3 2" xfId="11606" xr:uid="{00000000-0005-0000-0000-00003A2C0000}"/>
    <cellStyle name="_Percent_DCF Summary pages_Jazztel model 16DP3-Exhibits_Mobile CSC - CMT_Synthèse prev 2006 - 2007 par entreprise_Synthèse Rhodia Spring Dec 2007 P&amp;L 3_FCF" xfId="11607" xr:uid="{00000000-0005-0000-0000-00003B2C0000}"/>
    <cellStyle name="_Percent_DCF Summary pages_Jazztel model 16DP3-Exhibits_Mobile CSC - CMT_Synthèse prev 2006 - 2007 par entreprise_Synthèse Rhodia Spring Dec 2007 P&amp;L 4" xfId="11608" xr:uid="{00000000-0005-0000-0000-00003C2C0000}"/>
    <cellStyle name="_Percent_DCF Summary pages_Jazztel model 16DP3-Exhibits_Mobile CSC - CMT_Synthèse prev 2006 - 2007 par entreprise_Synthèse Rhodia Spring Dec 2007 P&amp;L_FCF" xfId="11609" xr:uid="{00000000-0005-0000-0000-00003D2C0000}"/>
    <cellStyle name="_Percent_DCF Summary pages_Jazztel model 16DP3-Exhibits_Mobile CSC - CMT_Synthèse prev 2006 - 2007 par entreprise_WC &amp; Free Cash Flow 200801" xfId="11610" xr:uid="{00000000-0005-0000-0000-00003E2C0000}"/>
    <cellStyle name="_Percent_DCF Summary pages_Jazztel model 16DP3-Exhibits_Mobile CSC - CMT_Synthèse prev 2006 - 2007 par entreprise_WC &amp; Free Cash Flow 200801 2" xfId="11611" xr:uid="{00000000-0005-0000-0000-00003F2C0000}"/>
    <cellStyle name="_Percent_DCF Summary pages_Jazztel model 16DP3-Exhibits_Mobile CSC - CMT_Synthèse prev 2006 - 2007 par entreprise_WC &amp; Free Cash Flow 200801 2 2" xfId="11612" xr:uid="{00000000-0005-0000-0000-0000402C0000}"/>
    <cellStyle name="_Percent_DCF Summary pages_Jazztel model 16DP3-Exhibits_Mobile CSC - CMT_Synthèse prev 2006 - 2007 par entreprise_WC &amp; Free Cash Flow 200801 2_FCF" xfId="11613" xr:uid="{00000000-0005-0000-0000-0000412C0000}"/>
    <cellStyle name="_Percent_DCF Summary pages_Jazztel model 16DP3-Exhibits_Mobile CSC - CMT_Synthèse prev 2006 - 2007 par entreprise_WC &amp; Free Cash Flow 200801 3" xfId="11614" xr:uid="{00000000-0005-0000-0000-0000422C0000}"/>
    <cellStyle name="_Percent_DCF Summary pages_Jazztel model 16DP3-Exhibits_Mobile CSC - CMT_Synthèse prev 2006 - 2007 par entreprise_WC &amp; Free Cash Flow 200801 3 2" xfId="11615" xr:uid="{00000000-0005-0000-0000-0000432C0000}"/>
    <cellStyle name="_Percent_DCF Summary pages_Jazztel model 16DP3-Exhibits_Mobile CSC - CMT_Synthèse prev 2006 - 2007 par entreprise_WC &amp; Free Cash Flow 200801 3_FCF" xfId="11616" xr:uid="{00000000-0005-0000-0000-0000442C0000}"/>
    <cellStyle name="_Percent_DCF Summary pages_Jazztel model 16DP3-Exhibits_Mobile CSC - CMT_Synthèse prev 2006 - 2007 par entreprise_WC &amp; Free Cash Flow 200801 4" xfId="11617" xr:uid="{00000000-0005-0000-0000-0000452C0000}"/>
    <cellStyle name="_Percent_DCF Summary pages_Jazztel model 16DP3-Exhibits_Mobile CSC - CMT_Synthèse prev 2006 - 2007 par entreprise_WC &amp; Free Cash Flow 200801_FCF" xfId="11618" xr:uid="{00000000-0005-0000-0000-0000462C0000}"/>
    <cellStyle name="_Percent_DCF Summary pages_Jazztel model 16DP3-Exhibits_Mobile CSC - CMT_Synthèse prev 2006 - 2007 par entreprise_WC &amp; Free Cash Flow 2011-10" xfId="11619" xr:uid="{00000000-0005-0000-0000-0000472C0000}"/>
    <cellStyle name="_Percent_DCF Summary pages_Jazztel model 16DP3-Exhibits_Mobile CSC - CMT_Synthèse prev 2006 - 2007 par entreprise_WC &amp; Free Cash Flow 2011-10 2" xfId="11620" xr:uid="{00000000-0005-0000-0000-0000482C0000}"/>
    <cellStyle name="_Percent_DCF Summary pages_Jazztel model 16DP3-Exhibits_Mobile CSC - CMT_Synthèse prev 2006 - 2007 par entreprise_WC &amp; Free Cash Flow 2011-10 2 2" xfId="11621" xr:uid="{00000000-0005-0000-0000-0000492C0000}"/>
    <cellStyle name="_Percent_DCF Summary pages_Jazztel model 16DP3-Exhibits_Mobile CSC - CMT_Synthèse prev 2006 - 2007 par entreprise_WC &amp; Free Cash Flow 2011-10 2_FCF" xfId="11622" xr:uid="{00000000-0005-0000-0000-00004A2C0000}"/>
    <cellStyle name="_Percent_DCF Summary pages_Jazztel model 16DP3-Exhibits_Mobile CSC - CMT_Synthèse prev 2006 - 2007 par entreprise_WC &amp; Free Cash Flow 2011-10 3" xfId="11623" xr:uid="{00000000-0005-0000-0000-00004B2C0000}"/>
    <cellStyle name="_Percent_DCF Summary pages_Jazztel model 16DP3-Exhibits_Mobile CSC - CMT_Synthèse prev 2006 - 2007 par entreprise_WC &amp; Free Cash Flow 2011-10 3 2" xfId="11624" xr:uid="{00000000-0005-0000-0000-00004C2C0000}"/>
    <cellStyle name="_Percent_DCF Summary pages_Jazztel model 16DP3-Exhibits_Mobile CSC - CMT_Synthèse prev 2006 - 2007 par entreprise_WC &amp; Free Cash Flow 2011-10 3_FCF" xfId="11625" xr:uid="{00000000-0005-0000-0000-00004D2C0000}"/>
    <cellStyle name="_Percent_DCF Summary pages_Jazztel model 16DP3-Exhibits_Mobile CSC - CMT_Synthèse prev 2006 - 2007 par entreprise_WC &amp; Free Cash Flow 2011-10 4" xfId="11626" xr:uid="{00000000-0005-0000-0000-00004E2C0000}"/>
    <cellStyle name="_Percent_DCF Summary pages_Jazztel model 16DP3-Exhibits_Mobile CSC - CMT_Synthèse prev 2006 - 2007 par entreprise_WC &amp; Free Cash Flow 2011-10_FCF" xfId="11627" xr:uid="{00000000-0005-0000-0000-00004F2C0000}"/>
    <cellStyle name="_Percent_DCF Summary pages_Jazztel model 16DP3-Exhibits_Mobile CSC - CMT_Synthèse prev 2006 - 2007 par entreprise_WC &amp; Free Cash Flow Spring 200806" xfId="11628" xr:uid="{00000000-0005-0000-0000-0000502C0000}"/>
    <cellStyle name="_Percent_DCF Summary pages_Jazztel model 16DP3-Exhibits_Mobile CSC - CMT_Synthèse prev 2006 - 2007 par entreprise_WC &amp; Free Cash Flow Spring 200806 2" xfId="11629" xr:uid="{00000000-0005-0000-0000-0000512C0000}"/>
    <cellStyle name="_Percent_DCF Summary pages_Jazztel model 16DP3-Exhibits_Mobile CSC - CMT_Synthèse prev 2006 - 2007 par entreprise_WC &amp; Free Cash Flow Spring 200806 2 2" xfId="11630" xr:uid="{00000000-0005-0000-0000-0000522C0000}"/>
    <cellStyle name="_Percent_DCF Summary pages_Jazztel model 16DP3-Exhibits_Mobile CSC - CMT_Synthèse prev 2006 - 2007 par entreprise_WC &amp; Free Cash Flow Spring 200806 2_FCF" xfId="11631" xr:uid="{00000000-0005-0000-0000-0000532C0000}"/>
    <cellStyle name="_Percent_DCF Summary pages_Jazztel model 16DP3-Exhibits_Mobile CSC - CMT_Synthèse prev 2006 - 2007 par entreprise_WC &amp; Free Cash Flow Spring 200806 3" xfId="11632" xr:uid="{00000000-0005-0000-0000-0000542C0000}"/>
    <cellStyle name="_Percent_DCF Summary pages_Jazztel model 16DP3-Exhibits_Mobile CSC - CMT_Synthèse prev 2006 - 2007 par entreprise_WC &amp; Free Cash Flow Spring 200806 3 2" xfId="11633" xr:uid="{00000000-0005-0000-0000-0000552C0000}"/>
    <cellStyle name="_Percent_DCF Summary pages_Jazztel model 16DP3-Exhibits_Mobile CSC - CMT_Synthèse prev 2006 - 2007 par entreprise_WC &amp; Free Cash Flow Spring 200806 3_FCF" xfId="11634" xr:uid="{00000000-0005-0000-0000-0000562C0000}"/>
    <cellStyle name="_Percent_DCF Summary pages_Jazztel model 16DP3-Exhibits_Mobile CSC - CMT_Synthèse prev 2006 - 2007 par entreprise_WC &amp; Free Cash Flow Spring 200806 4" xfId="11635" xr:uid="{00000000-0005-0000-0000-0000572C0000}"/>
    <cellStyle name="_Percent_DCF Summary pages_Jazztel model 16DP3-Exhibits_Mobile CSC - CMT_Synthèse prev 2006 - 2007 par entreprise_WC &amp; Free Cash Flow Spring 200806_FCF" xfId="11636" xr:uid="{00000000-0005-0000-0000-0000582C0000}"/>
    <cellStyle name="_Percent_DCF Summary pages_Jazztel model 16DP3-Exhibits_T_MOBIL2" xfId="11637" xr:uid="{00000000-0005-0000-0000-0000592C0000}"/>
    <cellStyle name="_Percent_DCF Summary pages_Jazztel model 16DP3-Exhibits_T_MOBIL2 2" xfId="11638" xr:uid="{00000000-0005-0000-0000-00005A2C0000}"/>
    <cellStyle name="_Percent_DCF Summary pages_Jazztel model 16DP3-Exhibits_T_MOBIL2 2 2" xfId="11639" xr:uid="{00000000-0005-0000-0000-00005B2C0000}"/>
    <cellStyle name="_Percent_DCF Summary pages_Jazztel model 16DP3-Exhibits_T_MOBIL2 2_FCF" xfId="11640" xr:uid="{00000000-0005-0000-0000-00005C2C0000}"/>
    <cellStyle name="_Percent_DCF Summary pages_Jazztel model 16DP3-Exhibits_T_MOBIL2 3" xfId="11641" xr:uid="{00000000-0005-0000-0000-00005D2C0000}"/>
    <cellStyle name="_Percent_DCF Summary pages_Jazztel model 16DP3-Exhibits_T_MOBIL2 3 2" xfId="11642" xr:uid="{00000000-0005-0000-0000-00005E2C0000}"/>
    <cellStyle name="_Percent_DCF Summary pages_Jazztel model 16DP3-Exhibits_T_MOBIL2 3_FCF" xfId="11643" xr:uid="{00000000-0005-0000-0000-00005F2C0000}"/>
    <cellStyle name="_Percent_DCF Summary pages_Jazztel model 16DP3-Exhibits_T_MOBIL2 4" xfId="11644" xr:uid="{00000000-0005-0000-0000-0000602C0000}"/>
    <cellStyle name="_Percent_DCF Summary pages_Jazztel model 16DP3-Exhibits_T_MOBIL2_FCF" xfId="11645" xr:uid="{00000000-0005-0000-0000-0000612C0000}"/>
    <cellStyle name="_Percent_DCF Summary pages_Jazztel model 16DP3-Exhibits_T_MOBIL2_Merger model_10 Aug Credit" xfId="11646" xr:uid="{00000000-0005-0000-0000-0000622C0000}"/>
    <cellStyle name="_Percent_DCF Summary pages_Jazztel model 16DP3-Exhibits_T_MOBIL2_Merger model_10 Aug Credit 2" xfId="11647" xr:uid="{00000000-0005-0000-0000-0000632C0000}"/>
    <cellStyle name="_Percent_DCF Summary pages_Jazztel model 16DP3-Exhibits_T_MOBIL2_Merger model_10 Aug Credit 2 2" xfId="11648" xr:uid="{00000000-0005-0000-0000-0000642C0000}"/>
    <cellStyle name="_Percent_DCF Summary pages_Jazztel model 16DP3-Exhibits_T_MOBIL2_Merger model_10 Aug Credit 2_FCF" xfId="11649" xr:uid="{00000000-0005-0000-0000-0000652C0000}"/>
    <cellStyle name="_Percent_DCF Summary pages_Jazztel model 16DP3-Exhibits_T_MOBIL2_Merger model_10 Aug Credit 3" xfId="11650" xr:uid="{00000000-0005-0000-0000-0000662C0000}"/>
    <cellStyle name="_Percent_DCF Summary pages_Jazztel model 16DP3-Exhibits_T_MOBIL2_Merger model_10 Aug Credit 3 2" xfId="11651" xr:uid="{00000000-0005-0000-0000-0000672C0000}"/>
    <cellStyle name="_Percent_DCF Summary pages_Jazztel model 16DP3-Exhibits_T_MOBIL2_Merger model_10 Aug Credit 3_FCF" xfId="11652" xr:uid="{00000000-0005-0000-0000-0000682C0000}"/>
    <cellStyle name="_Percent_DCF Summary pages_Jazztel model 16DP3-Exhibits_T_MOBIL2_Merger model_10 Aug Credit 4" xfId="11653" xr:uid="{00000000-0005-0000-0000-0000692C0000}"/>
    <cellStyle name="_Percent_DCF Summary pages_Jazztel model 16DP3-Exhibits_T_MOBIL2_Merger model_10 Aug Credit_FCF" xfId="11654" xr:uid="{00000000-0005-0000-0000-00006A2C0000}"/>
    <cellStyle name="_Percent_DCF Summary pages_Jazztel model 18DP-exhibits" xfId="11655" xr:uid="{00000000-0005-0000-0000-00006B2C0000}"/>
    <cellStyle name="_Percent_DCF Summary pages_Jazztel model 18DP-exhibits 2" xfId="11656" xr:uid="{00000000-0005-0000-0000-00006C2C0000}"/>
    <cellStyle name="_Percent_DCF Summary pages_Jazztel model 18DP-exhibits 2 2" xfId="11657" xr:uid="{00000000-0005-0000-0000-00006D2C0000}"/>
    <cellStyle name="_Percent_DCF Summary pages_Jazztel model 18DP-exhibits 2_FCF" xfId="11658" xr:uid="{00000000-0005-0000-0000-00006E2C0000}"/>
    <cellStyle name="_Percent_DCF Summary pages_Jazztel model 18DP-exhibits 3" xfId="11659" xr:uid="{00000000-0005-0000-0000-00006F2C0000}"/>
    <cellStyle name="_Percent_DCF Summary pages_Jazztel model 18DP-exhibits 3 2" xfId="11660" xr:uid="{00000000-0005-0000-0000-0000702C0000}"/>
    <cellStyle name="_Percent_DCF Summary pages_Jazztel model 18DP-exhibits 3_FCF" xfId="11661" xr:uid="{00000000-0005-0000-0000-0000712C0000}"/>
    <cellStyle name="_Percent_DCF Summary pages_Jazztel model 18DP-exhibits 4" xfId="11662" xr:uid="{00000000-0005-0000-0000-0000722C0000}"/>
    <cellStyle name="_Percent_DCF Summary pages_Jazztel model 18DP-exhibits_FCF" xfId="11663" xr:uid="{00000000-0005-0000-0000-0000732C0000}"/>
    <cellStyle name="_Percent_DCF Summary pages_Mobile CSC - CMT" xfId="11664" xr:uid="{00000000-0005-0000-0000-0000742C0000}"/>
    <cellStyle name="_Percent_DCF Summary pages_Mobile CSC - CMT 2" xfId="11665" xr:uid="{00000000-0005-0000-0000-0000752C0000}"/>
    <cellStyle name="_Percent_DCF Summary pages_Mobile CSC - CMT 2 2" xfId="11666" xr:uid="{00000000-0005-0000-0000-0000762C0000}"/>
    <cellStyle name="_Percent_DCF Summary pages_Mobile CSC - CMT 2_FCF" xfId="11667" xr:uid="{00000000-0005-0000-0000-0000772C0000}"/>
    <cellStyle name="_Percent_DCF Summary pages_Mobile CSC - CMT 3" xfId="11668" xr:uid="{00000000-0005-0000-0000-0000782C0000}"/>
    <cellStyle name="_Percent_DCF Summary pages_Mobile CSC - CMT 3 2" xfId="11669" xr:uid="{00000000-0005-0000-0000-0000792C0000}"/>
    <cellStyle name="_Percent_DCF Summary pages_Mobile CSC - CMT 3_FCF" xfId="11670" xr:uid="{00000000-0005-0000-0000-00007A2C0000}"/>
    <cellStyle name="_Percent_DCF Summary pages_Mobile CSC - CMT 4" xfId="11671" xr:uid="{00000000-0005-0000-0000-00007B2C0000}"/>
    <cellStyle name="_Percent_DCF Summary pages_Mobile CSC - CMT_FCF" xfId="11672" xr:uid="{00000000-0005-0000-0000-00007C2C0000}"/>
    <cellStyle name="_Percent_DCF Summary pages_Mobile CSC - CMT_Merger model_10 Aug Credit" xfId="11673" xr:uid="{00000000-0005-0000-0000-00007D2C0000}"/>
    <cellStyle name="_Percent_DCF Summary pages_Mobile CSC - CMT_Merger model_10 Aug Credit 2" xfId="11674" xr:uid="{00000000-0005-0000-0000-00007E2C0000}"/>
    <cellStyle name="_Percent_DCF Summary pages_Mobile CSC - CMT_Merger model_10 Aug Credit 2 2" xfId="11675" xr:uid="{00000000-0005-0000-0000-00007F2C0000}"/>
    <cellStyle name="_Percent_DCF Summary pages_Mobile CSC - CMT_Merger model_10 Aug Credit 2_FCF" xfId="11676" xr:uid="{00000000-0005-0000-0000-0000802C0000}"/>
    <cellStyle name="_Percent_DCF Summary pages_Mobile CSC - CMT_Merger model_10 Aug Credit 3" xfId="11677" xr:uid="{00000000-0005-0000-0000-0000812C0000}"/>
    <cellStyle name="_Percent_DCF Summary pages_Mobile CSC - CMT_Merger model_10 Aug Credit 3 2" xfId="11678" xr:uid="{00000000-0005-0000-0000-0000822C0000}"/>
    <cellStyle name="_Percent_DCF Summary pages_Mobile CSC - CMT_Merger model_10 Aug Credit 3_FCF" xfId="11679" xr:uid="{00000000-0005-0000-0000-0000832C0000}"/>
    <cellStyle name="_Percent_DCF Summary pages_Mobile CSC - CMT_Merger model_10 Aug Credit 4" xfId="11680" xr:uid="{00000000-0005-0000-0000-0000842C0000}"/>
    <cellStyle name="_Percent_DCF Summary pages_Mobile CSC - CMT_Merger model_10 Aug Credit_FCF" xfId="11681" xr:uid="{00000000-0005-0000-0000-0000852C0000}"/>
    <cellStyle name="_Percent_DCF valuation of divisions" xfId="11682" xr:uid="{00000000-0005-0000-0000-0000862C0000}"/>
    <cellStyle name="_Percent_DCF valuation of divisions 2" xfId="11683" xr:uid="{00000000-0005-0000-0000-0000872C0000}"/>
    <cellStyle name="_Percent_DCF valuation of divisions 2 2" xfId="11684" xr:uid="{00000000-0005-0000-0000-0000882C0000}"/>
    <cellStyle name="_Percent_DCF valuation of divisions 2_FCF" xfId="11685" xr:uid="{00000000-0005-0000-0000-0000892C0000}"/>
    <cellStyle name="_Percent_DCF valuation of divisions 3" xfId="11686" xr:uid="{00000000-0005-0000-0000-00008A2C0000}"/>
    <cellStyle name="_Percent_DCF valuation of divisions 3 2" xfId="11687" xr:uid="{00000000-0005-0000-0000-00008B2C0000}"/>
    <cellStyle name="_Percent_DCF valuation of divisions 3_FCF" xfId="11688" xr:uid="{00000000-0005-0000-0000-00008C2C0000}"/>
    <cellStyle name="_Percent_DCF valuation of divisions 4" xfId="11689" xr:uid="{00000000-0005-0000-0000-00008D2C0000}"/>
    <cellStyle name="_Percent_DCF valuation of divisions_FCF" xfId="11690" xr:uid="{00000000-0005-0000-0000-00008E2C0000}"/>
    <cellStyle name="_Percent_DCF Valuation per division" xfId="11691" xr:uid="{00000000-0005-0000-0000-00008F2C0000}"/>
    <cellStyle name="_Percent_DCF Valuation per division 2" xfId="11692" xr:uid="{00000000-0005-0000-0000-0000902C0000}"/>
    <cellStyle name="_Percent_DCF Valuation per division 2 2" xfId="11693" xr:uid="{00000000-0005-0000-0000-0000912C0000}"/>
    <cellStyle name="_Percent_DCF Valuation per division 2_FCF" xfId="11694" xr:uid="{00000000-0005-0000-0000-0000922C0000}"/>
    <cellStyle name="_Percent_DCF Valuation per division 3" xfId="11695" xr:uid="{00000000-0005-0000-0000-0000932C0000}"/>
    <cellStyle name="_Percent_DCF Valuation per division 3 2" xfId="11696" xr:uid="{00000000-0005-0000-0000-0000942C0000}"/>
    <cellStyle name="_Percent_DCF Valuation per division 3_FCF" xfId="11697" xr:uid="{00000000-0005-0000-0000-0000952C0000}"/>
    <cellStyle name="_Percent_DCF Valuation per division 4" xfId="11698" xr:uid="{00000000-0005-0000-0000-0000962C0000}"/>
    <cellStyle name="_Percent_DCF Valuation per division_FCF" xfId="11699" xr:uid="{00000000-0005-0000-0000-0000972C0000}"/>
    <cellStyle name="_Percent_Deal Comp Luxury_May30" xfId="11700" xr:uid="{00000000-0005-0000-0000-0000982C0000}"/>
    <cellStyle name="_Percent_Deal Comp Luxury_May30 2" xfId="11701" xr:uid="{00000000-0005-0000-0000-0000992C0000}"/>
    <cellStyle name="_Percent_Deal Comp Luxury_May30 2 2" xfId="11702" xr:uid="{00000000-0005-0000-0000-00009A2C0000}"/>
    <cellStyle name="_Percent_Deal Comp Luxury_May30 2_FCF" xfId="11703" xr:uid="{00000000-0005-0000-0000-00009B2C0000}"/>
    <cellStyle name="_Percent_Deal Comp Luxury_May30 3" xfId="11704" xr:uid="{00000000-0005-0000-0000-00009C2C0000}"/>
    <cellStyle name="_Percent_Deal Comp Luxury_May30 3 2" xfId="11705" xr:uid="{00000000-0005-0000-0000-00009D2C0000}"/>
    <cellStyle name="_Percent_Deal Comp Luxury_May30 3_FCF" xfId="11706" xr:uid="{00000000-0005-0000-0000-00009E2C0000}"/>
    <cellStyle name="_Percent_Deal Comp Luxury_May30 4" xfId="11707" xr:uid="{00000000-0005-0000-0000-00009F2C0000}"/>
    <cellStyle name="_Percent_Deal Comp Luxury_May30_FCF" xfId="11708" xr:uid="{00000000-0005-0000-0000-0000A02C0000}"/>
    <cellStyle name="_Percent_equity stakes" xfId="11709" xr:uid="{00000000-0005-0000-0000-0000A12C0000}"/>
    <cellStyle name="_Percent_equity stakes 2" xfId="11710" xr:uid="{00000000-0005-0000-0000-0000A22C0000}"/>
    <cellStyle name="_Percent_equity stakes 2 2" xfId="11711" xr:uid="{00000000-0005-0000-0000-0000A32C0000}"/>
    <cellStyle name="_Percent_equity stakes 2_FCF" xfId="11712" xr:uid="{00000000-0005-0000-0000-0000A42C0000}"/>
    <cellStyle name="_Percent_equity stakes 3" xfId="11713" xr:uid="{00000000-0005-0000-0000-0000A52C0000}"/>
    <cellStyle name="_Percent_equity stakes 3 2" xfId="11714" xr:uid="{00000000-0005-0000-0000-0000A62C0000}"/>
    <cellStyle name="_Percent_equity stakes 3_FCF" xfId="11715" xr:uid="{00000000-0005-0000-0000-0000A72C0000}"/>
    <cellStyle name="_Percent_equity stakes 4" xfId="11716" xr:uid="{00000000-0005-0000-0000-0000A82C0000}"/>
    <cellStyle name="_Percent_equity stakes_FCF" xfId="11717" xr:uid="{00000000-0005-0000-0000-0000A92C0000}"/>
    <cellStyle name="_Percent_flo_merger_plans01_06_06" xfId="11718" xr:uid="{00000000-0005-0000-0000-0000AA2C0000}"/>
    <cellStyle name="_Percent_flo_merger_plans01_06_06 2" xfId="11719" xr:uid="{00000000-0005-0000-0000-0000AB2C0000}"/>
    <cellStyle name="_Percent_flo_merger_plans01_06_06 2 2" xfId="11720" xr:uid="{00000000-0005-0000-0000-0000AC2C0000}"/>
    <cellStyle name="_Percent_flo_merger_plans01_06_06 2_FCF" xfId="11721" xr:uid="{00000000-0005-0000-0000-0000AD2C0000}"/>
    <cellStyle name="_Percent_flo_merger_plans01_06_06 3" xfId="11722" xr:uid="{00000000-0005-0000-0000-0000AE2C0000}"/>
    <cellStyle name="_Percent_flo_merger_plans01_06_06 3 2" xfId="11723" xr:uid="{00000000-0005-0000-0000-0000AF2C0000}"/>
    <cellStyle name="_Percent_flo_merger_plans01_06_06 3_FCF" xfId="11724" xr:uid="{00000000-0005-0000-0000-0000B02C0000}"/>
    <cellStyle name="_Percent_flo_merger_plans01_06_06 4" xfId="11725" xr:uid="{00000000-0005-0000-0000-0000B12C0000}"/>
    <cellStyle name="_Percent_flo_merger_plans01_06_06_FCF" xfId="11726" xr:uid="{00000000-0005-0000-0000-0000B22C0000}"/>
    <cellStyle name="_Percent_Gucci_model_13062001_v2" xfId="11727" xr:uid="{00000000-0005-0000-0000-0000B32C0000}"/>
    <cellStyle name="_Percent_Gucci_model_13062001_v2 2" xfId="11728" xr:uid="{00000000-0005-0000-0000-0000B42C0000}"/>
    <cellStyle name="_Percent_Gucci_model_13062001_v2 2 2" xfId="11729" xr:uid="{00000000-0005-0000-0000-0000B52C0000}"/>
    <cellStyle name="_Percent_Gucci_model_13062001_v2 2_FCF" xfId="11730" xr:uid="{00000000-0005-0000-0000-0000B62C0000}"/>
    <cellStyle name="_Percent_Gucci_model_13062001_v2 3" xfId="11731" xr:uid="{00000000-0005-0000-0000-0000B72C0000}"/>
    <cellStyle name="_Percent_Gucci_model_13062001_v2 3 2" xfId="11732" xr:uid="{00000000-0005-0000-0000-0000B82C0000}"/>
    <cellStyle name="_Percent_Gucci_model_13062001_v2 3_FCF" xfId="11733" xr:uid="{00000000-0005-0000-0000-0000B92C0000}"/>
    <cellStyle name="_Percent_Gucci_model_13062001_v2 4" xfId="11734" xr:uid="{00000000-0005-0000-0000-0000BA2C0000}"/>
    <cellStyle name="_Percent_Gucci_model_13062001_v2_FCF" xfId="11735" xr:uid="{00000000-0005-0000-0000-0000BB2C0000}"/>
    <cellStyle name="_Percent_Jazztel - Benchmark" xfId="11736" xr:uid="{00000000-0005-0000-0000-0000BC2C0000}"/>
    <cellStyle name="_Percent_Jazztel - Benchmark 2" xfId="11737" xr:uid="{00000000-0005-0000-0000-0000BD2C0000}"/>
    <cellStyle name="_Percent_Jazztel - Benchmark 2 2" xfId="11738" xr:uid="{00000000-0005-0000-0000-0000BE2C0000}"/>
    <cellStyle name="_Percent_Jazztel - Benchmark 2_FCF" xfId="11739" xr:uid="{00000000-0005-0000-0000-0000BF2C0000}"/>
    <cellStyle name="_Percent_Jazztel - Benchmark 3" xfId="11740" xr:uid="{00000000-0005-0000-0000-0000C02C0000}"/>
    <cellStyle name="_Percent_Jazztel - Benchmark 3 2" xfId="11741" xr:uid="{00000000-0005-0000-0000-0000C12C0000}"/>
    <cellStyle name="_Percent_Jazztel - Benchmark 3_FCF" xfId="11742" xr:uid="{00000000-0005-0000-0000-0000C22C0000}"/>
    <cellStyle name="_Percent_Jazztel - Benchmark 4" xfId="11743" xr:uid="{00000000-0005-0000-0000-0000C32C0000}"/>
    <cellStyle name="_Percent_Jazztel - Benchmark_Bridge FC Act 2007 vs 2008 (Fct June) par entreprise" xfId="11744" xr:uid="{00000000-0005-0000-0000-0000C42C0000}"/>
    <cellStyle name="_Percent_Jazztel - Benchmark_Bridge FC Act 2007 vs 2008 (Fct June) par entreprise 2" xfId="11745" xr:uid="{00000000-0005-0000-0000-0000C52C0000}"/>
    <cellStyle name="_Percent_Jazztel - Benchmark_Bridge FC Act 2007 vs 2008 (Fct June) par entreprise 2 2" xfId="11746" xr:uid="{00000000-0005-0000-0000-0000C62C0000}"/>
    <cellStyle name="_Percent_Jazztel - Benchmark_Bridge FC Act 2007 vs 2008 (Fct June) par entreprise 2_FCF" xfId="11747" xr:uid="{00000000-0005-0000-0000-0000C72C0000}"/>
    <cellStyle name="_Percent_Jazztel - Benchmark_Bridge FC Act 2007 vs 2008 (Fct June) par entreprise 3" xfId="11748" xr:uid="{00000000-0005-0000-0000-0000C82C0000}"/>
    <cellStyle name="_Percent_Jazztel - Benchmark_Bridge FC Act 2007 vs 2008 (Fct June) par entreprise 3 2" xfId="11749" xr:uid="{00000000-0005-0000-0000-0000C92C0000}"/>
    <cellStyle name="_Percent_Jazztel - Benchmark_Bridge FC Act 2007 vs 2008 (Fct June) par entreprise 3_FCF" xfId="11750" xr:uid="{00000000-0005-0000-0000-0000CA2C0000}"/>
    <cellStyle name="_Percent_Jazztel - Benchmark_Bridge FC Act 2007 vs 2008 (Fct June) par entreprise 4" xfId="11751" xr:uid="{00000000-0005-0000-0000-0000CB2C0000}"/>
    <cellStyle name="_Percent_Jazztel - Benchmark_Bridge FC Act 2007 vs 2008 (Fct June) par entreprise_FCF" xfId="11752" xr:uid="{00000000-0005-0000-0000-0000CC2C0000}"/>
    <cellStyle name="_Percent_Jazztel - Benchmark_Cash Unit Review 2012 03 Acetow" xfId="11753" xr:uid="{00000000-0005-0000-0000-0000CD2C0000}"/>
    <cellStyle name="_Percent_Jazztel - Benchmark_Chiffres Pres board 2007" xfId="11754" xr:uid="{00000000-0005-0000-0000-0000CE2C0000}"/>
    <cellStyle name="_Percent_Jazztel - Benchmark_Chiffres Pres board 2007 2" xfId="11755" xr:uid="{00000000-0005-0000-0000-0000CF2C0000}"/>
    <cellStyle name="_Percent_Jazztel - Benchmark_Chiffres Pres board 2007 2 2" xfId="11756" xr:uid="{00000000-0005-0000-0000-0000D02C0000}"/>
    <cellStyle name="_Percent_Jazztel - Benchmark_Chiffres Pres board 2007 2_FCF" xfId="11757" xr:uid="{00000000-0005-0000-0000-0000D12C0000}"/>
    <cellStyle name="_Percent_Jazztel - Benchmark_Chiffres Pres board 2007 3" xfId="11758" xr:uid="{00000000-0005-0000-0000-0000D22C0000}"/>
    <cellStyle name="_Percent_Jazztel - Benchmark_Chiffres Pres board 2007 3 2" xfId="11759" xr:uid="{00000000-0005-0000-0000-0000D32C0000}"/>
    <cellStyle name="_Percent_Jazztel - Benchmark_Chiffres Pres board 2007 3_FCF" xfId="11760" xr:uid="{00000000-0005-0000-0000-0000D42C0000}"/>
    <cellStyle name="_Percent_Jazztel - Benchmark_Chiffres Pres board 2007 4" xfId="11761" xr:uid="{00000000-0005-0000-0000-0000D52C0000}"/>
    <cellStyle name="_Percent_Jazztel - Benchmark_Chiffres Pres board 2007_FCF" xfId="11762" xr:uid="{00000000-0005-0000-0000-0000D62C0000}"/>
    <cellStyle name="_Percent_Jazztel - Benchmark_Chiffres Pres Juillet 2007" xfId="11763" xr:uid="{00000000-0005-0000-0000-0000D72C0000}"/>
    <cellStyle name="_Percent_Jazztel - Benchmark_Chiffres Pres Juillet 2007 2" xfId="11764" xr:uid="{00000000-0005-0000-0000-0000D82C0000}"/>
    <cellStyle name="_Percent_Jazztel - Benchmark_Chiffres Pres Juillet 2007 2 2" xfId="11765" xr:uid="{00000000-0005-0000-0000-0000D92C0000}"/>
    <cellStyle name="_Percent_Jazztel - Benchmark_Chiffres Pres Juillet 2007 2_FCF" xfId="11766" xr:uid="{00000000-0005-0000-0000-0000DA2C0000}"/>
    <cellStyle name="_Percent_Jazztel - Benchmark_Chiffres Pres Juillet 2007 3" xfId="11767" xr:uid="{00000000-0005-0000-0000-0000DB2C0000}"/>
    <cellStyle name="_Percent_Jazztel - Benchmark_Chiffres Pres Juillet 2007 3 2" xfId="11768" xr:uid="{00000000-0005-0000-0000-0000DC2C0000}"/>
    <cellStyle name="_Percent_Jazztel - Benchmark_Chiffres Pres Juillet 2007 3_FCF" xfId="11769" xr:uid="{00000000-0005-0000-0000-0000DD2C0000}"/>
    <cellStyle name="_Percent_Jazztel - Benchmark_Chiffres Pres Juillet 2007 4" xfId="11770" xr:uid="{00000000-0005-0000-0000-0000DE2C0000}"/>
    <cellStyle name="_Percent_Jazztel - Benchmark_Chiffres Pres Juillet 2007_FCF" xfId="11771" xr:uid="{00000000-0005-0000-0000-0000DF2C0000}"/>
    <cellStyle name="_Percent_Jazztel - Benchmark_Conso Bridge EBITDA 2008x2007" xfId="11772" xr:uid="{00000000-0005-0000-0000-0000E02C0000}"/>
    <cellStyle name="_Percent_Jazztel - Benchmark_Conso Bridge EBITDA 2008x2007 2" xfId="11773" xr:uid="{00000000-0005-0000-0000-0000E12C0000}"/>
    <cellStyle name="_Percent_Jazztel - Benchmark_Conso Bridge EBITDA 2008x2007 2 2" xfId="11774" xr:uid="{00000000-0005-0000-0000-0000E22C0000}"/>
    <cellStyle name="_Percent_Jazztel - Benchmark_Conso Bridge EBITDA 2008x2007 2_FCF" xfId="11775" xr:uid="{00000000-0005-0000-0000-0000E32C0000}"/>
    <cellStyle name="_Percent_Jazztel - Benchmark_Conso Bridge EBITDA 2008x2007 3" xfId="11776" xr:uid="{00000000-0005-0000-0000-0000E42C0000}"/>
    <cellStyle name="_Percent_Jazztel - Benchmark_Conso Bridge EBITDA 2008x2007 3 2" xfId="11777" xr:uid="{00000000-0005-0000-0000-0000E52C0000}"/>
    <cellStyle name="_Percent_Jazztel - Benchmark_Conso Bridge EBITDA 2008x2007 3_FCF" xfId="11778" xr:uid="{00000000-0005-0000-0000-0000E62C0000}"/>
    <cellStyle name="_Percent_Jazztel - Benchmark_Conso Bridge EBITDA 2008x2007 4" xfId="11779" xr:uid="{00000000-0005-0000-0000-0000E72C0000}"/>
    <cellStyle name="_Percent_Jazztel - Benchmark_Conso Bridge EBITDA 2008x2007 SPRING06" xfId="11780" xr:uid="{00000000-0005-0000-0000-0000E82C0000}"/>
    <cellStyle name="_Percent_Jazztel - Benchmark_Conso Bridge EBITDA 2008x2007 SPRING06 2" xfId="11781" xr:uid="{00000000-0005-0000-0000-0000E92C0000}"/>
    <cellStyle name="_Percent_Jazztel - Benchmark_Conso Bridge EBITDA 2008x2007 SPRING06 2 2" xfId="11782" xr:uid="{00000000-0005-0000-0000-0000EA2C0000}"/>
    <cellStyle name="_Percent_Jazztel - Benchmark_Conso Bridge EBITDA 2008x2007 SPRING06 2_FCF" xfId="11783" xr:uid="{00000000-0005-0000-0000-0000EB2C0000}"/>
    <cellStyle name="_Percent_Jazztel - Benchmark_Conso Bridge EBITDA 2008x2007 SPRING06 3" xfId="11784" xr:uid="{00000000-0005-0000-0000-0000EC2C0000}"/>
    <cellStyle name="_Percent_Jazztel - Benchmark_Conso Bridge EBITDA 2008x2007 SPRING06 3 2" xfId="11785" xr:uid="{00000000-0005-0000-0000-0000ED2C0000}"/>
    <cellStyle name="_Percent_Jazztel - Benchmark_Conso Bridge EBITDA 2008x2007 SPRING06 3_FCF" xfId="11786" xr:uid="{00000000-0005-0000-0000-0000EE2C0000}"/>
    <cellStyle name="_Percent_Jazztel - Benchmark_Conso Bridge EBITDA 2008x2007 SPRING06 4" xfId="11787" xr:uid="{00000000-0005-0000-0000-0000EF2C0000}"/>
    <cellStyle name="_Percent_Jazztel - Benchmark_Conso Bridge EBITDA 2008x2007 SPRING06_FCF" xfId="11788" xr:uid="{00000000-0005-0000-0000-0000F02C0000}"/>
    <cellStyle name="_Percent_Jazztel - Benchmark_Conso Bridge EBITDA 2008x2007_FCF" xfId="11789" xr:uid="{00000000-0005-0000-0000-0000F12C0000}"/>
    <cellStyle name="_Percent_Jazztel - Benchmark_FCF" xfId="11790" xr:uid="{00000000-0005-0000-0000-0000F22C0000}"/>
    <cellStyle name="_Percent_Jazztel - Benchmark_Formats RDG Dec 2007 vMAG Energy Services" xfId="11791" xr:uid="{00000000-0005-0000-0000-0000F32C0000}"/>
    <cellStyle name="_Percent_Jazztel - Benchmark_Formats RDG Dec 2007 vMAG Energy Services 2" xfId="11792" xr:uid="{00000000-0005-0000-0000-0000F42C0000}"/>
    <cellStyle name="_Percent_Jazztel - Benchmark_Formats RDG Dec 2007 vMAG Energy Services 2 2" xfId="11793" xr:uid="{00000000-0005-0000-0000-0000F52C0000}"/>
    <cellStyle name="_Percent_Jazztel - Benchmark_Formats RDG Dec 2007 vMAG Energy Services 2_FCF" xfId="11794" xr:uid="{00000000-0005-0000-0000-0000F62C0000}"/>
    <cellStyle name="_Percent_Jazztel - Benchmark_Formats RDG Dec 2007 vMAG Energy Services 3" xfId="11795" xr:uid="{00000000-0005-0000-0000-0000F72C0000}"/>
    <cellStyle name="_Percent_Jazztel - Benchmark_Formats RDG Dec 2007 vMAG Energy Services 3 2" xfId="11796" xr:uid="{00000000-0005-0000-0000-0000F82C0000}"/>
    <cellStyle name="_Percent_Jazztel - Benchmark_Formats RDG Dec 2007 vMAG Energy Services 3_FCF" xfId="11797" xr:uid="{00000000-0005-0000-0000-0000F92C0000}"/>
    <cellStyle name="_Percent_Jazztel - Benchmark_Formats RDG Dec 2007 vMAG Energy Services 4" xfId="11798" xr:uid="{00000000-0005-0000-0000-0000FA2C0000}"/>
    <cellStyle name="_Percent_Jazztel - Benchmark_Formats RDG Dec 2007 vMAG Energy Services_FCF" xfId="11799" xr:uid="{00000000-0005-0000-0000-0000FB2C0000}"/>
    <cellStyle name="_Percent_Jazztel - Benchmark_P&amp;L Spring 200806" xfId="11800" xr:uid="{00000000-0005-0000-0000-0000FC2C0000}"/>
    <cellStyle name="_Percent_Jazztel - Benchmark_P&amp;L Spring 200806 2" xfId="11801" xr:uid="{00000000-0005-0000-0000-0000FD2C0000}"/>
    <cellStyle name="_Percent_Jazztel - Benchmark_P&amp;L Spring 200806 2 2" xfId="11802" xr:uid="{00000000-0005-0000-0000-0000FE2C0000}"/>
    <cellStyle name="_Percent_Jazztel - Benchmark_P&amp;L Spring 200806 2_FCF" xfId="11803" xr:uid="{00000000-0005-0000-0000-0000FF2C0000}"/>
    <cellStyle name="_Percent_Jazztel - Benchmark_P&amp;L Spring 200806 3" xfId="11804" xr:uid="{00000000-0005-0000-0000-0000002D0000}"/>
    <cellStyle name="_Percent_Jazztel - Benchmark_P&amp;L Spring 200806 3 2" xfId="11805" xr:uid="{00000000-0005-0000-0000-0000012D0000}"/>
    <cellStyle name="_Percent_Jazztel - Benchmark_P&amp;L Spring 200806 3_FCF" xfId="11806" xr:uid="{00000000-0005-0000-0000-0000022D0000}"/>
    <cellStyle name="_Percent_Jazztel - Benchmark_P&amp;L Spring 200806 4" xfId="11807" xr:uid="{00000000-0005-0000-0000-0000032D0000}"/>
    <cellStyle name="_Percent_Jazztel - Benchmark_P&amp;L Spring 200806_FCF" xfId="11808" xr:uid="{00000000-0005-0000-0000-0000042D0000}"/>
    <cellStyle name="_Percent_Jazztel - Benchmark_Présentation au Board" xfId="11809" xr:uid="{00000000-0005-0000-0000-0000052D0000}"/>
    <cellStyle name="_Percent_Jazztel - Benchmark_Présentation au Board 2" xfId="11810" xr:uid="{00000000-0005-0000-0000-0000062D0000}"/>
    <cellStyle name="_Percent_Jazztel - Benchmark_Présentation au Board 2 2" xfId="11811" xr:uid="{00000000-0005-0000-0000-0000072D0000}"/>
    <cellStyle name="_Percent_Jazztel - Benchmark_Présentation au Board 2_FCF" xfId="11812" xr:uid="{00000000-0005-0000-0000-0000082D0000}"/>
    <cellStyle name="_Percent_Jazztel - Benchmark_Présentation au Board 3" xfId="11813" xr:uid="{00000000-0005-0000-0000-0000092D0000}"/>
    <cellStyle name="_Percent_Jazztel - Benchmark_Présentation au Board 3 2" xfId="11814" xr:uid="{00000000-0005-0000-0000-00000A2D0000}"/>
    <cellStyle name="_Percent_Jazztel - Benchmark_Présentation au Board 3_FCF" xfId="11815" xr:uid="{00000000-0005-0000-0000-00000B2D0000}"/>
    <cellStyle name="_Percent_Jazztel - Benchmark_Présentation au Board 4" xfId="11816" xr:uid="{00000000-0005-0000-0000-00000C2D0000}"/>
    <cellStyle name="_Percent_Jazztel - Benchmark_Présentation au Board July 29" xfId="11817" xr:uid="{00000000-0005-0000-0000-00000D2D0000}"/>
    <cellStyle name="_Percent_Jazztel - Benchmark_Présentation au Board July 29 2" xfId="11818" xr:uid="{00000000-0005-0000-0000-00000E2D0000}"/>
    <cellStyle name="_Percent_Jazztel - Benchmark_Présentation au Board July 29 2 2" xfId="11819" xr:uid="{00000000-0005-0000-0000-00000F2D0000}"/>
    <cellStyle name="_Percent_Jazztel - Benchmark_Présentation au Board July 29 2_FCF" xfId="11820" xr:uid="{00000000-0005-0000-0000-0000102D0000}"/>
    <cellStyle name="_Percent_Jazztel - Benchmark_Présentation au Board July 29 3" xfId="11821" xr:uid="{00000000-0005-0000-0000-0000112D0000}"/>
    <cellStyle name="_Percent_Jazztel - Benchmark_Présentation au Board July 29 3 2" xfId="11822" xr:uid="{00000000-0005-0000-0000-0000122D0000}"/>
    <cellStyle name="_Percent_Jazztel - Benchmark_Présentation au Board July 29 3_FCF" xfId="11823" xr:uid="{00000000-0005-0000-0000-0000132D0000}"/>
    <cellStyle name="_Percent_Jazztel - Benchmark_Présentation au Board July 29 4" xfId="11824" xr:uid="{00000000-0005-0000-0000-0000142D0000}"/>
    <cellStyle name="_Percent_Jazztel - Benchmark_Présentation au Board July 29_FCF" xfId="11825" xr:uid="{00000000-0005-0000-0000-0000152D0000}"/>
    <cellStyle name="_Percent_Jazztel - Benchmark_Présentation au Board_FCF" xfId="11826" xr:uid="{00000000-0005-0000-0000-0000162D0000}"/>
    <cellStyle name="_Percent_Jazztel - Benchmark_Présentation au CDG July 21 v080708" xfId="11827" xr:uid="{00000000-0005-0000-0000-0000172D0000}"/>
    <cellStyle name="_Percent_Jazztel - Benchmark_Présentation au CDG July 21 v080708 2" xfId="11828" xr:uid="{00000000-0005-0000-0000-0000182D0000}"/>
    <cellStyle name="_Percent_Jazztel - Benchmark_Présentation au CDG July 21 v080708 2 2" xfId="11829" xr:uid="{00000000-0005-0000-0000-0000192D0000}"/>
    <cellStyle name="_Percent_Jazztel - Benchmark_Présentation au CDG July 21 v080708 2_FCF" xfId="11830" xr:uid="{00000000-0005-0000-0000-00001A2D0000}"/>
    <cellStyle name="_Percent_Jazztel - Benchmark_Présentation au CDG July 21 v080708 3" xfId="11831" xr:uid="{00000000-0005-0000-0000-00001B2D0000}"/>
    <cellStyle name="_Percent_Jazztel - Benchmark_Présentation au CDG July 21 v080708 3 2" xfId="11832" xr:uid="{00000000-0005-0000-0000-00001C2D0000}"/>
    <cellStyle name="_Percent_Jazztel - Benchmark_Présentation au CDG July 21 v080708 3_FCF" xfId="11833" xr:uid="{00000000-0005-0000-0000-00001D2D0000}"/>
    <cellStyle name="_Percent_Jazztel - Benchmark_Présentation au CDG July 21 v080708 4" xfId="11834" xr:uid="{00000000-0005-0000-0000-00001E2D0000}"/>
    <cellStyle name="_Percent_Jazztel - Benchmark_Présentation au CDG July 21 v080708_FCF" xfId="11835" xr:uid="{00000000-0005-0000-0000-00001F2D0000}"/>
    <cellStyle name="_Percent_Jazztel - Benchmark_Présention au Board July 29" xfId="11836" xr:uid="{00000000-0005-0000-0000-0000202D0000}"/>
    <cellStyle name="_Percent_Jazztel - Benchmark_Présention au Board July 29 2" xfId="11837" xr:uid="{00000000-0005-0000-0000-0000212D0000}"/>
    <cellStyle name="_Percent_Jazztel - Benchmark_Présention au Board July 29 2 2" xfId="11838" xr:uid="{00000000-0005-0000-0000-0000222D0000}"/>
    <cellStyle name="_Percent_Jazztel - Benchmark_Présention au Board July 29 2_FCF" xfId="11839" xr:uid="{00000000-0005-0000-0000-0000232D0000}"/>
    <cellStyle name="_Percent_Jazztel - Benchmark_Présention au Board July 29 3" xfId="11840" xr:uid="{00000000-0005-0000-0000-0000242D0000}"/>
    <cellStyle name="_Percent_Jazztel - Benchmark_Présention au Board July 29 3 2" xfId="11841" xr:uid="{00000000-0005-0000-0000-0000252D0000}"/>
    <cellStyle name="_Percent_Jazztel - Benchmark_Présention au Board July 29 3_FCF" xfId="11842" xr:uid="{00000000-0005-0000-0000-0000262D0000}"/>
    <cellStyle name="_Percent_Jazztel - Benchmark_Présention au Board July 29 4" xfId="11843" xr:uid="{00000000-0005-0000-0000-0000272D0000}"/>
    <cellStyle name="_Percent_Jazztel - Benchmark_Présention au Board July 29_FCF" xfId="11844" xr:uid="{00000000-0005-0000-0000-0000282D0000}"/>
    <cellStyle name="_Percent_Jazztel - Benchmark_SPRING 2010" xfId="11845" xr:uid="{00000000-0005-0000-0000-0000292D0000}"/>
    <cellStyle name="_Percent_Jazztel - Benchmark_SPRING 2010 2" xfId="11846" xr:uid="{00000000-0005-0000-0000-00002A2D0000}"/>
    <cellStyle name="_Percent_Jazztel - Benchmark_SPRING 2010 2 2" xfId="11847" xr:uid="{00000000-0005-0000-0000-00002B2D0000}"/>
    <cellStyle name="_Percent_Jazztel - Benchmark_SPRING 2010 2_FCF" xfId="11848" xr:uid="{00000000-0005-0000-0000-00002C2D0000}"/>
    <cellStyle name="_Percent_Jazztel - Benchmark_SPRING 2010 3" xfId="11849" xr:uid="{00000000-0005-0000-0000-00002D2D0000}"/>
    <cellStyle name="_Percent_Jazztel - Benchmark_SPRING 2010 3 2" xfId="11850" xr:uid="{00000000-0005-0000-0000-00002E2D0000}"/>
    <cellStyle name="_Percent_Jazztel - Benchmark_SPRING 2010 3_FCF" xfId="11851" xr:uid="{00000000-0005-0000-0000-00002F2D0000}"/>
    <cellStyle name="_Percent_Jazztel - Benchmark_SPRING 2010 4" xfId="11852" xr:uid="{00000000-0005-0000-0000-0000302D0000}"/>
    <cellStyle name="_Percent_Jazztel - Benchmark_SPRING 2010_FCF" xfId="11853" xr:uid="{00000000-0005-0000-0000-0000312D0000}"/>
    <cellStyle name="_Percent_Jazztel - Benchmark_Synthèse Rhodia Spring Dec 2007 P&amp;L" xfId="11854" xr:uid="{00000000-0005-0000-0000-0000322D0000}"/>
    <cellStyle name="_Percent_Jazztel - Benchmark_Synthèse Rhodia Spring Dec 2007 P&amp;L 2" xfId="11855" xr:uid="{00000000-0005-0000-0000-0000332D0000}"/>
    <cellStyle name="_Percent_Jazztel - Benchmark_Synthèse Rhodia Spring Dec 2007 P&amp;L 2 2" xfId="11856" xr:uid="{00000000-0005-0000-0000-0000342D0000}"/>
    <cellStyle name="_Percent_Jazztel - Benchmark_Synthèse Rhodia Spring Dec 2007 P&amp;L 2_FCF" xfId="11857" xr:uid="{00000000-0005-0000-0000-0000352D0000}"/>
    <cellStyle name="_Percent_Jazztel - Benchmark_Synthèse Rhodia Spring Dec 2007 P&amp;L 3" xfId="11858" xr:uid="{00000000-0005-0000-0000-0000362D0000}"/>
    <cellStyle name="_Percent_Jazztel - Benchmark_Synthèse Rhodia Spring Dec 2007 P&amp;L 3 2" xfId="11859" xr:uid="{00000000-0005-0000-0000-0000372D0000}"/>
    <cellStyle name="_Percent_Jazztel - Benchmark_Synthèse Rhodia Spring Dec 2007 P&amp;L 3_FCF" xfId="11860" xr:uid="{00000000-0005-0000-0000-0000382D0000}"/>
    <cellStyle name="_Percent_Jazztel - Benchmark_Synthèse Rhodia Spring Dec 2007 P&amp;L 4" xfId="11861" xr:uid="{00000000-0005-0000-0000-0000392D0000}"/>
    <cellStyle name="_Percent_Jazztel - Benchmark_Synthèse Rhodia Spring Dec 2007 P&amp;L_FCF" xfId="11862" xr:uid="{00000000-0005-0000-0000-00003A2D0000}"/>
    <cellStyle name="_Percent_Jazztel - Benchmark_WC &amp; Free Cash Flow 2011-10" xfId="11863" xr:uid="{00000000-0005-0000-0000-00003B2D0000}"/>
    <cellStyle name="_Percent_Jazztel - Benchmark_WC &amp; Free Cash Flow 2011-10 2" xfId="11864" xr:uid="{00000000-0005-0000-0000-00003C2D0000}"/>
    <cellStyle name="_Percent_Jazztel - Benchmark_WC &amp; Free Cash Flow 2011-10 2 2" xfId="11865" xr:uid="{00000000-0005-0000-0000-00003D2D0000}"/>
    <cellStyle name="_Percent_Jazztel - Benchmark_WC &amp; Free Cash Flow 2011-10 2_FCF" xfId="11866" xr:uid="{00000000-0005-0000-0000-00003E2D0000}"/>
    <cellStyle name="_Percent_Jazztel - Benchmark_WC &amp; Free Cash Flow 2011-10 3" xfId="11867" xr:uid="{00000000-0005-0000-0000-00003F2D0000}"/>
    <cellStyle name="_Percent_Jazztel - Benchmark_WC &amp; Free Cash Flow 2011-10 3 2" xfId="11868" xr:uid="{00000000-0005-0000-0000-0000402D0000}"/>
    <cellStyle name="_Percent_Jazztel - Benchmark_WC &amp; Free Cash Flow 2011-10 3_FCF" xfId="11869" xr:uid="{00000000-0005-0000-0000-0000412D0000}"/>
    <cellStyle name="_Percent_Jazztel - Benchmark_WC &amp; Free Cash Flow 2011-10 4" xfId="11870" xr:uid="{00000000-0005-0000-0000-0000422D0000}"/>
    <cellStyle name="_Percent_Jazztel - Benchmark_WC &amp; Free Cash Flow 2011-10_FCF" xfId="11871" xr:uid="{00000000-0005-0000-0000-0000432D0000}"/>
    <cellStyle name="_Percent_Jazztel - Benchmark_WC &amp; Free Cash Flow Spring 200806" xfId="11872" xr:uid="{00000000-0005-0000-0000-0000442D0000}"/>
    <cellStyle name="_Percent_Jazztel - Benchmark_WC &amp; Free Cash Flow Spring 200806 2" xfId="11873" xr:uid="{00000000-0005-0000-0000-0000452D0000}"/>
    <cellStyle name="_Percent_Jazztel - Benchmark_WC &amp; Free Cash Flow Spring 200806 2 2" xfId="11874" xr:uid="{00000000-0005-0000-0000-0000462D0000}"/>
    <cellStyle name="_Percent_Jazztel - Benchmark_WC &amp; Free Cash Flow Spring 200806 2_FCF" xfId="11875" xr:uid="{00000000-0005-0000-0000-0000472D0000}"/>
    <cellStyle name="_Percent_Jazztel - Benchmark_WC &amp; Free Cash Flow Spring 200806 3" xfId="11876" xr:uid="{00000000-0005-0000-0000-0000482D0000}"/>
    <cellStyle name="_Percent_Jazztel - Benchmark_WC &amp; Free Cash Flow Spring 200806 3 2" xfId="11877" xr:uid="{00000000-0005-0000-0000-0000492D0000}"/>
    <cellStyle name="_Percent_Jazztel - Benchmark_WC &amp; Free Cash Flow Spring 200806 3_FCF" xfId="11878" xr:uid="{00000000-0005-0000-0000-00004A2D0000}"/>
    <cellStyle name="_Percent_Jazztel - Benchmark_WC &amp; Free Cash Flow Spring 200806 4" xfId="11879" xr:uid="{00000000-0005-0000-0000-00004B2D0000}"/>
    <cellStyle name="_Percent_Jazztel - Benchmark_WC &amp; Free Cash Flow Spring 200806_FCF" xfId="11880" xr:uid="{00000000-0005-0000-0000-00004C2D0000}"/>
    <cellStyle name="_Percent_Jazztel model 15-exhibits" xfId="11881" xr:uid="{00000000-0005-0000-0000-00004D2D0000}"/>
    <cellStyle name="_Percent_Jazztel model 15-exhibits 2" xfId="11882" xr:uid="{00000000-0005-0000-0000-00004E2D0000}"/>
    <cellStyle name="_Percent_Jazztel model 15-exhibits 2 2" xfId="11883" xr:uid="{00000000-0005-0000-0000-00004F2D0000}"/>
    <cellStyle name="_Percent_Jazztel model 15-exhibits 2_FCF" xfId="11884" xr:uid="{00000000-0005-0000-0000-0000502D0000}"/>
    <cellStyle name="_Percent_Jazztel model 15-exhibits 3" xfId="11885" xr:uid="{00000000-0005-0000-0000-0000512D0000}"/>
    <cellStyle name="_Percent_Jazztel model 15-exhibits 3 2" xfId="11886" xr:uid="{00000000-0005-0000-0000-0000522D0000}"/>
    <cellStyle name="_Percent_Jazztel model 15-exhibits 3_FCF" xfId="11887" xr:uid="{00000000-0005-0000-0000-0000532D0000}"/>
    <cellStyle name="_Percent_Jazztel model 15-exhibits 4" xfId="11888" xr:uid="{00000000-0005-0000-0000-0000542D0000}"/>
    <cellStyle name="_Percent_Jazztel model 15-exhibits 5" xfId="11889" xr:uid="{00000000-0005-0000-0000-0000552D0000}"/>
    <cellStyle name="_Percent_Jazztel model 15-exhibits bis" xfId="11890" xr:uid="{00000000-0005-0000-0000-0000562D0000}"/>
    <cellStyle name="_Percent_Jazztel model 15-exhibits bis 2" xfId="11891" xr:uid="{00000000-0005-0000-0000-0000572D0000}"/>
    <cellStyle name="_Percent_Jazztel model 15-exhibits bis 2 2" xfId="11892" xr:uid="{00000000-0005-0000-0000-0000582D0000}"/>
    <cellStyle name="_Percent_Jazztel model 15-exhibits bis 2_FCF" xfId="11893" xr:uid="{00000000-0005-0000-0000-0000592D0000}"/>
    <cellStyle name="_Percent_Jazztel model 15-exhibits bis 3" xfId="11894" xr:uid="{00000000-0005-0000-0000-00005A2D0000}"/>
    <cellStyle name="_Percent_Jazztel model 15-exhibits bis 3 2" xfId="11895" xr:uid="{00000000-0005-0000-0000-00005B2D0000}"/>
    <cellStyle name="_Percent_Jazztel model 15-exhibits bis 3_FCF" xfId="11896" xr:uid="{00000000-0005-0000-0000-00005C2D0000}"/>
    <cellStyle name="_Percent_Jazztel model 15-exhibits bis 4" xfId="11897" xr:uid="{00000000-0005-0000-0000-00005D2D0000}"/>
    <cellStyle name="_Percent_Jazztel model 15-exhibits bis_FCF" xfId="11898" xr:uid="{00000000-0005-0000-0000-00005E2D0000}"/>
    <cellStyle name="_Percent_Jazztel model 15-exhibits bis_Mobile CSC - CMT" xfId="11899" xr:uid="{00000000-0005-0000-0000-00005F2D0000}"/>
    <cellStyle name="_Percent_Jazztel model 15-exhibits bis_Mobile CSC - CMT 2" xfId="11900" xr:uid="{00000000-0005-0000-0000-0000602D0000}"/>
    <cellStyle name="_Percent_Jazztel model 15-exhibits bis_Mobile CSC - CMT 2 2" xfId="11901" xr:uid="{00000000-0005-0000-0000-0000612D0000}"/>
    <cellStyle name="_Percent_Jazztel model 15-exhibits bis_Mobile CSC - CMT 2_FCF" xfId="11902" xr:uid="{00000000-0005-0000-0000-0000622D0000}"/>
    <cellStyle name="_Percent_Jazztel model 15-exhibits bis_Mobile CSC - CMT 3" xfId="11903" xr:uid="{00000000-0005-0000-0000-0000632D0000}"/>
    <cellStyle name="_Percent_Jazztel model 15-exhibits bis_Mobile CSC - CMT 3 2" xfId="11904" xr:uid="{00000000-0005-0000-0000-0000642D0000}"/>
    <cellStyle name="_Percent_Jazztel model 15-exhibits bis_Mobile CSC - CMT 3_FCF" xfId="11905" xr:uid="{00000000-0005-0000-0000-0000652D0000}"/>
    <cellStyle name="_Percent_Jazztel model 15-exhibits bis_Mobile CSC - CMT 4" xfId="11906" xr:uid="{00000000-0005-0000-0000-0000662D0000}"/>
    <cellStyle name="_Percent_Jazztel model 15-exhibits bis_Mobile CSC - CMT_Chiffres Pres board 2007" xfId="11907" xr:uid="{00000000-0005-0000-0000-0000672D0000}"/>
    <cellStyle name="_Percent_Jazztel model 15-exhibits bis_Mobile CSC - CMT_Chiffres Pres board 2007 2" xfId="11908" xr:uid="{00000000-0005-0000-0000-0000682D0000}"/>
    <cellStyle name="_Percent_Jazztel model 15-exhibits bis_Mobile CSC - CMT_Chiffres Pres board 2007 2 2" xfId="11909" xr:uid="{00000000-0005-0000-0000-0000692D0000}"/>
    <cellStyle name="_Percent_Jazztel model 15-exhibits bis_Mobile CSC - CMT_Chiffres Pres board 2007 2_FCF" xfId="11910" xr:uid="{00000000-0005-0000-0000-00006A2D0000}"/>
    <cellStyle name="_Percent_Jazztel model 15-exhibits bis_Mobile CSC - CMT_Chiffres Pres board 2007 3" xfId="11911" xr:uid="{00000000-0005-0000-0000-00006B2D0000}"/>
    <cellStyle name="_Percent_Jazztel model 15-exhibits bis_Mobile CSC - CMT_Chiffres Pres board 2007 3 2" xfId="11912" xr:uid="{00000000-0005-0000-0000-00006C2D0000}"/>
    <cellStyle name="_Percent_Jazztel model 15-exhibits bis_Mobile CSC - CMT_Chiffres Pres board 2007 3_FCF" xfId="11913" xr:uid="{00000000-0005-0000-0000-00006D2D0000}"/>
    <cellStyle name="_Percent_Jazztel model 15-exhibits bis_Mobile CSC - CMT_Chiffres Pres board 2007 4" xfId="11914" xr:uid="{00000000-0005-0000-0000-00006E2D0000}"/>
    <cellStyle name="_Percent_Jazztel model 15-exhibits bis_Mobile CSC - CMT_Chiffres Pres board 2007_FCF" xfId="11915" xr:uid="{00000000-0005-0000-0000-00006F2D0000}"/>
    <cellStyle name="_Percent_Jazztel model 15-exhibits bis_Mobile CSC - CMT_Chiffres Pres Juillet 2007" xfId="11916" xr:uid="{00000000-0005-0000-0000-0000702D0000}"/>
    <cellStyle name="_Percent_Jazztel model 15-exhibits bis_Mobile CSC - CMT_Chiffres Pres Juillet 2007 2" xfId="11917" xr:uid="{00000000-0005-0000-0000-0000712D0000}"/>
    <cellStyle name="_Percent_Jazztel model 15-exhibits bis_Mobile CSC - CMT_Chiffres Pres Juillet 2007 2 2" xfId="11918" xr:uid="{00000000-0005-0000-0000-0000722D0000}"/>
    <cellStyle name="_Percent_Jazztel model 15-exhibits bis_Mobile CSC - CMT_Chiffres Pres Juillet 2007 2_FCF" xfId="11919" xr:uid="{00000000-0005-0000-0000-0000732D0000}"/>
    <cellStyle name="_Percent_Jazztel model 15-exhibits bis_Mobile CSC - CMT_Chiffres Pres Juillet 2007 3" xfId="11920" xr:uid="{00000000-0005-0000-0000-0000742D0000}"/>
    <cellStyle name="_Percent_Jazztel model 15-exhibits bis_Mobile CSC - CMT_Chiffres Pres Juillet 2007 3 2" xfId="11921" xr:uid="{00000000-0005-0000-0000-0000752D0000}"/>
    <cellStyle name="_Percent_Jazztel model 15-exhibits bis_Mobile CSC - CMT_Chiffres Pres Juillet 2007 3_FCF" xfId="11922" xr:uid="{00000000-0005-0000-0000-0000762D0000}"/>
    <cellStyle name="_Percent_Jazztel model 15-exhibits bis_Mobile CSC - CMT_Chiffres Pres Juillet 2007 4" xfId="11923" xr:uid="{00000000-0005-0000-0000-0000772D0000}"/>
    <cellStyle name="_Percent_Jazztel model 15-exhibits bis_Mobile CSC - CMT_Chiffres Pres Juillet 2007_FCF" xfId="11924" xr:uid="{00000000-0005-0000-0000-0000782D0000}"/>
    <cellStyle name="_Percent_Jazztel model 15-exhibits bis_Mobile CSC - CMT_FCF" xfId="11925" xr:uid="{00000000-0005-0000-0000-0000792D0000}"/>
    <cellStyle name="_Percent_Jazztel model 15-exhibits bis_Mobile CSC - CMT_Free Cash Flow" xfId="11926" xr:uid="{00000000-0005-0000-0000-00007A2D0000}"/>
    <cellStyle name="_Percent_Jazztel model 15-exhibits bis_Mobile CSC - CMT_Free Cash Flow 2" xfId="11927" xr:uid="{00000000-0005-0000-0000-00007B2D0000}"/>
    <cellStyle name="_Percent_Jazztel model 15-exhibits bis_Mobile CSC - CMT_Free Cash Flow 2 2" xfId="11928" xr:uid="{00000000-0005-0000-0000-00007C2D0000}"/>
    <cellStyle name="_Percent_Jazztel model 15-exhibits bis_Mobile CSC - CMT_Free Cash Flow 2_FCF" xfId="11929" xr:uid="{00000000-0005-0000-0000-00007D2D0000}"/>
    <cellStyle name="_Percent_Jazztel model 15-exhibits bis_Mobile CSC - CMT_Free Cash Flow 3" xfId="11930" xr:uid="{00000000-0005-0000-0000-00007E2D0000}"/>
    <cellStyle name="_Percent_Jazztel model 15-exhibits bis_Mobile CSC - CMT_Free Cash Flow 3 2" xfId="11931" xr:uid="{00000000-0005-0000-0000-00007F2D0000}"/>
    <cellStyle name="_Percent_Jazztel model 15-exhibits bis_Mobile CSC - CMT_Free Cash Flow 3_FCF" xfId="11932" xr:uid="{00000000-0005-0000-0000-0000802D0000}"/>
    <cellStyle name="_Percent_Jazztel model 15-exhibits bis_Mobile CSC - CMT_Free Cash Flow 4" xfId="11933" xr:uid="{00000000-0005-0000-0000-0000812D0000}"/>
    <cellStyle name="_Percent_Jazztel model 15-exhibits bis_Mobile CSC - CMT_Free Cash Flow_Bridge FC Act 2007 vs 2008 (Fct June) par entreprise" xfId="11934" xr:uid="{00000000-0005-0000-0000-0000822D0000}"/>
    <cellStyle name="_Percent_Jazztel model 15-exhibits bis_Mobile CSC - CMT_Free Cash Flow_Bridge FC Act 2007 vs 2008 (Fct June) par entreprise 2" xfId="11935" xr:uid="{00000000-0005-0000-0000-0000832D0000}"/>
    <cellStyle name="_Percent_Jazztel model 15-exhibits bis_Mobile CSC - CMT_Free Cash Flow_Bridge FC Act 2007 vs 2008 (Fct June) par entreprise 2 2" xfId="11936" xr:uid="{00000000-0005-0000-0000-0000842D0000}"/>
    <cellStyle name="_Percent_Jazztel model 15-exhibits bis_Mobile CSC - CMT_Free Cash Flow_Bridge FC Act 2007 vs 2008 (Fct June) par entreprise 2_FCF" xfId="11937" xr:uid="{00000000-0005-0000-0000-0000852D0000}"/>
    <cellStyle name="_Percent_Jazztel model 15-exhibits bis_Mobile CSC - CMT_Free Cash Flow_Bridge FC Act 2007 vs 2008 (Fct June) par entreprise 3" xfId="11938" xr:uid="{00000000-0005-0000-0000-0000862D0000}"/>
    <cellStyle name="_Percent_Jazztel model 15-exhibits bis_Mobile CSC - CMT_Free Cash Flow_Bridge FC Act 2007 vs 2008 (Fct June) par entreprise 3 2" xfId="11939" xr:uid="{00000000-0005-0000-0000-0000872D0000}"/>
    <cellStyle name="_Percent_Jazztel model 15-exhibits bis_Mobile CSC - CMT_Free Cash Flow_Bridge FC Act 2007 vs 2008 (Fct June) par entreprise 3_FCF" xfId="11940" xr:uid="{00000000-0005-0000-0000-0000882D0000}"/>
    <cellStyle name="_Percent_Jazztel model 15-exhibits bis_Mobile CSC - CMT_Free Cash Flow_Bridge FC Act 2007 vs 2008 (Fct June) par entreprise 4" xfId="11941" xr:uid="{00000000-0005-0000-0000-0000892D0000}"/>
    <cellStyle name="_Percent_Jazztel model 15-exhibits bis_Mobile CSC - CMT_Free Cash Flow_Bridge FC Act 2007 vs 2008 (Fct June) par entreprise_FCF" xfId="11942" xr:uid="{00000000-0005-0000-0000-00008A2D0000}"/>
    <cellStyle name="_Percent_Jazztel model 15-exhibits bis_Mobile CSC - CMT_Free Cash Flow_Cash Unit Review 2012 03 Acetow" xfId="11943" xr:uid="{00000000-0005-0000-0000-00008B2D0000}"/>
    <cellStyle name="_Percent_Jazztel model 15-exhibits bis_Mobile CSC - CMT_Free Cash Flow_Chiffres Pres board 2007" xfId="11944" xr:uid="{00000000-0005-0000-0000-00008C2D0000}"/>
    <cellStyle name="_Percent_Jazztel model 15-exhibits bis_Mobile CSC - CMT_Free Cash Flow_Chiffres Pres board 2007 2" xfId="11945" xr:uid="{00000000-0005-0000-0000-00008D2D0000}"/>
    <cellStyle name="_Percent_Jazztel model 15-exhibits bis_Mobile CSC - CMT_Free Cash Flow_Chiffres Pres board 2007 2 2" xfId="11946" xr:uid="{00000000-0005-0000-0000-00008E2D0000}"/>
    <cellStyle name="_Percent_Jazztel model 15-exhibits bis_Mobile CSC - CMT_Free Cash Flow_Chiffres Pres board 2007 2_FCF" xfId="11947" xr:uid="{00000000-0005-0000-0000-00008F2D0000}"/>
    <cellStyle name="_Percent_Jazztel model 15-exhibits bis_Mobile CSC - CMT_Free Cash Flow_Chiffres Pres board 2007 3" xfId="11948" xr:uid="{00000000-0005-0000-0000-0000902D0000}"/>
    <cellStyle name="_Percent_Jazztel model 15-exhibits bis_Mobile CSC - CMT_Free Cash Flow_Chiffres Pres board 2007 3 2" xfId="11949" xr:uid="{00000000-0005-0000-0000-0000912D0000}"/>
    <cellStyle name="_Percent_Jazztel model 15-exhibits bis_Mobile CSC - CMT_Free Cash Flow_Chiffres Pres board 2007 3_FCF" xfId="11950" xr:uid="{00000000-0005-0000-0000-0000922D0000}"/>
    <cellStyle name="_Percent_Jazztel model 15-exhibits bis_Mobile CSC - CMT_Free Cash Flow_Chiffres Pres board 2007 4" xfId="11951" xr:uid="{00000000-0005-0000-0000-0000932D0000}"/>
    <cellStyle name="_Percent_Jazztel model 15-exhibits bis_Mobile CSC - CMT_Free Cash Flow_Chiffres Pres board 2007_FCF" xfId="11952" xr:uid="{00000000-0005-0000-0000-0000942D0000}"/>
    <cellStyle name="_Percent_Jazztel model 15-exhibits bis_Mobile CSC - CMT_Free Cash Flow_Conso Bridge EBITDA 2008x2007" xfId="11953" xr:uid="{00000000-0005-0000-0000-0000952D0000}"/>
    <cellStyle name="_Percent_Jazztel model 15-exhibits bis_Mobile CSC - CMT_Free Cash Flow_Conso Bridge EBITDA 2008x2007 2" xfId="11954" xr:uid="{00000000-0005-0000-0000-0000962D0000}"/>
    <cellStyle name="_Percent_Jazztel model 15-exhibits bis_Mobile CSC - CMT_Free Cash Flow_Conso Bridge EBITDA 2008x2007 2 2" xfId="11955" xr:uid="{00000000-0005-0000-0000-0000972D0000}"/>
    <cellStyle name="_Percent_Jazztel model 15-exhibits bis_Mobile CSC - CMT_Free Cash Flow_Conso Bridge EBITDA 2008x2007 2_FCF" xfId="11956" xr:uid="{00000000-0005-0000-0000-0000982D0000}"/>
    <cellStyle name="_Percent_Jazztel model 15-exhibits bis_Mobile CSC - CMT_Free Cash Flow_Conso Bridge EBITDA 2008x2007 3" xfId="11957" xr:uid="{00000000-0005-0000-0000-0000992D0000}"/>
    <cellStyle name="_Percent_Jazztel model 15-exhibits bis_Mobile CSC - CMT_Free Cash Flow_Conso Bridge EBITDA 2008x2007 3 2" xfId="11958" xr:uid="{00000000-0005-0000-0000-00009A2D0000}"/>
    <cellStyle name="_Percent_Jazztel model 15-exhibits bis_Mobile CSC - CMT_Free Cash Flow_Conso Bridge EBITDA 2008x2007 3_FCF" xfId="11959" xr:uid="{00000000-0005-0000-0000-00009B2D0000}"/>
    <cellStyle name="_Percent_Jazztel model 15-exhibits bis_Mobile CSC - CMT_Free Cash Flow_Conso Bridge EBITDA 2008x2007 4" xfId="11960" xr:uid="{00000000-0005-0000-0000-00009C2D0000}"/>
    <cellStyle name="_Percent_Jazztel model 15-exhibits bis_Mobile CSC - CMT_Free Cash Flow_Conso Bridge EBITDA 2008x2007 SPRING06" xfId="11961" xr:uid="{00000000-0005-0000-0000-00009D2D0000}"/>
    <cellStyle name="_Percent_Jazztel model 15-exhibits bis_Mobile CSC - CMT_Free Cash Flow_Conso Bridge EBITDA 2008x2007 SPRING06 2" xfId="11962" xr:uid="{00000000-0005-0000-0000-00009E2D0000}"/>
    <cellStyle name="_Percent_Jazztel model 15-exhibits bis_Mobile CSC - CMT_Free Cash Flow_Conso Bridge EBITDA 2008x2007 SPRING06 2 2" xfId="11963" xr:uid="{00000000-0005-0000-0000-00009F2D0000}"/>
    <cellStyle name="_Percent_Jazztel model 15-exhibits bis_Mobile CSC - CMT_Free Cash Flow_Conso Bridge EBITDA 2008x2007 SPRING06 2_FCF" xfId="11964" xr:uid="{00000000-0005-0000-0000-0000A02D0000}"/>
    <cellStyle name="_Percent_Jazztel model 15-exhibits bis_Mobile CSC - CMT_Free Cash Flow_Conso Bridge EBITDA 2008x2007 SPRING06 3" xfId="11965" xr:uid="{00000000-0005-0000-0000-0000A12D0000}"/>
    <cellStyle name="_Percent_Jazztel model 15-exhibits bis_Mobile CSC - CMT_Free Cash Flow_Conso Bridge EBITDA 2008x2007 SPRING06 3 2" xfId="11966" xr:uid="{00000000-0005-0000-0000-0000A22D0000}"/>
    <cellStyle name="_Percent_Jazztel model 15-exhibits bis_Mobile CSC - CMT_Free Cash Flow_Conso Bridge EBITDA 2008x2007 SPRING06 3_FCF" xfId="11967" xr:uid="{00000000-0005-0000-0000-0000A32D0000}"/>
    <cellStyle name="_Percent_Jazztel model 15-exhibits bis_Mobile CSC - CMT_Free Cash Flow_Conso Bridge EBITDA 2008x2007 SPRING06 4" xfId="11968" xr:uid="{00000000-0005-0000-0000-0000A42D0000}"/>
    <cellStyle name="_Percent_Jazztel model 15-exhibits bis_Mobile CSC - CMT_Free Cash Flow_Conso Bridge EBITDA 2008x2007 SPRING06_FCF" xfId="11969" xr:uid="{00000000-0005-0000-0000-0000A52D0000}"/>
    <cellStyle name="_Percent_Jazztel model 15-exhibits bis_Mobile CSC - CMT_Free Cash Flow_Conso Bridge EBITDA 2008x2007_FCF" xfId="11970" xr:uid="{00000000-0005-0000-0000-0000A62D0000}"/>
    <cellStyle name="_Percent_Jazztel model 15-exhibits bis_Mobile CSC - CMT_Free Cash Flow_FCF" xfId="11971" xr:uid="{00000000-0005-0000-0000-0000A72D0000}"/>
    <cellStyle name="_Percent_Jazztel model 15-exhibits bis_Mobile CSC - CMT_Free Cash Flow_P&amp;L Spring 200806" xfId="11972" xr:uid="{00000000-0005-0000-0000-0000A82D0000}"/>
    <cellStyle name="_Percent_Jazztel model 15-exhibits bis_Mobile CSC - CMT_Free Cash Flow_P&amp;L Spring 200806 2" xfId="11973" xr:uid="{00000000-0005-0000-0000-0000A92D0000}"/>
    <cellStyle name="_Percent_Jazztel model 15-exhibits bis_Mobile CSC - CMT_Free Cash Flow_P&amp;L Spring 200806 2 2" xfId="11974" xr:uid="{00000000-0005-0000-0000-0000AA2D0000}"/>
    <cellStyle name="_Percent_Jazztel model 15-exhibits bis_Mobile CSC - CMT_Free Cash Flow_P&amp;L Spring 200806 2_FCF" xfId="11975" xr:uid="{00000000-0005-0000-0000-0000AB2D0000}"/>
    <cellStyle name="_Percent_Jazztel model 15-exhibits bis_Mobile CSC - CMT_Free Cash Flow_P&amp;L Spring 200806 3" xfId="11976" xr:uid="{00000000-0005-0000-0000-0000AC2D0000}"/>
    <cellStyle name="_Percent_Jazztel model 15-exhibits bis_Mobile CSC - CMT_Free Cash Flow_P&amp;L Spring 200806 3 2" xfId="11977" xr:uid="{00000000-0005-0000-0000-0000AD2D0000}"/>
    <cellStyle name="_Percent_Jazztel model 15-exhibits bis_Mobile CSC - CMT_Free Cash Flow_P&amp;L Spring 200806 3_FCF" xfId="11978" xr:uid="{00000000-0005-0000-0000-0000AE2D0000}"/>
    <cellStyle name="_Percent_Jazztel model 15-exhibits bis_Mobile CSC - CMT_Free Cash Flow_P&amp;L Spring 200806 4" xfId="11979" xr:uid="{00000000-0005-0000-0000-0000AF2D0000}"/>
    <cellStyle name="_Percent_Jazztel model 15-exhibits bis_Mobile CSC - CMT_Free Cash Flow_P&amp;L Spring 200806_FCF" xfId="11980" xr:uid="{00000000-0005-0000-0000-0000B02D0000}"/>
    <cellStyle name="_Percent_Jazztel model 15-exhibits bis_Mobile CSC - CMT_Free Cash Flow_Présentation au Board" xfId="11981" xr:uid="{00000000-0005-0000-0000-0000B12D0000}"/>
    <cellStyle name="_Percent_Jazztel model 15-exhibits bis_Mobile CSC - CMT_Free Cash Flow_Présentation au Board 2" xfId="11982" xr:uid="{00000000-0005-0000-0000-0000B22D0000}"/>
    <cellStyle name="_Percent_Jazztel model 15-exhibits bis_Mobile CSC - CMT_Free Cash Flow_Présentation au Board 2 2" xfId="11983" xr:uid="{00000000-0005-0000-0000-0000B32D0000}"/>
    <cellStyle name="_Percent_Jazztel model 15-exhibits bis_Mobile CSC - CMT_Free Cash Flow_Présentation au Board 2_FCF" xfId="11984" xr:uid="{00000000-0005-0000-0000-0000B42D0000}"/>
    <cellStyle name="_Percent_Jazztel model 15-exhibits bis_Mobile CSC - CMT_Free Cash Flow_Présentation au Board 3" xfId="11985" xr:uid="{00000000-0005-0000-0000-0000B52D0000}"/>
    <cellStyle name="_Percent_Jazztel model 15-exhibits bis_Mobile CSC - CMT_Free Cash Flow_Présentation au Board 3 2" xfId="11986" xr:uid="{00000000-0005-0000-0000-0000B62D0000}"/>
    <cellStyle name="_Percent_Jazztel model 15-exhibits bis_Mobile CSC - CMT_Free Cash Flow_Présentation au Board 3_FCF" xfId="11987" xr:uid="{00000000-0005-0000-0000-0000B72D0000}"/>
    <cellStyle name="_Percent_Jazztel model 15-exhibits bis_Mobile CSC - CMT_Free Cash Flow_Présentation au Board 4" xfId="11988" xr:uid="{00000000-0005-0000-0000-0000B82D0000}"/>
    <cellStyle name="_Percent_Jazztel model 15-exhibits bis_Mobile CSC - CMT_Free Cash Flow_Présentation au Board July 29" xfId="11989" xr:uid="{00000000-0005-0000-0000-0000B92D0000}"/>
    <cellStyle name="_Percent_Jazztel model 15-exhibits bis_Mobile CSC - CMT_Free Cash Flow_Présentation au Board July 29 2" xfId="11990" xr:uid="{00000000-0005-0000-0000-0000BA2D0000}"/>
    <cellStyle name="_Percent_Jazztel model 15-exhibits bis_Mobile CSC - CMT_Free Cash Flow_Présentation au Board July 29 2 2" xfId="11991" xr:uid="{00000000-0005-0000-0000-0000BB2D0000}"/>
    <cellStyle name="_Percent_Jazztel model 15-exhibits bis_Mobile CSC - CMT_Free Cash Flow_Présentation au Board July 29 2_FCF" xfId="11992" xr:uid="{00000000-0005-0000-0000-0000BC2D0000}"/>
    <cellStyle name="_Percent_Jazztel model 15-exhibits bis_Mobile CSC - CMT_Free Cash Flow_Présentation au Board July 29 3" xfId="11993" xr:uid="{00000000-0005-0000-0000-0000BD2D0000}"/>
    <cellStyle name="_Percent_Jazztel model 15-exhibits bis_Mobile CSC - CMT_Free Cash Flow_Présentation au Board July 29 3 2" xfId="11994" xr:uid="{00000000-0005-0000-0000-0000BE2D0000}"/>
    <cellStyle name="_Percent_Jazztel model 15-exhibits bis_Mobile CSC - CMT_Free Cash Flow_Présentation au Board July 29 3_FCF" xfId="11995" xr:uid="{00000000-0005-0000-0000-0000BF2D0000}"/>
    <cellStyle name="_Percent_Jazztel model 15-exhibits bis_Mobile CSC - CMT_Free Cash Flow_Présentation au Board July 29 4" xfId="11996" xr:uid="{00000000-0005-0000-0000-0000C02D0000}"/>
    <cellStyle name="_Percent_Jazztel model 15-exhibits bis_Mobile CSC - CMT_Free Cash Flow_Présentation au Board July 29_FCF" xfId="11997" xr:uid="{00000000-0005-0000-0000-0000C12D0000}"/>
    <cellStyle name="_Percent_Jazztel model 15-exhibits bis_Mobile CSC - CMT_Free Cash Flow_Présentation au Board_FCF" xfId="11998" xr:uid="{00000000-0005-0000-0000-0000C22D0000}"/>
    <cellStyle name="_Percent_Jazztel model 15-exhibits bis_Mobile CSC - CMT_Free Cash Flow_Présentation au CDG July 21 v080708" xfId="11999" xr:uid="{00000000-0005-0000-0000-0000C32D0000}"/>
    <cellStyle name="_Percent_Jazztel model 15-exhibits bis_Mobile CSC - CMT_Free Cash Flow_Présentation au CDG July 21 v080708 2" xfId="12000" xr:uid="{00000000-0005-0000-0000-0000C42D0000}"/>
    <cellStyle name="_Percent_Jazztel model 15-exhibits bis_Mobile CSC - CMT_Free Cash Flow_Présentation au CDG July 21 v080708 2 2" xfId="12001" xr:uid="{00000000-0005-0000-0000-0000C52D0000}"/>
    <cellStyle name="_Percent_Jazztel model 15-exhibits bis_Mobile CSC - CMT_Free Cash Flow_Présentation au CDG July 21 v080708 2_FCF" xfId="12002" xr:uid="{00000000-0005-0000-0000-0000C62D0000}"/>
    <cellStyle name="_Percent_Jazztel model 15-exhibits bis_Mobile CSC - CMT_Free Cash Flow_Présentation au CDG July 21 v080708 3" xfId="12003" xr:uid="{00000000-0005-0000-0000-0000C72D0000}"/>
    <cellStyle name="_Percent_Jazztel model 15-exhibits bis_Mobile CSC - CMT_Free Cash Flow_Présentation au CDG July 21 v080708 3 2" xfId="12004" xr:uid="{00000000-0005-0000-0000-0000C82D0000}"/>
    <cellStyle name="_Percent_Jazztel model 15-exhibits bis_Mobile CSC - CMT_Free Cash Flow_Présentation au CDG July 21 v080708 3_FCF" xfId="12005" xr:uid="{00000000-0005-0000-0000-0000C92D0000}"/>
    <cellStyle name="_Percent_Jazztel model 15-exhibits bis_Mobile CSC - CMT_Free Cash Flow_Présentation au CDG July 21 v080708 4" xfId="12006" xr:uid="{00000000-0005-0000-0000-0000CA2D0000}"/>
    <cellStyle name="_Percent_Jazztel model 15-exhibits bis_Mobile CSC - CMT_Free Cash Flow_Présentation au CDG July 21 v080708_FCF" xfId="12007" xr:uid="{00000000-0005-0000-0000-0000CB2D0000}"/>
    <cellStyle name="_Percent_Jazztel model 15-exhibits bis_Mobile CSC - CMT_Free Cash Flow_Présention au Board July 29" xfId="12008" xr:uid="{00000000-0005-0000-0000-0000CC2D0000}"/>
    <cellStyle name="_Percent_Jazztel model 15-exhibits bis_Mobile CSC - CMT_Free Cash Flow_Présention au Board July 29 2" xfId="12009" xr:uid="{00000000-0005-0000-0000-0000CD2D0000}"/>
    <cellStyle name="_Percent_Jazztel model 15-exhibits bis_Mobile CSC - CMT_Free Cash Flow_Présention au Board July 29 2 2" xfId="12010" xr:uid="{00000000-0005-0000-0000-0000CE2D0000}"/>
    <cellStyle name="_Percent_Jazztel model 15-exhibits bis_Mobile CSC - CMT_Free Cash Flow_Présention au Board July 29 2_FCF" xfId="12011" xr:uid="{00000000-0005-0000-0000-0000CF2D0000}"/>
    <cellStyle name="_Percent_Jazztel model 15-exhibits bis_Mobile CSC - CMT_Free Cash Flow_Présention au Board July 29 3" xfId="12012" xr:uid="{00000000-0005-0000-0000-0000D02D0000}"/>
    <cellStyle name="_Percent_Jazztel model 15-exhibits bis_Mobile CSC - CMT_Free Cash Flow_Présention au Board July 29 3 2" xfId="12013" xr:uid="{00000000-0005-0000-0000-0000D12D0000}"/>
    <cellStyle name="_Percent_Jazztel model 15-exhibits bis_Mobile CSC - CMT_Free Cash Flow_Présention au Board July 29 3_FCF" xfId="12014" xr:uid="{00000000-0005-0000-0000-0000D22D0000}"/>
    <cellStyle name="_Percent_Jazztel model 15-exhibits bis_Mobile CSC - CMT_Free Cash Flow_Présention au Board July 29 4" xfId="12015" xr:uid="{00000000-0005-0000-0000-0000D32D0000}"/>
    <cellStyle name="_Percent_Jazztel model 15-exhibits bis_Mobile CSC - CMT_Free Cash Flow_Présention au Board July 29_FCF" xfId="12016" xr:uid="{00000000-0005-0000-0000-0000D42D0000}"/>
    <cellStyle name="_Percent_Jazztel model 15-exhibits bis_Mobile CSC - CMT_Free Cash Flow_RM 2008 01 comments ILM" xfId="12017" xr:uid="{00000000-0005-0000-0000-0000D52D0000}"/>
    <cellStyle name="_Percent_Jazztel model 15-exhibits bis_Mobile CSC - CMT_Free Cash Flow_RM 2008 01 comments ILM 2" xfId="12018" xr:uid="{00000000-0005-0000-0000-0000D62D0000}"/>
    <cellStyle name="_Percent_Jazztel model 15-exhibits bis_Mobile CSC - CMT_Free Cash Flow_RM 2008 01 comments ILM 2 2" xfId="12019" xr:uid="{00000000-0005-0000-0000-0000D72D0000}"/>
    <cellStyle name="_Percent_Jazztel model 15-exhibits bis_Mobile CSC - CMT_Free Cash Flow_RM 2008 01 comments ILM 2_FCF" xfId="12020" xr:uid="{00000000-0005-0000-0000-0000D82D0000}"/>
    <cellStyle name="_Percent_Jazztel model 15-exhibits bis_Mobile CSC - CMT_Free Cash Flow_RM 2008 01 comments ILM 3" xfId="12021" xr:uid="{00000000-0005-0000-0000-0000D92D0000}"/>
    <cellStyle name="_Percent_Jazztel model 15-exhibits bis_Mobile CSC - CMT_Free Cash Flow_RM 2008 01 comments ILM 3 2" xfId="12022" xr:uid="{00000000-0005-0000-0000-0000DA2D0000}"/>
    <cellStyle name="_Percent_Jazztel model 15-exhibits bis_Mobile CSC - CMT_Free Cash Flow_RM 2008 01 comments ILM 3_FCF" xfId="12023" xr:uid="{00000000-0005-0000-0000-0000DB2D0000}"/>
    <cellStyle name="_Percent_Jazztel model 15-exhibits bis_Mobile CSC - CMT_Free Cash Flow_RM 2008 01 comments ILM 4" xfId="12024" xr:uid="{00000000-0005-0000-0000-0000DC2D0000}"/>
    <cellStyle name="_Percent_Jazztel model 15-exhibits bis_Mobile CSC - CMT_Free Cash Flow_RM 2008 01 comments ILM_FCF" xfId="12025" xr:uid="{00000000-0005-0000-0000-0000DD2D0000}"/>
    <cellStyle name="_Percent_Jazztel model 15-exhibits bis_Mobile CSC - CMT_Free Cash Flow_RM 2008 04 comments ILM" xfId="12026" xr:uid="{00000000-0005-0000-0000-0000DE2D0000}"/>
    <cellStyle name="_Percent_Jazztel model 15-exhibits bis_Mobile CSC - CMT_Free Cash Flow_RM 2008 04 comments ILM 2" xfId="12027" xr:uid="{00000000-0005-0000-0000-0000DF2D0000}"/>
    <cellStyle name="_Percent_Jazztel model 15-exhibits bis_Mobile CSC - CMT_Free Cash Flow_RM 2008 04 comments ILM 2 2" xfId="12028" xr:uid="{00000000-0005-0000-0000-0000E02D0000}"/>
    <cellStyle name="_Percent_Jazztel model 15-exhibits bis_Mobile CSC - CMT_Free Cash Flow_RM 2008 04 comments ILM 2_FCF" xfId="12029" xr:uid="{00000000-0005-0000-0000-0000E12D0000}"/>
    <cellStyle name="_Percent_Jazztel model 15-exhibits bis_Mobile CSC - CMT_Free Cash Flow_RM 2008 04 comments ILM 3" xfId="12030" xr:uid="{00000000-0005-0000-0000-0000E22D0000}"/>
    <cellStyle name="_Percent_Jazztel model 15-exhibits bis_Mobile CSC - CMT_Free Cash Flow_RM 2008 04 comments ILM 3 2" xfId="12031" xr:uid="{00000000-0005-0000-0000-0000E32D0000}"/>
    <cellStyle name="_Percent_Jazztel model 15-exhibits bis_Mobile CSC - CMT_Free Cash Flow_RM 2008 04 comments ILM 3_FCF" xfId="12032" xr:uid="{00000000-0005-0000-0000-0000E42D0000}"/>
    <cellStyle name="_Percent_Jazztel model 15-exhibits bis_Mobile CSC - CMT_Free Cash Flow_RM 2008 04 comments ILM 4" xfId="12033" xr:uid="{00000000-0005-0000-0000-0000E52D0000}"/>
    <cellStyle name="_Percent_Jazztel model 15-exhibits bis_Mobile CSC - CMT_Free Cash Flow_RM 2008 04 comments ILM_FCF" xfId="12034" xr:uid="{00000000-0005-0000-0000-0000E62D0000}"/>
    <cellStyle name="_Percent_Jazztel model 15-exhibits bis_Mobile CSC - CMT_Free Cash Flow_SPRING 2010" xfId="12035" xr:uid="{00000000-0005-0000-0000-0000E72D0000}"/>
    <cellStyle name="_Percent_Jazztel model 15-exhibits bis_Mobile CSC - CMT_Free Cash Flow_SPRING 2010 2" xfId="12036" xr:uid="{00000000-0005-0000-0000-0000E82D0000}"/>
    <cellStyle name="_Percent_Jazztel model 15-exhibits bis_Mobile CSC - CMT_Free Cash Flow_SPRING 2010 2 2" xfId="12037" xr:uid="{00000000-0005-0000-0000-0000E92D0000}"/>
    <cellStyle name="_Percent_Jazztel model 15-exhibits bis_Mobile CSC - CMT_Free Cash Flow_SPRING 2010 2_FCF" xfId="12038" xr:uid="{00000000-0005-0000-0000-0000EA2D0000}"/>
    <cellStyle name="_Percent_Jazztel model 15-exhibits bis_Mobile CSC - CMT_Free Cash Flow_SPRING 2010 3" xfId="12039" xr:uid="{00000000-0005-0000-0000-0000EB2D0000}"/>
    <cellStyle name="_Percent_Jazztel model 15-exhibits bis_Mobile CSC - CMT_Free Cash Flow_SPRING 2010 3 2" xfId="12040" xr:uid="{00000000-0005-0000-0000-0000EC2D0000}"/>
    <cellStyle name="_Percent_Jazztel model 15-exhibits bis_Mobile CSC - CMT_Free Cash Flow_SPRING 2010 3_FCF" xfId="12041" xr:uid="{00000000-0005-0000-0000-0000ED2D0000}"/>
    <cellStyle name="_Percent_Jazztel model 15-exhibits bis_Mobile CSC - CMT_Free Cash Flow_SPRING 2010 4" xfId="12042" xr:uid="{00000000-0005-0000-0000-0000EE2D0000}"/>
    <cellStyle name="_Percent_Jazztel model 15-exhibits bis_Mobile CSC - CMT_Free Cash Flow_SPRING 2010_FCF" xfId="12043" xr:uid="{00000000-0005-0000-0000-0000EF2D0000}"/>
    <cellStyle name="_Percent_Jazztel model 15-exhibits bis_Mobile CSC - CMT_Free Cash Flow_WC &amp; Free Cash Flow 200801" xfId="12044" xr:uid="{00000000-0005-0000-0000-0000F02D0000}"/>
    <cellStyle name="_Percent_Jazztel model 15-exhibits bis_Mobile CSC - CMT_Free Cash Flow_WC &amp; Free Cash Flow 200801 2" xfId="12045" xr:uid="{00000000-0005-0000-0000-0000F12D0000}"/>
    <cellStyle name="_Percent_Jazztel model 15-exhibits bis_Mobile CSC - CMT_Free Cash Flow_WC &amp; Free Cash Flow 200801 2 2" xfId="12046" xr:uid="{00000000-0005-0000-0000-0000F22D0000}"/>
    <cellStyle name="_Percent_Jazztel model 15-exhibits bis_Mobile CSC - CMT_Free Cash Flow_WC &amp; Free Cash Flow 200801 2_FCF" xfId="12047" xr:uid="{00000000-0005-0000-0000-0000F32D0000}"/>
    <cellStyle name="_Percent_Jazztel model 15-exhibits bis_Mobile CSC - CMT_Free Cash Flow_WC &amp; Free Cash Flow 200801 3" xfId="12048" xr:uid="{00000000-0005-0000-0000-0000F42D0000}"/>
    <cellStyle name="_Percent_Jazztel model 15-exhibits bis_Mobile CSC - CMT_Free Cash Flow_WC &amp; Free Cash Flow 200801 3 2" xfId="12049" xr:uid="{00000000-0005-0000-0000-0000F52D0000}"/>
    <cellStyle name="_Percent_Jazztel model 15-exhibits bis_Mobile CSC - CMT_Free Cash Flow_WC &amp; Free Cash Flow 200801 3_FCF" xfId="12050" xr:uid="{00000000-0005-0000-0000-0000F62D0000}"/>
    <cellStyle name="_Percent_Jazztel model 15-exhibits bis_Mobile CSC - CMT_Free Cash Flow_WC &amp; Free Cash Flow 200801 4" xfId="12051" xr:uid="{00000000-0005-0000-0000-0000F72D0000}"/>
    <cellStyle name="_Percent_Jazztel model 15-exhibits bis_Mobile CSC - CMT_Free Cash Flow_WC &amp; Free Cash Flow 200801_FCF" xfId="12052" xr:uid="{00000000-0005-0000-0000-0000F82D0000}"/>
    <cellStyle name="_Percent_Jazztel model 15-exhibits bis_Mobile CSC - CMT_Free Cash Flow_WC &amp; Free Cash Flow 2011-10" xfId="12053" xr:uid="{00000000-0005-0000-0000-0000F92D0000}"/>
    <cellStyle name="_Percent_Jazztel model 15-exhibits bis_Mobile CSC - CMT_Free Cash Flow_WC &amp; Free Cash Flow 2011-10 2" xfId="12054" xr:uid="{00000000-0005-0000-0000-0000FA2D0000}"/>
    <cellStyle name="_Percent_Jazztel model 15-exhibits bis_Mobile CSC - CMT_Free Cash Flow_WC &amp; Free Cash Flow 2011-10 2 2" xfId="12055" xr:uid="{00000000-0005-0000-0000-0000FB2D0000}"/>
    <cellStyle name="_Percent_Jazztel model 15-exhibits bis_Mobile CSC - CMT_Free Cash Flow_WC &amp; Free Cash Flow 2011-10 2_FCF" xfId="12056" xr:uid="{00000000-0005-0000-0000-0000FC2D0000}"/>
    <cellStyle name="_Percent_Jazztel model 15-exhibits bis_Mobile CSC - CMT_Free Cash Flow_WC &amp; Free Cash Flow 2011-10 3" xfId="12057" xr:uid="{00000000-0005-0000-0000-0000FD2D0000}"/>
    <cellStyle name="_Percent_Jazztel model 15-exhibits bis_Mobile CSC - CMT_Free Cash Flow_WC &amp; Free Cash Flow 2011-10 3 2" xfId="12058" xr:uid="{00000000-0005-0000-0000-0000FE2D0000}"/>
    <cellStyle name="_Percent_Jazztel model 15-exhibits bis_Mobile CSC - CMT_Free Cash Flow_WC &amp; Free Cash Flow 2011-10 3_FCF" xfId="12059" xr:uid="{00000000-0005-0000-0000-0000FF2D0000}"/>
    <cellStyle name="_Percent_Jazztel model 15-exhibits bis_Mobile CSC - CMT_Free Cash Flow_WC &amp; Free Cash Flow 2011-10 4" xfId="12060" xr:uid="{00000000-0005-0000-0000-0000002E0000}"/>
    <cellStyle name="_Percent_Jazztel model 15-exhibits bis_Mobile CSC - CMT_Free Cash Flow_WC &amp; Free Cash Flow 2011-10_FCF" xfId="12061" xr:uid="{00000000-0005-0000-0000-0000012E0000}"/>
    <cellStyle name="_Percent_Jazztel model 15-exhibits bis_Mobile CSC - CMT_Free Cash Flow_WC &amp; Free Cash Flow Spring 200806" xfId="12062" xr:uid="{00000000-0005-0000-0000-0000022E0000}"/>
    <cellStyle name="_Percent_Jazztel model 15-exhibits bis_Mobile CSC - CMT_Free Cash Flow_WC &amp; Free Cash Flow Spring 200806 2" xfId="12063" xr:uid="{00000000-0005-0000-0000-0000032E0000}"/>
    <cellStyle name="_Percent_Jazztel model 15-exhibits bis_Mobile CSC - CMT_Free Cash Flow_WC &amp; Free Cash Flow Spring 200806 2 2" xfId="12064" xr:uid="{00000000-0005-0000-0000-0000042E0000}"/>
    <cellStyle name="_Percent_Jazztel model 15-exhibits bis_Mobile CSC - CMT_Free Cash Flow_WC &amp; Free Cash Flow Spring 200806 2_FCF" xfId="12065" xr:uid="{00000000-0005-0000-0000-0000052E0000}"/>
    <cellStyle name="_Percent_Jazztel model 15-exhibits bis_Mobile CSC - CMT_Free Cash Flow_WC &amp; Free Cash Flow Spring 200806 3" xfId="12066" xr:uid="{00000000-0005-0000-0000-0000062E0000}"/>
    <cellStyle name="_Percent_Jazztel model 15-exhibits bis_Mobile CSC - CMT_Free Cash Flow_WC &amp; Free Cash Flow Spring 200806 3 2" xfId="12067" xr:uid="{00000000-0005-0000-0000-0000072E0000}"/>
    <cellStyle name="_Percent_Jazztel model 15-exhibits bis_Mobile CSC - CMT_Free Cash Flow_WC &amp; Free Cash Flow Spring 200806 3_FCF" xfId="12068" xr:uid="{00000000-0005-0000-0000-0000082E0000}"/>
    <cellStyle name="_Percent_Jazztel model 15-exhibits bis_Mobile CSC - CMT_Free Cash Flow_WC &amp; Free Cash Flow Spring 200806 4" xfId="12069" xr:uid="{00000000-0005-0000-0000-0000092E0000}"/>
    <cellStyle name="_Percent_Jazztel model 15-exhibits bis_Mobile CSC - CMT_Free Cash Flow_WC &amp; Free Cash Flow Spring 200806_FCF" xfId="12070" xr:uid="{00000000-0005-0000-0000-00000A2E0000}"/>
    <cellStyle name="_Percent_Jazztel model 15-exhibits bis_Mobile CSC - CMT_Net result" xfId="12071" xr:uid="{00000000-0005-0000-0000-00000B2E0000}"/>
    <cellStyle name="_Percent_Jazztel model 15-exhibits bis_Mobile CSC - CMT_Net result 2" xfId="12072" xr:uid="{00000000-0005-0000-0000-00000C2E0000}"/>
    <cellStyle name="_Percent_Jazztel model 15-exhibits bis_Mobile CSC - CMT_Net result 2 2" xfId="12073" xr:uid="{00000000-0005-0000-0000-00000D2E0000}"/>
    <cellStyle name="_Percent_Jazztel model 15-exhibits bis_Mobile CSC - CMT_Net result 2_FCF" xfId="12074" xr:uid="{00000000-0005-0000-0000-00000E2E0000}"/>
    <cellStyle name="_Percent_Jazztel model 15-exhibits bis_Mobile CSC - CMT_Net result 3" xfId="12075" xr:uid="{00000000-0005-0000-0000-00000F2E0000}"/>
    <cellStyle name="_Percent_Jazztel model 15-exhibits bis_Mobile CSC - CMT_Net result 3 2" xfId="12076" xr:uid="{00000000-0005-0000-0000-0000102E0000}"/>
    <cellStyle name="_Percent_Jazztel model 15-exhibits bis_Mobile CSC - CMT_Net result 3_FCF" xfId="12077" xr:uid="{00000000-0005-0000-0000-0000112E0000}"/>
    <cellStyle name="_Percent_Jazztel model 15-exhibits bis_Mobile CSC - CMT_Net result 4" xfId="12078" xr:uid="{00000000-0005-0000-0000-0000122E0000}"/>
    <cellStyle name="_Percent_Jazztel model 15-exhibits bis_Mobile CSC - CMT_Net result_FCF" xfId="12079" xr:uid="{00000000-0005-0000-0000-0000132E0000}"/>
    <cellStyle name="_Percent_Jazztel model 15-exhibits bis_Mobile CSC - CMT_Présention au Board July 29" xfId="12080" xr:uid="{00000000-0005-0000-0000-0000142E0000}"/>
    <cellStyle name="_Percent_Jazztel model 15-exhibits bis_Mobile CSC - CMT_Présention au Board July 29 2" xfId="12081" xr:uid="{00000000-0005-0000-0000-0000152E0000}"/>
    <cellStyle name="_Percent_Jazztel model 15-exhibits bis_Mobile CSC - CMT_Présention au Board July 29 2 2" xfId="12082" xr:uid="{00000000-0005-0000-0000-0000162E0000}"/>
    <cellStyle name="_Percent_Jazztel model 15-exhibits bis_Mobile CSC - CMT_Présention au Board July 29 2_FCF" xfId="12083" xr:uid="{00000000-0005-0000-0000-0000172E0000}"/>
    <cellStyle name="_Percent_Jazztel model 15-exhibits bis_Mobile CSC - CMT_Présention au Board July 29 3" xfId="12084" xr:uid="{00000000-0005-0000-0000-0000182E0000}"/>
    <cellStyle name="_Percent_Jazztel model 15-exhibits bis_Mobile CSC - CMT_Présention au Board July 29 3 2" xfId="12085" xr:uid="{00000000-0005-0000-0000-0000192E0000}"/>
    <cellStyle name="_Percent_Jazztel model 15-exhibits bis_Mobile CSC - CMT_Présention au Board July 29 3_FCF" xfId="12086" xr:uid="{00000000-0005-0000-0000-00001A2E0000}"/>
    <cellStyle name="_Percent_Jazztel model 15-exhibits bis_Mobile CSC - CMT_Présention au Board July 29 4" xfId="12087" xr:uid="{00000000-0005-0000-0000-00001B2E0000}"/>
    <cellStyle name="_Percent_Jazztel model 15-exhibits bis_Mobile CSC - CMT_Présention au Board July 29_FCF" xfId="12088" xr:uid="{00000000-0005-0000-0000-00001C2E0000}"/>
    <cellStyle name="_Percent_Jazztel model 15-exhibits bis_Mobile CSC - CMT_suivi dette et FCF" xfId="12089" xr:uid="{00000000-0005-0000-0000-00001D2E0000}"/>
    <cellStyle name="_Percent_Jazztel model 15-exhibits bis_Mobile CSC - CMT_suivi dette et FCF 2" xfId="12090" xr:uid="{00000000-0005-0000-0000-00001E2E0000}"/>
    <cellStyle name="_Percent_Jazztel model 15-exhibits bis_Mobile CSC - CMT_suivi dette et FCF 2 2" xfId="12091" xr:uid="{00000000-0005-0000-0000-00001F2E0000}"/>
    <cellStyle name="_Percent_Jazztel model 15-exhibits bis_Mobile CSC - CMT_suivi dette et FCF 2_FCF" xfId="12092" xr:uid="{00000000-0005-0000-0000-0000202E0000}"/>
    <cellStyle name="_Percent_Jazztel model 15-exhibits bis_Mobile CSC - CMT_suivi dette et FCF 3" xfId="12093" xr:uid="{00000000-0005-0000-0000-0000212E0000}"/>
    <cellStyle name="_Percent_Jazztel model 15-exhibits bis_Mobile CSC - CMT_suivi dette et FCF 3 2" xfId="12094" xr:uid="{00000000-0005-0000-0000-0000222E0000}"/>
    <cellStyle name="_Percent_Jazztel model 15-exhibits bis_Mobile CSC - CMT_suivi dette et FCF 3_FCF" xfId="12095" xr:uid="{00000000-0005-0000-0000-0000232E0000}"/>
    <cellStyle name="_Percent_Jazztel model 15-exhibits bis_Mobile CSC - CMT_suivi dette et FCF 4" xfId="12096" xr:uid="{00000000-0005-0000-0000-0000242E0000}"/>
    <cellStyle name="_Percent_Jazztel model 15-exhibits bis_Mobile CSC - CMT_suivi dette et FCF_FCF" xfId="12097" xr:uid="{00000000-0005-0000-0000-0000252E0000}"/>
    <cellStyle name="_Percent_Jazztel model 15-exhibits bis_Mobile CSC - CMT_Synthèse prev 2006 - 2007 par entreprise" xfId="12098" xr:uid="{00000000-0005-0000-0000-0000262E0000}"/>
    <cellStyle name="_Percent_Jazztel model 15-exhibits bis_Mobile CSC - CMT_Synthèse prev 2006 - 2007 par entreprise 2" xfId="12099" xr:uid="{00000000-0005-0000-0000-0000272E0000}"/>
    <cellStyle name="_Percent_Jazztel model 15-exhibits bis_Mobile CSC - CMT_Synthèse prev 2006 - 2007 par entreprise 2 2" xfId="12100" xr:uid="{00000000-0005-0000-0000-0000282E0000}"/>
    <cellStyle name="_Percent_Jazztel model 15-exhibits bis_Mobile CSC - CMT_Synthèse prev 2006 - 2007 par entreprise 2_FCF" xfId="12101" xr:uid="{00000000-0005-0000-0000-0000292E0000}"/>
    <cellStyle name="_Percent_Jazztel model 15-exhibits bis_Mobile CSC - CMT_Synthèse prev 2006 - 2007 par entreprise 3" xfId="12102" xr:uid="{00000000-0005-0000-0000-00002A2E0000}"/>
    <cellStyle name="_Percent_Jazztel model 15-exhibits bis_Mobile CSC - CMT_Synthèse prev 2006 - 2007 par entreprise 3 2" xfId="12103" xr:uid="{00000000-0005-0000-0000-00002B2E0000}"/>
    <cellStyle name="_Percent_Jazztel model 15-exhibits bis_Mobile CSC - CMT_Synthèse prev 2006 - 2007 par entreprise 3_FCF" xfId="12104" xr:uid="{00000000-0005-0000-0000-00002C2E0000}"/>
    <cellStyle name="_Percent_Jazztel model 15-exhibits bis_Mobile CSC - CMT_Synthèse prev 2006 - 2007 par entreprise 4" xfId="12105" xr:uid="{00000000-0005-0000-0000-00002D2E0000}"/>
    <cellStyle name="_Percent_Jazztel model 15-exhibits bis_Mobile CSC - CMT_Synthèse prev 2006 - 2007 par entreprise v2" xfId="12106" xr:uid="{00000000-0005-0000-0000-00002E2E0000}"/>
    <cellStyle name="_Percent_Jazztel model 15-exhibits bis_Mobile CSC - CMT_Synthèse prev 2006 - 2007 par entreprise v2 2" xfId="12107" xr:uid="{00000000-0005-0000-0000-00002F2E0000}"/>
    <cellStyle name="_Percent_Jazztel model 15-exhibits bis_Mobile CSC - CMT_Synthèse prev 2006 - 2007 par entreprise v2 2 2" xfId="12108" xr:uid="{00000000-0005-0000-0000-0000302E0000}"/>
    <cellStyle name="_Percent_Jazztel model 15-exhibits bis_Mobile CSC - CMT_Synthèse prev 2006 - 2007 par entreprise v2 2_FCF" xfId="12109" xr:uid="{00000000-0005-0000-0000-0000312E0000}"/>
    <cellStyle name="_Percent_Jazztel model 15-exhibits bis_Mobile CSC - CMT_Synthèse prev 2006 - 2007 par entreprise v2 3" xfId="12110" xr:uid="{00000000-0005-0000-0000-0000322E0000}"/>
    <cellStyle name="_Percent_Jazztel model 15-exhibits bis_Mobile CSC - CMT_Synthèse prev 2006 - 2007 par entreprise v2 3 2" xfId="12111" xr:uid="{00000000-0005-0000-0000-0000332E0000}"/>
    <cellStyle name="_Percent_Jazztel model 15-exhibits bis_Mobile CSC - CMT_Synthèse prev 2006 - 2007 par entreprise v2 3_FCF" xfId="12112" xr:uid="{00000000-0005-0000-0000-0000342E0000}"/>
    <cellStyle name="_Percent_Jazztel model 15-exhibits bis_Mobile CSC - CMT_Synthèse prev 2006 - 2007 par entreprise v2 4" xfId="12113" xr:uid="{00000000-0005-0000-0000-0000352E0000}"/>
    <cellStyle name="_Percent_Jazztel model 15-exhibits bis_Mobile CSC - CMT_Synthèse prev 2006 - 2007 par entreprise v2_Bridge FC Act 2007 vs 2008 (Fct June) par entreprise" xfId="12114" xr:uid="{00000000-0005-0000-0000-0000362E0000}"/>
    <cellStyle name="_Percent_Jazztel model 15-exhibits bis_Mobile CSC - CMT_Synthèse prev 2006 - 2007 par entreprise v2_Bridge FC Act 2007 vs 2008 (Fct June) par entreprise 2" xfId="12115" xr:uid="{00000000-0005-0000-0000-0000372E0000}"/>
    <cellStyle name="_Percent_Jazztel model 15-exhibits bis_Mobile CSC - CMT_Synthèse prev 2006 - 2007 par entreprise v2_Bridge FC Act 2007 vs 2008 (Fct June) par entreprise 2 2" xfId="12116" xr:uid="{00000000-0005-0000-0000-0000382E0000}"/>
    <cellStyle name="_Percent_Jazztel model 15-exhibits bis_Mobile CSC - CMT_Synthèse prev 2006 - 2007 par entreprise v2_Bridge FC Act 2007 vs 2008 (Fct June) par entreprise 2_FCF" xfId="12117" xr:uid="{00000000-0005-0000-0000-0000392E0000}"/>
    <cellStyle name="_Percent_Jazztel model 15-exhibits bis_Mobile CSC - CMT_Synthèse prev 2006 - 2007 par entreprise v2_Bridge FC Act 2007 vs 2008 (Fct June) par entreprise 3" xfId="12118" xr:uid="{00000000-0005-0000-0000-00003A2E0000}"/>
    <cellStyle name="_Percent_Jazztel model 15-exhibits bis_Mobile CSC - CMT_Synthèse prev 2006 - 2007 par entreprise v2_Bridge FC Act 2007 vs 2008 (Fct June) par entreprise 3 2" xfId="12119" xr:uid="{00000000-0005-0000-0000-00003B2E0000}"/>
    <cellStyle name="_Percent_Jazztel model 15-exhibits bis_Mobile CSC - CMT_Synthèse prev 2006 - 2007 par entreprise v2_Bridge FC Act 2007 vs 2008 (Fct June) par entreprise 3_FCF" xfId="12120" xr:uid="{00000000-0005-0000-0000-00003C2E0000}"/>
    <cellStyle name="_Percent_Jazztel model 15-exhibits bis_Mobile CSC - CMT_Synthèse prev 2006 - 2007 par entreprise v2_Bridge FC Act 2007 vs 2008 (Fct June) par entreprise 4" xfId="12121" xr:uid="{00000000-0005-0000-0000-00003D2E0000}"/>
    <cellStyle name="_Percent_Jazztel model 15-exhibits bis_Mobile CSC - CMT_Synthèse prev 2006 - 2007 par entreprise v2_Bridge FC Act 2007 vs 2008 (Fct June) par entreprise_FCF" xfId="12122" xr:uid="{00000000-0005-0000-0000-00003E2E0000}"/>
    <cellStyle name="_Percent_Jazztel model 15-exhibits bis_Mobile CSC - CMT_Synthèse prev 2006 - 2007 par entreprise v2_Cash Unit Review 2012 03 Acetow" xfId="12123" xr:uid="{00000000-0005-0000-0000-00003F2E0000}"/>
    <cellStyle name="_Percent_Jazztel model 15-exhibits bis_Mobile CSC - CMT_Synthèse prev 2006 - 2007 par entreprise v2_Chiffres Pres board 2007" xfId="12124" xr:uid="{00000000-0005-0000-0000-0000402E0000}"/>
    <cellStyle name="_Percent_Jazztel model 15-exhibits bis_Mobile CSC - CMT_Synthèse prev 2006 - 2007 par entreprise v2_Chiffres Pres board 2007 2" xfId="12125" xr:uid="{00000000-0005-0000-0000-0000412E0000}"/>
    <cellStyle name="_Percent_Jazztel model 15-exhibits bis_Mobile CSC - CMT_Synthèse prev 2006 - 2007 par entreprise v2_Chiffres Pres board 2007 2 2" xfId="12126" xr:uid="{00000000-0005-0000-0000-0000422E0000}"/>
    <cellStyle name="_Percent_Jazztel model 15-exhibits bis_Mobile CSC - CMT_Synthèse prev 2006 - 2007 par entreprise v2_Chiffres Pres board 2007 2_FCF" xfId="12127" xr:uid="{00000000-0005-0000-0000-0000432E0000}"/>
    <cellStyle name="_Percent_Jazztel model 15-exhibits bis_Mobile CSC - CMT_Synthèse prev 2006 - 2007 par entreprise v2_Chiffres Pres board 2007 3" xfId="12128" xr:uid="{00000000-0005-0000-0000-0000442E0000}"/>
    <cellStyle name="_Percent_Jazztel model 15-exhibits bis_Mobile CSC - CMT_Synthèse prev 2006 - 2007 par entreprise v2_Chiffres Pres board 2007 3 2" xfId="12129" xr:uid="{00000000-0005-0000-0000-0000452E0000}"/>
    <cellStyle name="_Percent_Jazztel model 15-exhibits bis_Mobile CSC - CMT_Synthèse prev 2006 - 2007 par entreprise v2_Chiffres Pres board 2007 3_FCF" xfId="12130" xr:uid="{00000000-0005-0000-0000-0000462E0000}"/>
    <cellStyle name="_Percent_Jazztel model 15-exhibits bis_Mobile CSC - CMT_Synthèse prev 2006 - 2007 par entreprise v2_Chiffres Pres board 2007 4" xfId="12131" xr:uid="{00000000-0005-0000-0000-0000472E0000}"/>
    <cellStyle name="_Percent_Jazztel model 15-exhibits bis_Mobile CSC - CMT_Synthèse prev 2006 - 2007 par entreprise v2_Chiffres Pres board 2007_FCF" xfId="12132" xr:uid="{00000000-0005-0000-0000-0000482E0000}"/>
    <cellStyle name="_Percent_Jazztel model 15-exhibits bis_Mobile CSC - CMT_Synthèse prev 2006 - 2007 par entreprise v2_Conso Bridge EBITDA 2008x2007" xfId="12133" xr:uid="{00000000-0005-0000-0000-0000492E0000}"/>
    <cellStyle name="_Percent_Jazztel model 15-exhibits bis_Mobile CSC - CMT_Synthèse prev 2006 - 2007 par entreprise v2_Conso Bridge EBITDA 2008x2007 2" xfId="12134" xr:uid="{00000000-0005-0000-0000-00004A2E0000}"/>
    <cellStyle name="_Percent_Jazztel model 15-exhibits bis_Mobile CSC - CMT_Synthèse prev 2006 - 2007 par entreprise v2_Conso Bridge EBITDA 2008x2007 2 2" xfId="12135" xr:uid="{00000000-0005-0000-0000-00004B2E0000}"/>
    <cellStyle name="_Percent_Jazztel model 15-exhibits bis_Mobile CSC - CMT_Synthèse prev 2006 - 2007 par entreprise v2_Conso Bridge EBITDA 2008x2007 2_FCF" xfId="12136" xr:uid="{00000000-0005-0000-0000-00004C2E0000}"/>
    <cellStyle name="_Percent_Jazztel model 15-exhibits bis_Mobile CSC - CMT_Synthèse prev 2006 - 2007 par entreprise v2_Conso Bridge EBITDA 2008x2007 3" xfId="12137" xr:uid="{00000000-0005-0000-0000-00004D2E0000}"/>
    <cellStyle name="_Percent_Jazztel model 15-exhibits bis_Mobile CSC - CMT_Synthèse prev 2006 - 2007 par entreprise v2_Conso Bridge EBITDA 2008x2007 3 2" xfId="12138" xr:uid="{00000000-0005-0000-0000-00004E2E0000}"/>
    <cellStyle name="_Percent_Jazztel model 15-exhibits bis_Mobile CSC - CMT_Synthèse prev 2006 - 2007 par entreprise v2_Conso Bridge EBITDA 2008x2007 3_FCF" xfId="12139" xr:uid="{00000000-0005-0000-0000-00004F2E0000}"/>
    <cellStyle name="_Percent_Jazztel model 15-exhibits bis_Mobile CSC - CMT_Synthèse prev 2006 - 2007 par entreprise v2_Conso Bridge EBITDA 2008x2007 4" xfId="12140" xr:uid="{00000000-0005-0000-0000-0000502E0000}"/>
    <cellStyle name="_Percent_Jazztel model 15-exhibits bis_Mobile CSC - CMT_Synthèse prev 2006 - 2007 par entreprise v2_Conso Bridge EBITDA 2008x2007 SPRING06" xfId="12141" xr:uid="{00000000-0005-0000-0000-0000512E0000}"/>
    <cellStyle name="_Percent_Jazztel model 15-exhibits bis_Mobile CSC - CMT_Synthèse prev 2006 - 2007 par entreprise v2_Conso Bridge EBITDA 2008x2007 SPRING06 2" xfId="12142" xr:uid="{00000000-0005-0000-0000-0000522E0000}"/>
    <cellStyle name="_Percent_Jazztel model 15-exhibits bis_Mobile CSC - CMT_Synthèse prev 2006 - 2007 par entreprise v2_Conso Bridge EBITDA 2008x2007 SPRING06 2 2" xfId="12143" xr:uid="{00000000-0005-0000-0000-0000532E0000}"/>
    <cellStyle name="_Percent_Jazztel model 15-exhibits bis_Mobile CSC - CMT_Synthèse prev 2006 - 2007 par entreprise v2_Conso Bridge EBITDA 2008x2007 SPRING06 2_FCF" xfId="12144" xr:uid="{00000000-0005-0000-0000-0000542E0000}"/>
    <cellStyle name="_Percent_Jazztel model 15-exhibits bis_Mobile CSC - CMT_Synthèse prev 2006 - 2007 par entreprise v2_Conso Bridge EBITDA 2008x2007 SPRING06 3" xfId="12145" xr:uid="{00000000-0005-0000-0000-0000552E0000}"/>
    <cellStyle name="_Percent_Jazztel model 15-exhibits bis_Mobile CSC - CMT_Synthèse prev 2006 - 2007 par entreprise v2_Conso Bridge EBITDA 2008x2007 SPRING06 3 2" xfId="12146" xr:uid="{00000000-0005-0000-0000-0000562E0000}"/>
    <cellStyle name="_Percent_Jazztel model 15-exhibits bis_Mobile CSC - CMT_Synthèse prev 2006 - 2007 par entreprise v2_Conso Bridge EBITDA 2008x2007 SPRING06 3_FCF" xfId="12147" xr:uid="{00000000-0005-0000-0000-0000572E0000}"/>
    <cellStyle name="_Percent_Jazztel model 15-exhibits bis_Mobile CSC - CMT_Synthèse prev 2006 - 2007 par entreprise v2_Conso Bridge EBITDA 2008x2007 SPRING06 4" xfId="12148" xr:uid="{00000000-0005-0000-0000-0000582E0000}"/>
    <cellStyle name="_Percent_Jazztel model 15-exhibits bis_Mobile CSC - CMT_Synthèse prev 2006 - 2007 par entreprise v2_Conso Bridge EBITDA 2008x2007 SPRING06_FCF" xfId="12149" xr:uid="{00000000-0005-0000-0000-0000592E0000}"/>
    <cellStyle name="_Percent_Jazztel model 15-exhibits bis_Mobile CSC - CMT_Synthèse prev 2006 - 2007 par entreprise v2_Conso Bridge EBITDA 2008x2007_FCF" xfId="12150" xr:uid="{00000000-0005-0000-0000-00005A2E0000}"/>
    <cellStyle name="_Percent_Jazztel model 15-exhibits bis_Mobile CSC - CMT_Synthèse prev 2006 - 2007 par entreprise v2_FCF" xfId="12151" xr:uid="{00000000-0005-0000-0000-00005B2E0000}"/>
    <cellStyle name="_Percent_Jazztel model 15-exhibits bis_Mobile CSC - CMT_Synthèse prev 2006 - 2007 par entreprise v2_P&amp;L Spring 200806" xfId="12152" xr:uid="{00000000-0005-0000-0000-00005C2E0000}"/>
    <cellStyle name="_Percent_Jazztel model 15-exhibits bis_Mobile CSC - CMT_Synthèse prev 2006 - 2007 par entreprise v2_P&amp;L Spring 200806 2" xfId="12153" xr:uid="{00000000-0005-0000-0000-00005D2E0000}"/>
    <cellStyle name="_Percent_Jazztel model 15-exhibits bis_Mobile CSC - CMT_Synthèse prev 2006 - 2007 par entreprise v2_P&amp;L Spring 200806 2 2" xfId="12154" xr:uid="{00000000-0005-0000-0000-00005E2E0000}"/>
    <cellStyle name="_Percent_Jazztel model 15-exhibits bis_Mobile CSC - CMT_Synthèse prev 2006 - 2007 par entreprise v2_P&amp;L Spring 200806 2_FCF" xfId="12155" xr:uid="{00000000-0005-0000-0000-00005F2E0000}"/>
    <cellStyle name="_Percent_Jazztel model 15-exhibits bis_Mobile CSC - CMT_Synthèse prev 2006 - 2007 par entreprise v2_P&amp;L Spring 200806 3" xfId="12156" xr:uid="{00000000-0005-0000-0000-0000602E0000}"/>
    <cellStyle name="_Percent_Jazztel model 15-exhibits bis_Mobile CSC - CMT_Synthèse prev 2006 - 2007 par entreprise v2_P&amp;L Spring 200806 3 2" xfId="12157" xr:uid="{00000000-0005-0000-0000-0000612E0000}"/>
    <cellStyle name="_Percent_Jazztel model 15-exhibits bis_Mobile CSC - CMT_Synthèse prev 2006 - 2007 par entreprise v2_P&amp;L Spring 200806 3_FCF" xfId="12158" xr:uid="{00000000-0005-0000-0000-0000622E0000}"/>
    <cellStyle name="_Percent_Jazztel model 15-exhibits bis_Mobile CSC - CMT_Synthèse prev 2006 - 2007 par entreprise v2_P&amp;L Spring 200806 4" xfId="12159" xr:uid="{00000000-0005-0000-0000-0000632E0000}"/>
    <cellStyle name="_Percent_Jazztel model 15-exhibits bis_Mobile CSC - CMT_Synthèse prev 2006 - 2007 par entreprise v2_P&amp;L Spring 200806_FCF" xfId="12160" xr:uid="{00000000-0005-0000-0000-0000642E0000}"/>
    <cellStyle name="_Percent_Jazztel model 15-exhibits bis_Mobile CSC - CMT_Synthèse prev 2006 - 2007 par entreprise v2_Présentation au Board" xfId="12161" xr:uid="{00000000-0005-0000-0000-0000652E0000}"/>
    <cellStyle name="_Percent_Jazztel model 15-exhibits bis_Mobile CSC - CMT_Synthèse prev 2006 - 2007 par entreprise v2_Présentation au Board 2" xfId="12162" xr:uid="{00000000-0005-0000-0000-0000662E0000}"/>
    <cellStyle name="_Percent_Jazztel model 15-exhibits bis_Mobile CSC - CMT_Synthèse prev 2006 - 2007 par entreprise v2_Présentation au Board 2 2" xfId="12163" xr:uid="{00000000-0005-0000-0000-0000672E0000}"/>
    <cellStyle name="_Percent_Jazztel model 15-exhibits bis_Mobile CSC - CMT_Synthèse prev 2006 - 2007 par entreprise v2_Présentation au Board 2_FCF" xfId="12164" xr:uid="{00000000-0005-0000-0000-0000682E0000}"/>
    <cellStyle name="_Percent_Jazztel model 15-exhibits bis_Mobile CSC - CMT_Synthèse prev 2006 - 2007 par entreprise v2_Présentation au Board 3" xfId="12165" xr:uid="{00000000-0005-0000-0000-0000692E0000}"/>
    <cellStyle name="_Percent_Jazztel model 15-exhibits bis_Mobile CSC - CMT_Synthèse prev 2006 - 2007 par entreprise v2_Présentation au Board 3 2" xfId="12166" xr:uid="{00000000-0005-0000-0000-00006A2E0000}"/>
    <cellStyle name="_Percent_Jazztel model 15-exhibits bis_Mobile CSC - CMT_Synthèse prev 2006 - 2007 par entreprise v2_Présentation au Board 3_FCF" xfId="12167" xr:uid="{00000000-0005-0000-0000-00006B2E0000}"/>
    <cellStyle name="_Percent_Jazztel model 15-exhibits bis_Mobile CSC - CMT_Synthèse prev 2006 - 2007 par entreprise v2_Présentation au Board 4" xfId="12168" xr:uid="{00000000-0005-0000-0000-00006C2E0000}"/>
    <cellStyle name="_Percent_Jazztel model 15-exhibits bis_Mobile CSC - CMT_Synthèse prev 2006 - 2007 par entreprise v2_Présentation au Board July 29" xfId="12169" xr:uid="{00000000-0005-0000-0000-00006D2E0000}"/>
    <cellStyle name="_Percent_Jazztel model 15-exhibits bis_Mobile CSC - CMT_Synthèse prev 2006 - 2007 par entreprise v2_Présentation au Board July 29 2" xfId="12170" xr:uid="{00000000-0005-0000-0000-00006E2E0000}"/>
    <cellStyle name="_Percent_Jazztel model 15-exhibits bis_Mobile CSC - CMT_Synthèse prev 2006 - 2007 par entreprise v2_Présentation au Board July 29 2 2" xfId="12171" xr:uid="{00000000-0005-0000-0000-00006F2E0000}"/>
    <cellStyle name="_Percent_Jazztel model 15-exhibits bis_Mobile CSC - CMT_Synthèse prev 2006 - 2007 par entreprise v2_Présentation au Board July 29 2_FCF" xfId="12172" xr:uid="{00000000-0005-0000-0000-0000702E0000}"/>
    <cellStyle name="_Percent_Jazztel model 15-exhibits bis_Mobile CSC - CMT_Synthèse prev 2006 - 2007 par entreprise v2_Présentation au Board July 29 3" xfId="12173" xr:uid="{00000000-0005-0000-0000-0000712E0000}"/>
    <cellStyle name="_Percent_Jazztel model 15-exhibits bis_Mobile CSC - CMT_Synthèse prev 2006 - 2007 par entreprise v2_Présentation au Board July 29 3 2" xfId="12174" xr:uid="{00000000-0005-0000-0000-0000722E0000}"/>
    <cellStyle name="_Percent_Jazztel model 15-exhibits bis_Mobile CSC - CMT_Synthèse prev 2006 - 2007 par entreprise v2_Présentation au Board July 29 3_FCF" xfId="12175" xr:uid="{00000000-0005-0000-0000-0000732E0000}"/>
    <cellStyle name="_Percent_Jazztel model 15-exhibits bis_Mobile CSC - CMT_Synthèse prev 2006 - 2007 par entreprise v2_Présentation au Board July 29 4" xfId="12176" xr:uid="{00000000-0005-0000-0000-0000742E0000}"/>
    <cellStyle name="_Percent_Jazztel model 15-exhibits bis_Mobile CSC - CMT_Synthèse prev 2006 - 2007 par entreprise v2_Présentation au Board July 29_FCF" xfId="12177" xr:uid="{00000000-0005-0000-0000-0000752E0000}"/>
    <cellStyle name="_Percent_Jazztel model 15-exhibits bis_Mobile CSC - CMT_Synthèse prev 2006 - 2007 par entreprise v2_Présentation au Board_FCF" xfId="12178" xr:uid="{00000000-0005-0000-0000-0000762E0000}"/>
    <cellStyle name="_Percent_Jazztel model 15-exhibits bis_Mobile CSC - CMT_Synthèse prev 2006 - 2007 par entreprise v2_Présentation au CDG July 21 v080708" xfId="12179" xr:uid="{00000000-0005-0000-0000-0000772E0000}"/>
    <cellStyle name="_Percent_Jazztel model 15-exhibits bis_Mobile CSC - CMT_Synthèse prev 2006 - 2007 par entreprise v2_Présentation au CDG July 21 v080708 2" xfId="12180" xr:uid="{00000000-0005-0000-0000-0000782E0000}"/>
    <cellStyle name="_Percent_Jazztel model 15-exhibits bis_Mobile CSC - CMT_Synthèse prev 2006 - 2007 par entreprise v2_Présentation au CDG July 21 v080708 2 2" xfId="12181" xr:uid="{00000000-0005-0000-0000-0000792E0000}"/>
    <cellStyle name="_Percent_Jazztel model 15-exhibits bis_Mobile CSC - CMT_Synthèse prev 2006 - 2007 par entreprise v2_Présentation au CDG July 21 v080708 2_FCF" xfId="12182" xr:uid="{00000000-0005-0000-0000-00007A2E0000}"/>
    <cellStyle name="_Percent_Jazztel model 15-exhibits bis_Mobile CSC - CMT_Synthèse prev 2006 - 2007 par entreprise v2_Présentation au CDG July 21 v080708 3" xfId="12183" xr:uid="{00000000-0005-0000-0000-00007B2E0000}"/>
    <cellStyle name="_Percent_Jazztel model 15-exhibits bis_Mobile CSC - CMT_Synthèse prev 2006 - 2007 par entreprise v2_Présentation au CDG July 21 v080708 3 2" xfId="12184" xr:uid="{00000000-0005-0000-0000-00007C2E0000}"/>
    <cellStyle name="_Percent_Jazztel model 15-exhibits bis_Mobile CSC - CMT_Synthèse prev 2006 - 2007 par entreprise v2_Présentation au CDG July 21 v080708 3_FCF" xfId="12185" xr:uid="{00000000-0005-0000-0000-00007D2E0000}"/>
    <cellStyle name="_Percent_Jazztel model 15-exhibits bis_Mobile CSC - CMT_Synthèse prev 2006 - 2007 par entreprise v2_Présentation au CDG July 21 v080708 4" xfId="12186" xr:uid="{00000000-0005-0000-0000-00007E2E0000}"/>
    <cellStyle name="_Percent_Jazztel model 15-exhibits bis_Mobile CSC - CMT_Synthèse prev 2006 - 2007 par entreprise v2_Présentation au CDG July 21 v080708_FCF" xfId="12187" xr:uid="{00000000-0005-0000-0000-00007F2E0000}"/>
    <cellStyle name="_Percent_Jazztel model 15-exhibits bis_Mobile CSC - CMT_Synthèse prev 2006 - 2007 par entreprise v2_Présention au Board July 29" xfId="12188" xr:uid="{00000000-0005-0000-0000-0000802E0000}"/>
    <cellStyle name="_Percent_Jazztel model 15-exhibits bis_Mobile CSC - CMT_Synthèse prev 2006 - 2007 par entreprise v2_Présention au Board July 29 2" xfId="12189" xr:uid="{00000000-0005-0000-0000-0000812E0000}"/>
    <cellStyle name="_Percent_Jazztel model 15-exhibits bis_Mobile CSC - CMT_Synthèse prev 2006 - 2007 par entreprise v2_Présention au Board July 29 2 2" xfId="12190" xr:uid="{00000000-0005-0000-0000-0000822E0000}"/>
    <cellStyle name="_Percent_Jazztel model 15-exhibits bis_Mobile CSC - CMT_Synthèse prev 2006 - 2007 par entreprise v2_Présention au Board July 29 2_FCF" xfId="12191" xr:uid="{00000000-0005-0000-0000-0000832E0000}"/>
    <cellStyle name="_Percent_Jazztel model 15-exhibits bis_Mobile CSC - CMT_Synthèse prev 2006 - 2007 par entreprise v2_Présention au Board July 29 3" xfId="12192" xr:uid="{00000000-0005-0000-0000-0000842E0000}"/>
    <cellStyle name="_Percent_Jazztel model 15-exhibits bis_Mobile CSC - CMT_Synthèse prev 2006 - 2007 par entreprise v2_Présention au Board July 29 3 2" xfId="12193" xr:uid="{00000000-0005-0000-0000-0000852E0000}"/>
    <cellStyle name="_Percent_Jazztel model 15-exhibits bis_Mobile CSC - CMT_Synthèse prev 2006 - 2007 par entreprise v2_Présention au Board July 29 3_FCF" xfId="12194" xr:uid="{00000000-0005-0000-0000-0000862E0000}"/>
    <cellStyle name="_Percent_Jazztel model 15-exhibits bis_Mobile CSC - CMT_Synthèse prev 2006 - 2007 par entreprise v2_Présention au Board July 29 4" xfId="12195" xr:uid="{00000000-0005-0000-0000-0000872E0000}"/>
    <cellStyle name="_Percent_Jazztel model 15-exhibits bis_Mobile CSC - CMT_Synthèse prev 2006 - 2007 par entreprise v2_Présention au Board July 29_FCF" xfId="12196" xr:uid="{00000000-0005-0000-0000-0000882E0000}"/>
    <cellStyle name="_Percent_Jazztel model 15-exhibits bis_Mobile CSC - CMT_Synthèse prev 2006 - 2007 par entreprise v2_RM 2008 01 comments ILM" xfId="12197" xr:uid="{00000000-0005-0000-0000-0000892E0000}"/>
    <cellStyle name="_Percent_Jazztel model 15-exhibits bis_Mobile CSC - CMT_Synthèse prev 2006 - 2007 par entreprise v2_RM 2008 01 comments ILM 2" xfId="12198" xr:uid="{00000000-0005-0000-0000-00008A2E0000}"/>
    <cellStyle name="_Percent_Jazztel model 15-exhibits bis_Mobile CSC - CMT_Synthèse prev 2006 - 2007 par entreprise v2_RM 2008 01 comments ILM 2 2" xfId="12199" xr:uid="{00000000-0005-0000-0000-00008B2E0000}"/>
    <cellStyle name="_Percent_Jazztel model 15-exhibits bis_Mobile CSC - CMT_Synthèse prev 2006 - 2007 par entreprise v2_RM 2008 01 comments ILM 2_FCF" xfId="12200" xr:uid="{00000000-0005-0000-0000-00008C2E0000}"/>
    <cellStyle name="_Percent_Jazztel model 15-exhibits bis_Mobile CSC - CMT_Synthèse prev 2006 - 2007 par entreprise v2_RM 2008 01 comments ILM 3" xfId="12201" xr:uid="{00000000-0005-0000-0000-00008D2E0000}"/>
    <cellStyle name="_Percent_Jazztel model 15-exhibits bis_Mobile CSC - CMT_Synthèse prev 2006 - 2007 par entreprise v2_RM 2008 01 comments ILM 3 2" xfId="12202" xr:uid="{00000000-0005-0000-0000-00008E2E0000}"/>
    <cellStyle name="_Percent_Jazztel model 15-exhibits bis_Mobile CSC - CMT_Synthèse prev 2006 - 2007 par entreprise v2_RM 2008 01 comments ILM 3_FCF" xfId="12203" xr:uid="{00000000-0005-0000-0000-00008F2E0000}"/>
    <cellStyle name="_Percent_Jazztel model 15-exhibits bis_Mobile CSC - CMT_Synthèse prev 2006 - 2007 par entreprise v2_RM 2008 01 comments ILM 4" xfId="12204" xr:uid="{00000000-0005-0000-0000-0000902E0000}"/>
    <cellStyle name="_Percent_Jazztel model 15-exhibits bis_Mobile CSC - CMT_Synthèse prev 2006 - 2007 par entreprise v2_RM 2008 01 comments ILM_FCF" xfId="12205" xr:uid="{00000000-0005-0000-0000-0000912E0000}"/>
    <cellStyle name="_Percent_Jazztel model 15-exhibits bis_Mobile CSC - CMT_Synthèse prev 2006 - 2007 par entreprise v2_RM 2008 04 comments ILM" xfId="12206" xr:uid="{00000000-0005-0000-0000-0000922E0000}"/>
    <cellStyle name="_Percent_Jazztel model 15-exhibits bis_Mobile CSC - CMT_Synthèse prev 2006 - 2007 par entreprise v2_RM 2008 04 comments ILM 2" xfId="12207" xr:uid="{00000000-0005-0000-0000-0000932E0000}"/>
    <cellStyle name="_Percent_Jazztel model 15-exhibits bis_Mobile CSC - CMT_Synthèse prev 2006 - 2007 par entreprise v2_RM 2008 04 comments ILM 2 2" xfId="12208" xr:uid="{00000000-0005-0000-0000-0000942E0000}"/>
    <cellStyle name="_Percent_Jazztel model 15-exhibits bis_Mobile CSC - CMT_Synthèse prev 2006 - 2007 par entreprise v2_RM 2008 04 comments ILM 2_FCF" xfId="12209" xr:uid="{00000000-0005-0000-0000-0000952E0000}"/>
    <cellStyle name="_Percent_Jazztel model 15-exhibits bis_Mobile CSC - CMT_Synthèse prev 2006 - 2007 par entreprise v2_RM 2008 04 comments ILM 3" xfId="12210" xr:uid="{00000000-0005-0000-0000-0000962E0000}"/>
    <cellStyle name="_Percent_Jazztel model 15-exhibits bis_Mobile CSC - CMT_Synthèse prev 2006 - 2007 par entreprise v2_RM 2008 04 comments ILM 3 2" xfId="12211" xr:uid="{00000000-0005-0000-0000-0000972E0000}"/>
    <cellStyle name="_Percent_Jazztel model 15-exhibits bis_Mobile CSC - CMT_Synthèse prev 2006 - 2007 par entreprise v2_RM 2008 04 comments ILM 3_FCF" xfId="12212" xr:uid="{00000000-0005-0000-0000-0000982E0000}"/>
    <cellStyle name="_Percent_Jazztel model 15-exhibits bis_Mobile CSC - CMT_Synthèse prev 2006 - 2007 par entreprise v2_RM 2008 04 comments ILM 4" xfId="12213" xr:uid="{00000000-0005-0000-0000-0000992E0000}"/>
    <cellStyle name="_Percent_Jazztel model 15-exhibits bis_Mobile CSC - CMT_Synthèse prev 2006 - 2007 par entreprise v2_RM 2008 04 comments ILM_FCF" xfId="12214" xr:uid="{00000000-0005-0000-0000-00009A2E0000}"/>
    <cellStyle name="_Percent_Jazztel model 15-exhibits bis_Mobile CSC - CMT_Synthèse prev 2006 - 2007 par entreprise v2_SPRING 2010" xfId="12215" xr:uid="{00000000-0005-0000-0000-00009B2E0000}"/>
    <cellStyle name="_Percent_Jazztel model 15-exhibits bis_Mobile CSC - CMT_Synthèse prev 2006 - 2007 par entreprise v2_SPRING 2010 2" xfId="12216" xr:uid="{00000000-0005-0000-0000-00009C2E0000}"/>
    <cellStyle name="_Percent_Jazztel model 15-exhibits bis_Mobile CSC - CMT_Synthèse prev 2006 - 2007 par entreprise v2_SPRING 2010 2 2" xfId="12217" xr:uid="{00000000-0005-0000-0000-00009D2E0000}"/>
    <cellStyle name="_Percent_Jazztel model 15-exhibits bis_Mobile CSC - CMT_Synthèse prev 2006 - 2007 par entreprise v2_SPRING 2010 2_FCF" xfId="12218" xr:uid="{00000000-0005-0000-0000-00009E2E0000}"/>
    <cellStyle name="_Percent_Jazztel model 15-exhibits bis_Mobile CSC - CMT_Synthèse prev 2006 - 2007 par entreprise v2_SPRING 2010 3" xfId="12219" xr:uid="{00000000-0005-0000-0000-00009F2E0000}"/>
    <cellStyle name="_Percent_Jazztel model 15-exhibits bis_Mobile CSC - CMT_Synthèse prev 2006 - 2007 par entreprise v2_SPRING 2010 3 2" xfId="12220" xr:uid="{00000000-0005-0000-0000-0000A02E0000}"/>
    <cellStyle name="_Percent_Jazztel model 15-exhibits bis_Mobile CSC - CMT_Synthèse prev 2006 - 2007 par entreprise v2_SPRING 2010 3_FCF" xfId="12221" xr:uid="{00000000-0005-0000-0000-0000A12E0000}"/>
    <cellStyle name="_Percent_Jazztel model 15-exhibits bis_Mobile CSC - CMT_Synthèse prev 2006 - 2007 par entreprise v2_SPRING 2010 4" xfId="12222" xr:uid="{00000000-0005-0000-0000-0000A22E0000}"/>
    <cellStyle name="_Percent_Jazztel model 15-exhibits bis_Mobile CSC - CMT_Synthèse prev 2006 - 2007 par entreprise v2_SPRING 2010_FCF" xfId="12223" xr:uid="{00000000-0005-0000-0000-0000A32E0000}"/>
    <cellStyle name="_Percent_Jazztel model 15-exhibits bis_Mobile CSC - CMT_Synthèse prev 2006 - 2007 par entreprise v2_WC &amp; Free Cash Flow 200801" xfId="12224" xr:uid="{00000000-0005-0000-0000-0000A42E0000}"/>
    <cellStyle name="_Percent_Jazztel model 15-exhibits bis_Mobile CSC - CMT_Synthèse prev 2006 - 2007 par entreprise v2_WC &amp; Free Cash Flow 200801 2" xfId="12225" xr:uid="{00000000-0005-0000-0000-0000A52E0000}"/>
    <cellStyle name="_Percent_Jazztel model 15-exhibits bis_Mobile CSC - CMT_Synthèse prev 2006 - 2007 par entreprise v2_WC &amp; Free Cash Flow 200801 2 2" xfId="12226" xr:uid="{00000000-0005-0000-0000-0000A62E0000}"/>
    <cellStyle name="_Percent_Jazztel model 15-exhibits bis_Mobile CSC - CMT_Synthèse prev 2006 - 2007 par entreprise v2_WC &amp; Free Cash Flow 200801 2_FCF" xfId="12227" xr:uid="{00000000-0005-0000-0000-0000A72E0000}"/>
    <cellStyle name="_Percent_Jazztel model 15-exhibits bis_Mobile CSC - CMT_Synthèse prev 2006 - 2007 par entreprise v2_WC &amp; Free Cash Flow 200801 3" xfId="12228" xr:uid="{00000000-0005-0000-0000-0000A82E0000}"/>
    <cellStyle name="_Percent_Jazztel model 15-exhibits bis_Mobile CSC - CMT_Synthèse prev 2006 - 2007 par entreprise v2_WC &amp; Free Cash Flow 200801 3 2" xfId="12229" xr:uid="{00000000-0005-0000-0000-0000A92E0000}"/>
    <cellStyle name="_Percent_Jazztel model 15-exhibits bis_Mobile CSC - CMT_Synthèse prev 2006 - 2007 par entreprise v2_WC &amp; Free Cash Flow 200801 3_FCF" xfId="12230" xr:uid="{00000000-0005-0000-0000-0000AA2E0000}"/>
    <cellStyle name="_Percent_Jazztel model 15-exhibits bis_Mobile CSC - CMT_Synthèse prev 2006 - 2007 par entreprise v2_WC &amp; Free Cash Flow 200801 4" xfId="12231" xr:uid="{00000000-0005-0000-0000-0000AB2E0000}"/>
    <cellStyle name="_Percent_Jazztel model 15-exhibits bis_Mobile CSC - CMT_Synthèse prev 2006 - 2007 par entreprise v2_WC &amp; Free Cash Flow 200801_FCF" xfId="12232" xr:uid="{00000000-0005-0000-0000-0000AC2E0000}"/>
    <cellStyle name="_Percent_Jazztel model 15-exhibits bis_Mobile CSC - CMT_Synthèse prev 2006 - 2007 par entreprise v2_WC &amp; Free Cash Flow 2011-10" xfId="12233" xr:uid="{00000000-0005-0000-0000-0000AD2E0000}"/>
    <cellStyle name="_Percent_Jazztel model 15-exhibits bis_Mobile CSC - CMT_Synthèse prev 2006 - 2007 par entreprise v2_WC &amp; Free Cash Flow 2011-10 2" xfId="12234" xr:uid="{00000000-0005-0000-0000-0000AE2E0000}"/>
    <cellStyle name="_Percent_Jazztel model 15-exhibits bis_Mobile CSC - CMT_Synthèse prev 2006 - 2007 par entreprise v2_WC &amp; Free Cash Flow 2011-10 2 2" xfId="12235" xr:uid="{00000000-0005-0000-0000-0000AF2E0000}"/>
    <cellStyle name="_Percent_Jazztel model 15-exhibits bis_Mobile CSC - CMT_Synthèse prev 2006 - 2007 par entreprise v2_WC &amp; Free Cash Flow 2011-10 2_FCF" xfId="12236" xr:uid="{00000000-0005-0000-0000-0000B02E0000}"/>
    <cellStyle name="_Percent_Jazztel model 15-exhibits bis_Mobile CSC - CMT_Synthèse prev 2006 - 2007 par entreprise v2_WC &amp; Free Cash Flow 2011-10 3" xfId="12237" xr:uid="{00000000-0005-0000-0000-0000B12E0000}"/>
    <cellStyle name="_Percent_Jazztel model 15-exhibits bis_Mobile CSC - CMT_Synthèse prev 2006 - 2007 par entreprise v2_WC &amp; Free Cash Flow 2011-10 3 2" xfId="12238" xr:uid="{00000000-0005-0000-0000-0000B22E0000}"/>
    <cellStyle name="_Percent_Jazztel model 15-exhibits bis_Mobile CSC - CMT_Synthèse prev 2006 - 2007 par entreprise v2_WC &amp; Free Cash Flow 2011-10 3_FCF" xfId="12239" xr:uid="{00000000-0005-0000-0000-0000B32E0000}"/>
    <cellStyle name="_Percent_Jazztel model 15-exhibits bis_Mobile CSC - CMT_Synthèse prev 2006 - 2007 par entreprise v2_WC &amp; Free Cash Flow 2011-10 4" xfId="12240" xr:uid="{00000000-0005-0000-0000-0000B42E0000}"/>
    <cellStyle name="_Percent_Jazztel model 15-exhibits bis_Mobile CSC - CMT_Synthèse prev 2006 - 2007 par entreprise v2_WC &amp; Free Cash Flow 2011-10_FCF" xfId="12241" xr:uid="{00000000-0005-0000-0000-0000B52E0000}"/>
    <cellStyle name="_Percent_Jazztel model 15-exhibits bis_Mobile CSC - CMT_Synthèse prev 2006 - 2007 par entreprise v2_WC &amp; Free Cash Flow Spring 200806" xfId="12242" xr:uid="{00000000-0005-0000-0000-0000B62E0000}"/>
    <cellStyle name="_Percent_Jazztel model 15-exhibits bis_Mobile CSC - CMT_Synthèse prev 2006 - 2007 par entreprise v2_WC &amp; Free Cash Flow Spring 200806 2" xfId="12243" xr:uid="{00000000-0005-0000-0000-0000B72E0000}"/>
    <cellStyle name="_Percent_Jazztel model 15-exhibits bis_Mobile CSC - CMT_Synthèse prev 2006 - 2007 par entreprise v2_WC &amp; Free Cash Flow Spring 200806 2 2" xfId="12244" xr:uid="{00000000-0005-0000-0000-0000B82E0000}"/>
    <cellStyle name="_Percent_Jazztel model 15-exhibits bis_Mobile CSC - CMT_Synthèse prev 2006 - 2007 par entreprise v2_WC &amp; Free Cash Flow Spring 200806 2_FCF" xfId="12245" xr:uid="{00000000-0005-0000-0000-0000B92E0000}"/>
    <cellStyle name="_Percent_Jazztel model 15-exhibits bis_Mobile CSC - CMT_Synthèse prev 2006 - 2007 par entreprise v2_WC &amp; Free Cash Flow Spring 200806 3" xfId="12246" xr:uid="{00000000-0005-0000-0000-0000BA2E0000}"/>
    <cellStyle name="_Percent_Jazztel model 15-exhibits bis_Mobile CSC - CMT_Synthèse prev 2006 - 2007 par entreprise v2_WC &amp; Free Cash Flow Spring 200806 3 2" xfId="12247" xr:uid="{00000000-0005-0000-0000-0000BB2E0000}"/>
    <cellStyle name="_Percent_Jazztel model 15-exhibits bis_Mobile CSC - CMT_Synthèse prev 2006 - 2007 par entreprise v2_WC &amp; Free Cash Flow Spring 200806 3_FCF" xfId="12248" xr:uid="{00000000-0005-0000-0000-0000BC2E0000}"/>
    <cellStyle name="_Percent_Jazztel model 15-exhibits bis_Mobile CSC - CMT_Synthèse prev 2006 - 2007 par entreprise v2_WC &amp; Free Cash Flow Spring 200806 4" xfId="12249" xr:uid="{00000000-0005-0000-0000-0000BD2E0000}"/>
    <cellStyle name="_Percent_Jazztel model 15-exhibits bis_Mobile CSC - CMT_Synthèse prev 2006 - 2007 par entreprise v2_WC &amp; Free Cash Flow Spring 200806_FCF" xfId="12250" xr:uid="{00000000-0005-0000-0000-0000BE2E0000}"/>
    <cellStyle name="_Percent_Jazztel model 15-exhibits bis_Mobile CSC - CMT_Synthèse prev 2006 - 2007 par entreprise_Bridge FC Act 2007 vs 2008 (Fct June) par entreprise" xfId="12251" xr:uid="{00000000-0005-0000-0000-0000BF2E0000}"/>
    <cellStyle name="_Percent_Jazztel model 15-exhibits bis_Mobile CSC - CMT_Synthèse prev 2006 - 2007 par entreprise_Bridge FC Act 2007 vs 2008 (Fct June) par entreprise 2" xfId="12252" xr:uid="{00000000-0005-0000-0000-0000C02E0000}"/>
    <cellStyle name="_Percent_Jazztel model 15-exhibits bis_Mobile CSC - CMT_Synthèse prev 2006 - 2007 par entreprise_Bridge FC Act 2007 vs 2008 (Fct June) par entreprise 2 2" xfId="12253" xr:uid="{00000000-0005-0000-0000-0000C12E0000}"/>
    <cellStyle name="_Percent_Jazztel model 15-exhibits bis_Mobile CSC - CMT_Synthèse prev 2006 - 2007 par entreprise_Bridge FC Act 2007 vs 2008 (Fct June) par entreprise 2_FCF" xfId="12254" xr:uid="{00000000-0005-0000-0000-0000C22E0000}"/>
    <cellStyle name="_Percent_Jazztel model 15-exhibits bis_Mobile CSC - CMT_Synthèse prev 2006 - 2007 par entreprise_Bridge FC Act 2007 vs 2008 (Fct June) par entreprise 3" xfId="12255" xr:uid="{00000000-0005-0000-0000-0000C32E0000}"/>
    <cellStyle name="_Percent_Jazztel model 15-exhibits bis_Mobile CSC - CMT_Synthèse prev 2006 - 2007 par entreprise_Bridge FC Act 2007 vs 2008 (Fct June) par entreprise 3 2" xfId="12256" xr:uid="{00000000-0005-0000-0000-0000C42E0000}"/>
    <cellStyle name="_Percent_Jazztel model 15-exhibits bis_Mobile CSC - CMT_Synthèse prev 2006 - 2007 par entreprise_Bridge FC Act 2007 vs 2008 (Fct June) par entreprise 3_FCF" xfId="12257" xr:uid="{00000000-0005-0000-0000-0000C52E0000}"/>
    <cellStyle name="_Percent_Jazztel model 15-exhibits bis_Mobile CSC - CMT_Synthèse prev 2006 - 2007 par entreprise_Bridge FC Act 2007 vs 2008 (Fct June) par entreprise 4" xfId="12258" xr:uid="{00000000-0005-0000-0000-0000C62E0000}"/>
    <cellStyle name="_Percent_Jazztel model 15-exhibits bis_Mobile CSC - CMT_Synthèse prev 2006 - 2007 par entreprise_Bridge FC Act 2007 vs 2008 (Fct June) par entreprise_FCF" xfId="12259" xr:uid="{00000000-0005-0000-0000-0000C72E0000}"/>
    <cellStyle name="_Percent_Jazztel model 15-exhibits bis_Mobile CSC - CMT_Synthèse prev 2006 - 2007 par entreprise_Cash Unit Review 2012 03 Acetow" xfId="12260" xr:uid="{00000000-0005-0000-0000-0000C82E0000}"/>
    <cellStyle name="_Percent_Jazztel model 15-exhibits bis_Mobile CSC - CMT_Synthèse prev 2006 - 2007 par entreprise_Conso Bridge EBITDA 2008x2007" xfId="12261" xr:uid="{00000000-0005-0000-0000-0000C92E0000}"/>
    <cellStyle name="_Percent_Jazztel model 15-exhibits bis_Mobile CSC - CMT_Synthèse prev 2006 - 2007 par entreprise_Conso Bridge EBITDA 2008x2007 2" xfId="12262" xr:uid="{00000000-0005-0000-0000-0000CA2E0000}"/>
    <cellStyle name="_Percent_Jazztel model 15-exhibits bis_Mobile CSC - CMT_Synthèse prev 2006 - 2007 par entreprise_Conso Bridge EBITDA 2008x2007 2 2" xfId="12263" xr:uid="{00000000-0005-0000-0000-0000CB2E0000}"/>
    <cellStyle name="_Percent_Jazztel model 15-exhibits bis_Mobile CSC - CMT_Synthèse prev 2006 - 2007 par entreprise_Conso Bridge EBITDA 2008x2007 2_FCF" xfId="12264" xr:uid="{00000000-0005-0000-0000-0000CC2E0000}"/>
    <cellStyle name="_Percent_Jazztel model 15-exhibits bis_Mobile CSC - CMT_Synthèse prev 2006 - 2007 par entreprise_Conso Bridge EBITDA 2008x2007 3" xfId="12265" xr:uid="{00000000-0005-0000-0000-0000CD2E0000}"/>
    <cellStyle name="_Percent_Jazztel model 15-exhibits bis_Mobile CSC - CMT_Synthèse prev 2006 - 2007 par entreprise_Conso Bridge EBITDA 2008x2007 3 2" xfId="12266" xr:uid="{00000000-0005-0000-0000-0000CE2E0000}"/>
    <cellStyle name="_Percent_Jazztel model 15-exhibits bis_Mobile CSC - CMT_Synthèse prev 2006 - 2007 par entreprise_Conso Bridge EBITDA 2008x2007 3_FCF" xfId="12267" xr:uid="{00000000-0005-0000-0000-0000CF2E0000}"/>
    <cellStyle name="_Percent_Jazztel model 15-exhibits bis_Mobile CSC - CMT_Synthèse prev 2006 - 2007 par entreprise_Conso Bridge EBITDA 2008x2007 4" xfId="12268" xr:uid="{00000000-0005-0000-0000-0000D02E0000}"/>
    <cellStyle name="_Percent_Jazztel model 15-exhibits bis_Mobile CSC - CMT_Synthèse prev 2006 - 2007 par entreprise_Conso Bridge EBITDA 2008x2007 SPRING06" xfId="12269" xr:uid="{00000000-0005-0000-0000-0000D12E0000}"/>
    <cellStyle name="_Percent_Jazztel model 15-exhibits bis_Mobile CSC - CMT_Synthèse prev 2006 - 2007 par entreprise_Conso Bridge EBITDA 2008x2007 SPRING06 2" xfId="12270" xr:uid="{00000000-0005-0000-0000-0000D22E0000}"/>
    <cellStyle name="_Percent_Jazztel model 15-exhibits bis_Mobile CSC - CMT_Synthèse prev 2006 - 2007 par entreprise_Conso Bridge EBITDA 2008x2007 SPRING06 2 2" xfId="12271" xr:uid="{00000000-0005-0000-0000-0000D32E0000}"/>
    <cellStyle name="_Percent_Jazztel model 15-exhibits bis_Mobile CSC - CMT_Synthèse prev 2006 - 2007 par entreprise_Conso Bridge EBITDA 2008x2007 SPRING06 2_FCF" xfId="12272" xr:uid="{00000000-0005-0000-0000-0000D42E0000}"/>
    <cellStyle name="_Percent_Jazztel model 15-exhibits bis_Mobile CSC - CMT_Synthèse prev 2006 - 2007 par entreprise_Conso Bridge EBITDA 2008x2007 SPRING06 3" xfId="12273" xr:uid="{00000000-0005-0000-0000-0000D52E0000}"/>
    <cellStyle name="_Percent_Jazztel model 15-exhibits bis_Mobile CSC - CMT_Synthèse prev 2006 - 2007 par entreprise_Conso Bridge EBITDA 2008x2007 SPRING06 3 2" xfId="12274" xr:uid="{00000000-0005-0000-0000-0000D62E0000}"/>
    <cellStyle name="_Percent_Jazztel model 15-exhibits bis_Mobile CSC - CMT_Synthèse prev 2006 - 2007 par entreprise_Conso Bridge EBITDA 2008x2007 SPRING06 3_FCF" xfId="12275" xr:uid="{00000000-0005-0000-0000-0000D72E0000}"/>
    <cellStyle name="_Percent_Jazztel model 15-exhibits bis_Mobile CSC - CMT_Synthèse prev 2006 - 2007 par entreprise_Conso Bridge EBITDA 2008x2007 SPRING06 4" xfId="12276" xr:uid="{00000000-0005-0000-0000-0000D82E0000}"/>
    <cellStyle name="_Percent_Jazztel model 15-exhibits bis_Mobile CSC - CMT_Synthèse prev 2006 - 2007 par entreprise_Conso Bridge EBITDA 2008x2007 SPRING06_FCF" xfId="12277" xr:uid="{00000000-0005-0000-0000-0000D92E0000}"/>
    <cellStyle name="_Percent_Jazztel model 15-exhibits bis_Mobile CSC - CMT_Synthèse prev 2006 - 2007 par entreprise_Conso Bridge EBITDA 2008x2007_FCF" xfId="12278" xr:uid="{00000000-0005-0000-0000-0000DA2E0000}"/>
    <cellStyle name="_Percent_Jazztel model 15-exhibits bis_Mobile CSC - CMT_Synthèse prev 2006 - 2007 par entreprise_FCF" xfId="12279" xr:uid="{00000000-0005-0000-0000-0000DB2E0000}"/>
    <cellStyle name="_Percent_Jazztel model 15-exhibits bis_Mobile CSC - CMT_Synthèse prev 2006 - 2007 par entreprise_Formats RDG Dec 2007 vMAG Energy Services" xfId="12280" xr:uid="{00000000-0005-0000-0000-0000DC2E0000}"/>
    <cellStyle name="_Percent_Jazztel model 15-exhibits bis_Mobile CSC - CMT_Synthèse prev 2006 - 2007 par entreprise_Formats RDG Dec 2007 vMAG Energy Services 2" xfId="12281" xr:uid="{00000000-0005-0000-0000-0000DD2E0000}"/>
    <cellStyle name="_Percent_Jazztel model 15-exhibits bis_Mobile CSC - CMT_Synthèse prev 2006 - 2007 par entreprise_Formats RDG Dec 2007 vMAG Energy Services 2 2" xfId="12282" xr:uid="{00000000-0005-0000-0000-0000DE2E0000}"/>
    <cellStyle name="_Percent_Jazztel model 15-exhibits bis_Mobile CSC - CMT_Synthèse prev 2006 - 2007 par entreprise_Formats RDG Dec 2007 vMAG Energy Services 2_FCF" xfId="12283" xr:uid="{00000000-0005-0000-0000-0000DF2E0000}"/>
    <cellStyle name="_Percent_Jazztel model 15-exhibits bis_Mobile CSC - CMT_Synthèse prev 2006 - 2007 par entreprise_Formats RDG Dec 2007 vMAG Energy Services 3" xfId="12284" xr:uid="{00000000-0005-0000-0000-0000E02E0000}"/>
    <cellStyle name="_Percent_Jazztel model 15-exhibits bis_Mobile CSC - CMT_Synthèse prev 2006 - 2007 par entreprise_Formats RDG Dec 2007 vMAG Energy Services 3 2" xfId="12285" xr:uid="{00000000-0005-0000-0000-0000E12E0000}"/>
    <cellStyle name="_Percent_Jazztel model 15-exhibits bis_Mobile CSC - CMT_Synthèse prev 2006 - 2007 par entreprise_Formats RDG Dec 2007 vMAG Energy Services 3_FCF" xfId="12286" xr:uid="{00000000-0005-0000-0000-0000E22E0000}"/>
    <cellStyle name="_Percent_Jazztel model 15-exhibits bis_Mobile CSC - CMT_Synthèse prev 2006 - 2007 par entreprise_Formats RDG Dec 2007 vMAG Energy Services 4" xfId="12287" xr:uid="{00000000-0005-0000-0000-0000E32E0000}"/>
    <cellStyle name="_Percent_Jazztel model 15-exhibits bis_Mobile CSC - CMT_Synthèse prev 2006 - 2007 par entreprise_Formats RDG Dec 2007 vMAG Energy Services_FCF" xfId="12288" xr:uid="{00000000-0005-0000-0000-0000E42E0000}"/>
    <cellStyle name="_Percent_Jazztel model 15-exhibits bis_Mobile CSC - CMT_Synthèse prev 2006 - 2007 par entreprise_P&amp;L Spring 200806" xfId="12289" xr:uid="{00000000-0005-0000-0000-0000E52E0000}"/>
    <cellStyle name="_Percent_Jazztel model 15-exhibits bis_Mobile CSC - CMT_Synthèse prev 2006 - 2007 par entreprise_P&amp;L Spring 200806 2" xfId="12290" xr:uid="{00000000-0005-0000-0000-0000E62E0000}"/>
    <cellStyle name="_Percent_Jazztel model 15-exhibits bis_Mobile CSC - CMT_Synthèse prev 2006 - 2007 par entreprise_P&amp;L Spring 200806 2 2" xfId="12291" xr:uid="{00000000-0005-0000-0000-0000E72E0000}"/>
    <cellStyle name="_Percent_Jazztel model 15-exhibits bis_Mobile CSC - CMT_Synthèse prev 2006 - 2007 par entreprise_P&amp;L Spring 200806 2_FCF" xfId="12292" xr:uid="{00000000-0005-0000-0000-0000E82E0000}"/>
    <cellStyle name="_Percent_Jazztel model 15-exhibits bis_Mobile CSC - CMT_Synthèse prev 2006 - 2007 par entreprise_P&amp;L Spring 200806 3" xfId="12293" xr:uid="{00000000-0005-0000-0000-0000E92E0000}"/>
    <cellStyle name="_Percent_Jazztel model 15-exhibits bis_Mobile CSC - CMT_Synthèse prev 2006 - 2007 par entreprise_P&amp;L Spring 200806 3 2" xfId="12294" xr:uid="{00000000-0005-0000-0000-0000EA2E0000}"/>
    <cellStyle name="_Percent_Jazztel model 15-exhibits bis_Mobile CSC - CMT_Synthèse prev 2006 - 2007 par entreprise_P&amp;L Spring 200806 3_FCF" xfId="12295" xr:uid="{00000000-0005-0000-0000-0000EB2E0000}"/>
    <cellStyle name="_Percent_Jazztel model 15-exhibits bis_Mobile CSC - CMT_Synthèse prev 2006 - 2007 par entreprise_P&amp;L Spring 200806 4" xfId="12296" xr:uid="{00000000-0005-0000-0000-0000EC2E0000}"/>
    <cellStyle name="_Percent_Jazztel model 15-exhibits bis_Mobile CSC - CMT_Synthèse prev 2006 - 2007 par entreprise_P&amp;L Spring 200806_FCF" xfId="12297" xr:uid="{00000000-0005-0000-0000-0000ED2E0000}"/>
    <cellStyle name="_Percent_Jazztel model 15-exhibits bis_Mobile CSC - CMT_Synthèse prev 2006 - 2007 par entreprise_Présentation au Board" xfId="12298" xr:uid="{00000000-0005-0000-0000-0000EE2E0000}"/>
    <cellStyle name="_Percent_Jazztel model 15-exhibits bis_Mobile CSC - CMT_Synthèse prev 2006 - 2007 par entreprise_Présentation au Board 2" xfId="12299" xr:uid="{00000000-0005-0000-0000-0000EF2E0000}"/>
    <cellStyle name="_Percent_Jazztel model 15-exhibits bis_Mobile CSC - CMT_Synthèse prev 2006 - 2007 par entreprise_Présentation au Board 2 2" xfId="12300" xr:uid="{00000000-0005-0000-0000-0000F02E0000}"/>
    <cellStyle name="_Percent_Jazztel model 15-exhibits bis_Mobile CSC - CMT_Synthèse prev 2006 - 2007 par entreprise_Présentation au Board 2_FCF" xfId="12301" xr:uid="{00000000-0005-0000-0000-0000F12E0000}"/>
    <cellStyle name="_Percent_Jazztel model 15-exhibits bis_Mobile CSC - CMT_Synthèse prev 2006 - 2007 par entreprise_Présentation au Board 3" xfId="12302" xr:uid="{00000000-0005-0000-0000-0000F22E0000}"/>
    <cellStyle name="_Percent_Jazztel model 15-exhibits bis_Mobile CSC - CMT_Synthèse prev 2006 - 2007 par entreprise_Présentation au Board 3 2" xfId="12303" xr:uid="{00000000-0005-0000-0000-0000F32E0000}"/>
    <cellStyle name="_Percent_Jazztel model 15-exhibits bis_Mobile CSC - CMT_Synthèse prev 2006 - 2007 par entreprise_Présentation au Board 3_FCF" xfId="12304" xr:uid="{00000000-0005-0000-0000-0000F42E0000}"/>
    <cellStyle name="_Percent_Jazztel model 15-exhibits bis_Mobile CSC - CMT_Synthèse prev 2006 - 2007 par entreprise_Présentation au Board 4" xfId="12305" xr:uid="{00000000-0005-0000-0000-0000F52E0000}"/>
    <cellStyle name="_Percent_Jazztel model 15-exhibits bis_Mobile CSC - CMT_Synthèse prev 2006 - 2007 par entreprise_Présentation au Board July 29" xfId="12306" xr:uid="{00000000-0005-0000-0000-0000F62E0000}"/>
    <cellStyle name="_Percent_Jazztel model 15-exhibits bis_Mobile CSC - CMT_Synthèse prev 2006 - 2007 par entreprise_Présentation au Board July 29 2" xfId="12307" xr:uid="{00000000-0005-0000-0000-0000F72E0000}"/>
    <cellStyle name="_Percent_Jazztel model 15-exhibits bis_Mobile CSC - CMT_Synthèse prev 2006 - 2007 par entreprise_Présentation au Board July 29 2 2" xfId="12308" xr:uid="{00000000-0005-0000-0000-0000F82E0000}"/>
    <cellStyle name="_Percent_Jazztel model 15-exhibits bis_Mobile CSC - CMT_Synthèse prev 2006 - 2007 par entreprise_Présentation au Board July 29 2_FCF" xfId="12309" xr:uid="{00000000-0005-0000-0000-0000F92E0000}"/>
    <cellStyle name="_Percent_Jazztel model 15-exhibits bis_Mobile CSC - CMT_Synthèse prev 2006 - 2007 par entreprise_Présentation au Board July 29 3" xfId="12310" xr:uid="{00000000-0005-0000-0000-0000FA2E0000}"/>
    <cellStyle name="_Percent_Jazztel model 15-exhibits bis_Mobile CSC - CMT_Synthèse prev 2006 - 2007 par entreprise_Présentation au Board July 29 3 2" xfId="12311" xr:uid="{00000000-0005-0000-0000-0000FB2E0000}"/>
    <cellStyle name="_Percent_Jazztel model 15-exhibits bis_Mobile CSC - CMT_Synthèse prev 2006 - 2007 par entreprise_Présentation au Board July 29 3_FCF" xfId="12312" xr:uid="{00000000-0005-0000-0000-0000FC2E0000}"/>
    <cellStyle name="_Percent_Jazztel model 15-exhibits bis_Mobile CSC - CMT_Synthèse prev 2006 - 2007 par entreprise_Présentation au Board July 29 4" xfId="12313" xr:uid="{00000000-0005-0000-0000-0000FD2E0000}"/>
    <cellStyle name="_Percent_Jazztel model 15-exhibits bis_Mobile CSC - CMT_Synthèse prev 2006 - 2007 par entreprise_Présentation au Board July 29_FCF" xfId="12314" xr:uid="{00000000-0005-0000-0000-0000FE2E0000}"/>
    <cellStyle name="_Percent_Jazztel model 15-exhibits bis_Mobile CSC - CMT_Synthèse prev 2006 - 2007 par entreprise_Présentation au Board_FCF" xfId="12315" xr:uid="{00000000-0005-0000-0000-0000FF2E0000}"/>
    <cellStyle name="_Percent_Jazztel model 15-exhibits bis_Mobile CSC - CMT_Synthèse prev 2006 - 2007 par entreprise_Présentation au CDG July 21 v080708" xfId="12316" xr:uid="{00000000-0005-0000-0000-0000002F0000}"/>
    <cellStyle name="_Percent_Jazztel model 15-exhibits bis_Mobile CSC - CMT_Synthèse prev 2006 - 2007 par entreprise_Présentation au CDG July 21 v080708 2" xfId="12317" xr:uid="{00000000-0005-0000-0000-0000012F0000}"/>
    <cellStyle name="_Percent_Jazztel model 15-exhibits bis_Mobile CSC - CMT_Synthèse prev 2006 - 2007 par entreprise_Présentation au CDG July 21 v080708 2 2" xfId="12318" xr:uid="{00000000-0005-0000-0000-0000022F0000}"/>
    <cellStyle name="_Percent_Jazztel model 15-exhibits bis_Mobile CSC - CMT_Synthèse prev 2006 - 2007 par entreprise_Présentation au CDG July 21 v080708 2_FCF" xfId="12319" xr:uid="{00000000-0005-0000-0000-0000032F0000}"/>
    <cellStyle name="_Percent_Jazztel model 15-exhibits bis_Mobile CSC - CMT_Synthèse prev 2006 - 2007 par entreprise_Présentation au CDG July 21 v080708 3" xfId="12320" xr:uid="{00000000-0005-0000-0000-0000042F0000}"/>
    <cellStyle name="_Percent_Jazztel model 15-exhibits bis_Mobile CSC - CMT_Synthèse prev 2006 - 2007 par entreprise_Présentation au CDG July 21 v080708 3 2" xfId="12321" xr:uid="{00000000-0005-0000-0000-0000052F0000}"/>
    <cellStyle name="_Percent_Jazztel model 15-exhibits bis_Mobile CSC - CMT_Synthèse prev 2006 - 2007 par entreprise_Présentation au CDG July 21 v080708 3_FCF" xfId="12322" xr:uid="{00000000-0005-0000-0000-0000062F0000}"/>
    <cellStyle name="_Percent_Jazztel model 15-exhibits bis_Mobile CSC - CMT_Synthèse prev 2006 - 2007 par entreprise_Présentation au CDG July 21 v080708 4" xfId="12323" xr:uid="{00000000-0005-0000-0000-0000072F0000}"/>
    <cellStyle name="_Percent_Jazztel model 15-exhibits bis_Mobile CSC - CMT_Synthèse prev 2006 - 2007 par entreprise_Présentation au CDG July 21 v080708_FCF" xfId="12324" xr:uid="{00000000-0005-0000-0000-0000082F0000}"/>
    <cellStyle name="_Percent_Jazztel model 15-exhibits bis_Mobile CSC - CMT_Synthèse prev 2006 - 2007 par entreprise_RM 2008 01 comments ILM" xfId="12325" xr:uid="{00000000-0005-0000-0000-0000092F0000}"/>
    <cellStyle name="_Percent_Jazztel model 15-exhibits bis_Mobile CSC - CMT_Synthèse prev 2006 - 2007 par entreprise_RM 2008 01 comments ILM 2" xfId="12326" xr:uid="{00000000-0005-0000-0000-00000A2F0000}"/>
    <cellStyle name="_Percent_Jazztel model 15-exhibits bis_Mobile CSC - CMT_Synthèse prev 2006 - 2007 par entreprise_RM 2008 01 comments ILM 2 2" xfId="12327" xr:uid="{00000000-0005-0000-0000-00000B2F0000}"/>
    <cellStyle name="_Percent_Jazztel model 15-exhibits bis_Mobile CSC - CMT_Synthèse prev 2006 - 2007 par entreprise_RM 2008 01 comments ILM 2_FCF" xfId="12328" xr:uid="{00000000-0005-0000-0000-00000C2F0000}"/>
    <cellStyle name="_Percent_Jazztel model 15-exhibits bis_Mobile CSC - CMT_Synthèse prev 2006 - 2007 par entreprise_RM 2008 01 comments ILM 3" xfId="12329" xr:uid="{00000000-0005-0000-0000-00000D2F0000}"/>
    <cellStyle name="_Percent_Jazztel model 15-exhibits bis_Mobile CSC - CMT_Synthèse prev 2006 - 2007 par entreprise_RM 2008 01 comments ILM 3 2" xfId="12330" xr:uid="{00000000-0005-0000-0000-00000E2F0000}"/>
    <cellStyle name="_Percent_Jazztel model 15-exhibits bis_Mobile CSC - CMT_Synthèse prev 2006 - 2007 par entreprise_RM 2008 01 comments ILM 3_FCF" xfId="12331" xr:uid="{00000000-0005-0000-0000-00000F2F0000}"/>
    <cellStyle name="_Percent_Jazztel model 15-exhibits bis_Mobile CSC - CMT_Synthèse prev 2006 - 2007 par entreprise_RM 2008 01 comments ILM 4" xfId="12332" xr:uid="{00000000-0005-0000-0000-0000102F0000}"/>
    <cellStyle name="_Percent_Jazztel model 15-exhibits bis_Mobile CSC - CMT_Synthèse prev 2006 - 2007 par entreprise_RM 2008 01 comments ILM_FCF" xfId="12333" xr:uid="{00000000-0005-0000-0000-0000112F0000}"/>
    <cellStyle name="_Percent_Jazztel model 15-exhibits bis_Mobile CSC - CMT_Synthèse prev 2006 - 2007 par entreprise_RM 2008 04 comments ILM" xfId="12334" xr:uid="{00000000-0005-0000-0000-0000122F0000}"/>
    <cellStyle name="_Percent_Jazztel model 15-exhibits bis_Mobile CSC - CMT_Synthèse prev 2006 - 2007 par entreprise_RM 2008 04 comments ILM 2" xfId="12335" xr:uid="{00000000-0005-0000-0000-0000132F0000}"/>
    <cellStyle name="_Percent_Jazztel model 15-exhibits bis_Mobile CSC - CMT_Synthèse prev 2006 - 2007 par entreprise_RM 2008 04 comments ILM 2 2" xfId="12336" xr:uid="{00000000-0005-0000-0000-0000142F0000}"/>
    <cellStyle name="_Percent_Jazztel model 15-exhibits bis_Mobile CSC - CMT_Synthèse prev 2006 - 2007 par entreprise_RM 2008 04 comments ILM 2_FCF" xfId="12337" xr:uid="{00000000-0005-0000-0000-0000152F0000}"/>
    <cellStyle name="_Percent_Jazztel model 15-exhibits bis_Mobile CSC - CMT_Synthèse prev 2006 - 2007 par entreprise_RM 2008 04 comments ILM 3" xfId="12338" xr:uid="{00000000-0005-0000-0000-0000162F0000}"/>
    <cellStyle name="_Percent_Jazztel model 15-exhibits bis_Mobile CSC - CMT_Synthèse prev 2006 - 2007 par entreprise_RM 2008 04 comments ILM 3 2" xfId="12339" xr:uid="{00000000-0005-0000-0000-0000172F0000}"/>
    <cellStyle name="_Percent_Jazztel model 15-exhibits bis_Mobile CSC - CMT_Synthèse prev 2006 - 2007 par entreprise_RM 2008 04 comments ILM 3_FCF" xfId="12340" xr:uid="{00000000-0005-0000-0000-0000182F0000}"/>
    <cellStyle name="_Percent_Jazztel model 15-exhibits bis_Mobile CSC - CMT_Synthèse prev 2006 - 2007 par entreprise_RM 2008 04 comments ILM 4" xfId="12341" xr:uid="{00000000-0005-0000-0000-0000192F0000}"/>
    <cellStyle name="_Percent_Jazztel model 15-exhibits bis_Mobile CSC - CMT_Synthèse prev 2006 - 2007 par entreprise_RM 2008 04 comments ILM_FCF" xfId="12342" xr:uid="{00000000-0005-0000-0000-00001A2F0000}"/>
    <cellStyle name="_Percent_Jazztel model 15-exhibits bis_Mobile CSC - CMT_Synthèse prev 2006 - 2007 par entreprise_SPRING 2010" xfId="12343" xr:uid="{00000000-0005-0000-0000-00001B2F0000}"/>
    <cellStyle name="_Percent_Jazztel model 15-exhibits bis_Mobile CSC - CMT_Synthèse prev 2006 - 2007 par entreprise_SPRING 2010 2" xfId="12344" xr:uid="{00000000-0005-0000-0000-00001C2F0000}"/>
    <cellStyle name="_Percent_Jazztel model 15-exhibits bis_Mobile CSC - CMT_Synthèse prev 2006 - 2007 par entreprise_SPRING 2010 2 2" xfId="12345" xr:uid="{00000000-0005-0000-0000-00001D2F0000}"/>
    <cellStyle name="_Percent_Jazztel model 15-exhibits bis_Mobile CSC - CMT_Synthèse prev 2006 - 2007 par entreprise_SPRING 2010 2_FCF" xfId="12346" xr:uid="{00000000-0005-0000-0000-00001E2F0000}"/>
    <cellStyle name="_Percent_Jazztel model 15-exhibits bis_Mobile CSC - CMT_Synthèse prev 2006 - 2007 par entreprise_SPRING 2010 3" xfId="12347" xr:uid="{00000000-0005-0000-0000-00001F2F0000}"/>
    <cellStyle name="_Percent_Jazztel model 15-exhibits bis_Mobile CSC - CMT_Synthèse prev 2006 - 2007 par entreprise_SPRING 2010 3 2" xfId="12348" xr:uid="{00000000-0005-0000-0000-0000202F0000}"/>
    <cellStyle name="_Percent_Jazztel model 15-exhibits bis_Mobile CSC - CMT_Synthèse prev 2006 - 2007 par entreprise_SPRING 2010 3_FCF" xfId="12349" xr:uid="{00000000-0005-0000-0000-0000212F0000}"/>
    <cellStyle name="_Percent_Jazztel model 15-exhibits bis_Mobile CSC - CMT_Synthèse prev 2006 - 2007 par entreprise_SPRING 2010 4" xfId="12350" xr:uid="{00000000-0005-0000-0000-0000222F0000}"/>
    <cellStyle name="_Percent_Jazztel model 15-exhibits bis_Mobile CSC - CMT_Synthèse prev 2006 - 2007 par entreprise_SPRING 2010_FCF" xfId="12351" xr:uid="{00000000-0005-0000-0000-0000232F0000}"/>
    <cellStyle name="_Percent_Jazztel model 15-exhibits bis_Mobile CSC - CMT_Synthèse prev 2006 - 2007 par entreprise_Synthèse Rhodia Spring Dec 2007 P&amp;L" xfId="12352" xr:uid="{00000000-0005-0000-0000-0000242F0000}"/>
    <cellStyle name="_Percent_Jazztel model 15-exhibits bis_Mobile CSC - CMT_Synthèse prev 2006 - 2007 par entreprise_Synthèse Rhodia Spring Dec 2007 P&amp;L 2" xfId="12353" xr:uid="{00000000-0005-0000-0000-0000252F0000}"/>
    <cellStyle name="_Percent_Jazztel model 15-exhibits bis_Mobile CSC - CMT_Synthèse prev 2006 - 2007 par entreprise_Synthèse Rhodia Spring Dec 2007 P&amp;L 2 2" xfId="12354" xr:uid="{00000000-0005-0000-0000-0000262F0000}"/>
    <cellStyle name="_Percent_Jazztel model 15-exhibits bis_Mobile CSC - CMT_Synthèse prev 2006 - 2007 par entreprise_Synthèse Rhodia Spring Dec 2007 P&amp;L 2_FCF" xfId="12355" xr:uid="{00000000-0005-0000-0000-0000272F0000}"/>
    <cellStyle name="_Percent_Jazztel model 15-exhibits bis_Mobile CSC - CMT_Synthèse prev 2006 - 2007 par entreprise_Synthèse Rhodia Spring Dec 2007 P&amp;L 3" xfId="12356" xr:uid="{00000000-0005-0000-0000-0000282F0000}"/>
    <cellStyle name="_Percent_Jazztel model 15-exhibits bis_Mobile CSC - CMT_Synthèse prev 2006 - 2007 par entreprise_Synthèse Rhodia Spring Dec 2007 P&amp;L 3 2" xfId="12357" xr:uid="{00000000-0005-0000-0000-0000292F0000}"/>
    <cellStyle name="_Percent_Jazztel model 15-exhibits bis_Mobile CSC - CMT_Synthèse prev 2006 - 2007 par entreprise_Synthèse Rhodia Spring Dec 2007 P&amp;L 3_FCF" xfId="12358" xr:uid="{00000000-0005-0000-0000-00002A2F0000}"/>
    <cellStyle name="_Percent_Jazztel model 15-exhibits bis_Mobile CSC - CMT_Synthèse prev 2006 - 2007 par entreprise_Synthèse Rhodia Spring Dec 2007 P&amp;L 4" xfId="12359" xr:uid="{00000000-0005-0000-0000-00002B2F0000}"/>
    <cellStyle name="_Percent_Jazztel model 15-exhibits bis_Mobile CSC - CMT_Synthèse prev 2006 - 2007 par entreprise_Synthèse Rhodia Spring Dec 2007 P&amp;L_FCF" xfId="12360" xr:uid="{00000000-0005-0000-0000-00002C2F0000}"/>
    <cellStyle name="_Percent_Jazztel model 15-exhibits bis_Mobile CSC - CMT_Synthèse prev 2006 - 2007 par entreprise_WC &amp; Free Cash Flow 200801" xfId="12361" xr:uid="{00000000-0005-0000-0000-00002D2F0000}"/>
    <cellStyle name="_Percent_Jazztel model 15-exhibits bis_Mobile CSC - CMT_Synthèse prev 2006 - 2007 par entreprise_WC &amp; Free Cash Flow 200801 2" xfId="12362" xr:uid="{00000000-0005-0000-0000-00002E2F0000}"/>
    <cellStyle name="_Percent_Jazztel model 15-exhibits bis_Mobile CSC - CMT_Synthèse prev 2006 - 2007 par entreprise_WC &amp; Free Cash Flow 200801 2 2" xfId="12363" xr:uid="{00000000-0005-0000-0000-00002F2F0000}"/>
    <cellStyle name="_Percent_Jazztel model 15-exhibits bis_Mobile CSC - CMT_Synthèse prev 2006 - 2007 par entreprise_WC &amp; Free Cash Flow 200801 2_FCF" xfId="12364" xr:uid="{00000000-0005-0000-0000-0000302F0000}"/>
    <cellStyle name="_Percent_Jazztel model 15-exhibits bis_Mobile CSC - CMT_Synthèse prev 2006 - 2007 par entreprise_WC &amp; Free Cash Flow 200801 3" xfId="12365" xr:uid="{00000000-0005-0000-0000-0000312F0000}"/>
    <cellStyle name="_Percent_Jazztel model 15-exhibits bis_Mobile CSC - CMT_Synthèse prev 2006 - 2007 par entreprise_WC &amp; Free Cash Flow 200801 3 2" xfId="12366" xr:uid="{00000000-0005-0000-0000-0000322F0000}"/>
    <cellStyle name="_Percent_Jazztel model 15-exhibits bis_Mobile CSC - CMT_Synthèse prev 2006 - 2007 par entreprise_WC &amp; Free Cash Flow 200801 3_FCF" xfId="12367" xr:uid="{00000000-0005-0000-0000-0000332F0000}"/>
    <cellStyle name="_Percent_Jazztel model 15-exhibits bis_Mobile CSC - CMT_Synthèse prev 2006 - 2007 par entreprise_WC &amp; Free Cash Flow 200801 4" xfId="12368" xr:uid="{00000000-0005-0000-0000-0000342F0000}"/>
    <cellStyle name="_Percent_Jazztel model 15-exhibits bis_Mobile CSC - CMT_Synthèse prev 2006 - 2007 par entreprise_WC &amp; Free Cash Flow 200801_FCF" xfId="12369" xr:uid="{00000000-0005-0000-0000-0000352F0000}"/>
    <cellStyle name="_Percent_Jazztel model 15-exhibits bis_Mobile CSC - CMT_Synthèse prev 2006 - 2007 par entreprise_WC &amp; Free Cash Flow 2011-10" xfId="12370" xr:uid="{00000000-0005-0000-0000-0000362F0000}"/>
    <cellStyle name="_Percent_Jazztel model 15-exhibits bis_Mobile CSC - CMT_Synthèse prev 2006 - 2007 par entreprise_WC &amp; Free Cash Flow 2011-10 2" xfId="12371" xr:uid="{00000000-0005-0000-0000-0000372F0000}"/>
    <cellStyle name="_Percent_Jazztel model 15-exhibits bis_Mobile CSC - CMT_Synthèse prev 2006 - 2007 par entreprise_WC &amp; Free Cash Flow 2011-10 2 2" xfId="12372" xr:uid="{00000000-0005-0000-0000-0000382F0000}"/>
    <cellStyle name="_Percent_Jazztel model 15-exhibits bis_Mobile CSC - CMT_Synthèse prev 2006 - 2007 par entreprise_WC &amp; Free Cash Flow 2011-10 2_FCF" xfId="12373" xr:uid="{00000000-0005-0000-0000-0000392F0000}"/>
    <cellStyle name="_Percent_Jazztel model 15-exhibits bis_Mobile CSC - CMT_Synthèse prev 2006 - 2007 par entreprise_WC &amp; Free Cash Flow 2011-10 3" xfId="12374" xr:uid="{00000000-0005-0000-0000-00003A2F0000}"/>
    <cellStyle name="_Percent_Jazztel model 15-exhibits bis_Mobile CSC - CMT_Synthèse prev 2006 - 2007 par entreprise_WC &amp; Free Cash Flow 2011-10 3 2" xfId="12375" xr:uid="{00000000-0005-0000-0000-00003B2F0000}"/>
    <cellStyle name="_Percent_Jazztel model 15-exhibits bis_Mobile CSC - CMT_Synthèse prev 2006 - 2007 par entreprise_WC &amp; Free Cash Flow 2011-10 3_FCF" xfId="12376" xr:uid="{00000000-0005-0000-0000-00003C2F0000}"/>
    <cellStyle name="_Percent_Jazztel model 15-exhibits bis_Mobile CSC - CMT_Synthèse prev 2006 - 2007 par entreprise_WC &amp; Free Cash Flow 2011-10 4" xfId="12377" xr:uid="{00000000-0005-0000-0000-00003D2F0000}"/>
    <cellStyle name="_Percent_Jazztel model 15-exhibits bis_Mobile CSC - CMT_Synthèse prev 2006 - 2007 par entreprise_WC &amp; Free Cash Flow 2011-10_FCF" xfId="12378" xr:uid="{00000000-0005-0000-0000-00003E2F0000}"/>
    <cellStyle name="_Percent_Jazztel model 15-exhibits bis_Mobile CSC - CMT_Synthèse prev 2006 - 2007 par entreprise_WC &amp; Free Cash Flow Spring 200806" xfId="12379" xr:uid="{00000000-0005-0000-0000-00003F2F0000}"/>
    <cellStyle name="_Percent_Jazztel model 15-exhibits bis_Mobile CSC - CMT_Synthèse prev 2006 - 2007 par entreprise_WC &amp; Free Cash Flow Spring 200806 2" xfId="12380" xr:uid="{00000000-0005-0000-0000-0000402F0000}"/>
    <cellStyle name="_Percent_Jazztel model 15-exhibits bis_Mobile CSC - CMT_Synthèse prev 2006 - 2007 par entreprise_WC &amp; Free Cash Flow Spring 200806 2 2" xfId="12381" xr:uid="{00000000-0005-0000-0000-0000412F0000}"/>
    <cellStyle name="_Percent_Jazztel model 15-exhibits bis_Mobile CSC - CMT_Synthèse prev 2006 - 2007 par entreprise_WC &amp; Free Cash Flow Spring 200806 2_FCF" xfId="12382" xr:uid="{00000000-0005-0000-0000-0000422F0000}"/>
    <cellStyle name="_Percent_Jazztel model 15-exhibits bis_Mobile CSC - CMT_Synthèse prev 2006 - 2007 par entreprise_WC &amp; Free Cash Flow Spring 200806 3" xfId="12383" xr:uid="{00000000-0005-0000-0000-0000432F0000}"/>
    <cellStyle name="_Percent_Jazztel model 15-exhibits bis_Mobile CSC - CMT_Synthèse prev 2006 - 2007 par entreprise_WC &amp; Free Cash Flow Spring 200806 3 2" xfId="12384" xr:uid="{00000000-0005-0000-0000-0000442F0000}"/>
    <cellStyle name="_Percent_Jazztel model 15-exhibits bis_Mobile CSC - CMT_Synthèse prev 2006 - 2007 par entreprise_WC &amp; Free Cash Flow Spring 200806 3_FCF" xfId="12385" xr:uid="{00000000-0005-0000-0000-0000452F0000}"/>
    <cellStyle name="_Percent_Jazztel model 15-exhibits bis_Mobile CSC - CMT_Synthèse prev 2006 - 2007 par entreprise_WC &amp; Free Cash Flow Spring 200806 4" xfId="12386" xr:uid="{00000000-0005-0000-0000-0000462F0000}"/>
    <cellStyle name="_Percent_Jazztel model 15-exhibits bis_Mobile CSC - CMT_Synthèse prev 2006 - 2007 par entreprise_WC &amp; Free Cash Flow Spring 200806_FCF" xfId="12387" xr:uid="{00000000-0005-0000-0000-0000472F0000}"/>
    <cellStyle name="_Percent_Jazztel model 15-exhibits bis_T_MOBIL2" xfId="12388" xr:uid="{00000000-0005-0000-0000-0000482F0000}"/>
    <cellStyle name="_Percent_Jazztel model 15-exhibits bis_T_MOBIL2 2" xfId="12389" xr:uid="{00000000-0005-0000-0000-0000492F0000}"/>
    <cellStyle name="_Percent_Jazztel model 15-exhibits bis_T_MOBIL2 2 2" xfId="12390" xr:uid="{00000000-0005-0000-0000-00004A2F0000}"/>
    <cellStyle name="_Percent_Jazztel model 15-exhibits bis_T_MOBIL2 2_FCF" xfId="12391" xr:uid="{00000000-0005-0000-0000-00004B2F0000}"/>
    <cellStyle name="_Percent_Jazztel model 15-exhibits bis_T_MOBIL2 3" xfId="12392" xr:uid="{00000000-0005-0000-0000-00004C2F0000}"/>
    <cellStyle name="_Percent_Jazztel model 15-exhibits bis_T_MOBIL2 3 2" xfId="12393" xr:uid="{00000000-0005-0000-0000-00004D2F0000}"/>
    <cellStyle name="_Percent_Jazztel model 15-exhibits bis_T_MOBIL2 3_FCF" xfId="12394" xr:uid="{00000000-0005-0000-0000-00004E2F0000}"/>
    <cellStyle name="_Percent_Jazztel model 15-exhibits bis_T_MOBIL2 4" xfId="12395" xr:uid="{00000000-0005-0000-0000-00004F2F0000}"/>
    <cellStyle name="_Percent_Jazztel model 15-exhibits bis_T_MOBIL2_FCF" xfId="12396" xr:uid="{00000000-0005-0000-0000-0000502F0000}"/>
    <cellStyle name="_Percent_Jazztel model 15-exhibits bis_T_MOBIL2_Merger model_10 Aug Credit" xfId="12397" xr:uid="{00000000-0005-0000-0000-0000512F0000}"/>
    <cellStyle name="_Percent_Jazztel model 15-exhibits bis_T_MOBIL2_Merger model_10 Aug Credit 2" xfId="12398" xr:uid="{00000000-0005-0000-0000-0000522F0000}"/>
    <cellStyle name="_Percent_Jazztel model 15-exhibits bis_T_MOBIL2_Merger model_10 Aug Credit 2 2" xfId="12399" xr:uid="{00000000-0005-0000-0000-0000532F0000}"/>
    <cellStyle name="_Percent_Jazztel model 15-exhibits bis_T_MOBIL2_Merger model_10 Aug Credit 2_FCF" xfId="12400" xr:uid="{00000000-0005-0000-0000-0000542F0000}"/>
    <cellStyle name="_Percent_Jazztel model 15-exhibits bis_T_MOBIL2_Merger model_10 Aug Credit 3" xfId="12401" xr:uid="{00000000-0005-0000-0000-0000552F0000}"/>
    <cellStyle name="_Percent_Jazztel model 15-exhibits bis_T_MOBIL2_Merger model_10 Aug Credit 3 2" xfId="12402" xr:uid="{00000000-0005-0000-0000-0000562F0000}"/>
    <cellStyle name="_Percent_Jazztel model 15-exhibits bis_T_MOBIL2_Merger model_10 Aug Credit 3_FCF" xfId="12403" xr:uid="{00000000-0005-0000-0000-0000572F0000}"/>
    <cellStyle name="_Percent_Jazztel model 15-exhibits bis_T_MOBIL2_Merger model_10 Aug Credit 4" xfId="12404" xr:uid="{00000000-0005-0000-0000-0000582F0000}"/>
    <cellStyle name="_Percent_Jazztel model 15-exhibits bis_T_MOBIL2_Merger model_10 Aug Credit_FCF" xfId="12405" xr:uid="{00000000-0005-0000-0000-0000592F0000}"/>
    <cellStyle name="_Percent_Jazztel model 15-exhibits_2009-07-22_PEC-CAPEX 2009-2010_V7" xfId="12406" xr:uid="{00000000-0005-0000-0000-00005A2F0000}"/>
    <cellStyle name="_Percent_Jazztel model 15-exhibits_2009-08_PEC-CAPEX 2009-2010_V8" xfId="12407" xr:uid="{00000000-0005-0000-0000-00005B2F0000}"/>
    <cellStyle name="_Percent_Jazztel model 15-exhibits_FCF" xfId="12408" xr:uid="{00000000-0005-0000-0000-00005C2F0000}"/>
    <cellStyle name="_Percent_Jazztel model 15-exhibits_Jazztel model 16DP3-Exhibits" xfId="12409" xr:uid="{00000000-0005-0000-0000-00005D2F0000}"/>
    <cellStyle name="_Percent_Jazztel model 15-exhibits_Jazztel model 16DP3-Exhibits 2" xfId="12410" xr:uid="{00000000-0005-0000-0000-00005E2F0000}"/>
    <cellStyle name="_Percent_Jazztel model 15-exhibits_Jazztel model 16DP3-Exhibits 2 2" xfId="12411" xr:uid="{00000000-0005-0000-0000-00005F2F0000}"/>
    <cellStyle name="_Percent_Jazztel model 15-exhibits_Jazztel model 16DP3-Exhibits 2_FCF" xfId="12412" xr:uid="{00000000-0005-0000-0000-0000602F0000}"/>
    <cellStyle name="_Percent_Jazztel model 15-exhibits_Jazztel model 16DP3-Exhibits 3" xfId="12413" xr:uid="{00000000-0005-0000-0000-0000612F0000}"/>
    <cellStyle name="_Percent_Jazztel model 15-exhibits_Jazztel model 16DP3-Exhibits 3 2" xfId="12414" xr:uid="{00000000-0005-0000-0000-0000622F0000}"/>
    <cellStyle name="_Percent_Jazztel model 15-exhibits_Jazztel model 16DP3-Exhibits 3_FCF" xfId="12415" xr:uid="{00000000-0005-0000-0000-0000632F0000}"/>
    <cellStyle name="_Percent_Jazztel model 15-exhibits_Jazztel model 16DP3-Exhibits 4" xfId="12416" xr:uid="{00000000-0005-0000-0000-0000642F0000}"/>
    <cellStyle name="_Percent_Jazztel model 15-exhibits_Jazztel model 16DP3-Exhibits_FCF" xfId="12417" xr:uid="{00000000-0005-0000-0000-0000652F0000}"/>
    <cellStyle name="_Percent_Jazztel model 15-exhibits_Jazztel model 16DP3-Exhibits_Mobile CSC - CMT" xfId="12418" xr:uid="{00000000-0005-0000-0000-0000662F0000}"/>
    <cellStyle name="_Percent_Jazztel model 15-exhibits_Jazztel model 16DP3-Exhibits_Mobile CSC - CMT 2" xfId="12419" xr:uid="{00000000-0005-0000-0000-0000672F0000}"/>
    <cellStyle name="_Percent_Jazztel model 15-exhibits_Jazztel model 16DP3-Exhibits_Mobile CSC - CMT 2 2" xfId="12420" xr:uid="{00000000-0005-0000-0000-0000682F0000}"/>
    <cellStyle name="_Percent_Jazztel model 15-exhibits_Jazztel model 16DP3-Exhibits_Mobile CSC - CMT 2_FCF" xfId="12421" xr:uid="{00000000-0005-0000-0000-0000692F0000}"/>
    <cellStyle name="_Percent_Jazztel model 15-exhibits_Jazztel model 16DP3-Exhibits_Mobile CSC - CMT 3" xfId="12422" xr:uid="{00000000-0005-0000-0000-00006A2F0000}"/>
    <cellStyle name="_Percent_Jazztel model 15-exhibits_Jazztel model 16DP3-Exhibits_Mobile CSC - CMT 3 2" xfId="12423" xr:uid="{00000000-0005-0000-0000-00006B2F0000}"/>
    <cellStyle name="_Percent_Jazztel model 15-exhibits_Jazztel model 16DP3-Exhibits_Mobile CSC - CMT 3_FCF" xfId="12424" xr:uid="{00000000-0005-0000-0000-00006C2F0000}"/>
    <cellStyle name="_Percent_Jazztel model 15-exhibits_Jazztel model 16DP3-Exhibits_Mobile CSC - CMT 4" xfId="12425" xr:uid="{00000000-0005-0000-0000-00006D2F0000}"/>
    <cellStyle name="_Percent_Jazztel model 15-exhibits_Jazztel model 16DP3-Exhibits_Mobile CSC - CMT_Chiffres Pres board 2007" xfId="12426" xr:uid="{00000000-0005-0000-0000-00006E2F0000}"/>
    <cellStyle name="_Percent_Jazztel model 15-exhibits_Jazztel model 16DP3-Exhibits_Mobile CSC - CMT_Chiffres Pres board 2007 2" xfId="12427" xr:uid="{00000000-0005-0000-0000-00006F2F0000}"/>
    <cellStyle name="_Percent_Jazztel model 15-exhibits_Jazztel model 16DP3-Exhibits_Mobile CSC - CMT_Chiffres Pres board 2007 2 2" xfId="12428" xr:uid="{00000000-0005-0000-0000-0000702F0000}"/>
    <cellStyle name="_Percent_Jazztel model 15-exhibits_Jazztel model 16DP3-Exhibits_Mobile CSC - CMT_Chiffres Pres board 2007 2_FCF" xfId="12429" xr:uid="{00000000-0005-0000-0000-0000712F0000}"/>
    <cellStyle name="_Percent_Jazztel model 15-exhibits_Jazztel model 16DP3-Exhibits_Mobile CSC - CMT_Chiffres Pres board 2007 3" xfId="12430" xr:uid="{00000000-0005-0000-0000-0000722F0000}"/>
    <cellStyle name="_Percent_Jazztel model 15-exhibits_Jazztel model 16DP3-Exhibits_Mobile CSC - CMT_Chiffres Pres board 2007 3 2" xfId="12431" xr:uid="{00000000-0005-0000-0000-0000732F0000}"/>
    <cellStyle name="_Percent_Jazztel model 15-exhibits_Jazztel model 16DP3-Exhibits_Mobile CSC - CMT_Chiffres Pres board 2007 3_FCF" xfId="12432" xr:uid="{00000000-0005-0000-0000-0000742F0000}"/>
    <cellStyle name="_Percent_Jazztel model 15-exhibits_Jazztel model 16DP3-Exhibits_Mobile CSC - CMT_Chiffres Pres board 2007 4" xfId="12433" xr:uid="{00000000-0005-0000-0000-0000752F0000}"/>
    <cellStyle name="_Percent_Jazztel model 15-exhibits_Jazztel model 16DP3-Exhibits_Mobile CSC - CMT_Chiffres Pres board 2007_FCF" xfId="12434" xr:uid="{00000000-0005-0000-0000-0000762F0000}"/>
    <cellStyle name="_Percent_Jazztel model 15-exhibits_Jazztel model 16DP3-Exhibits_Mobile CSC - CMT_Chiffres Pres Juillet 2007" xfId="12435" xr:uid="{00000000-0005-0000-0000-0000772F0000}"/>
    <cellStyle name="_Percent_Jazztel model 15-exhibits_Jazztel model 16DP3-Exhibits_Mobile CSC - CMT_Chiffres Pres Juillet 2007 2" xfId="12436" xr:uid="{00000000-0005-0000-0000-0000782F0000}"/>
    <cellStyle name="_Percent_Jazztel model 15-exhibits_Jazztel model 16DP3-Exhibits_Mobile CSC - CMT_Chiffres Pres Juillet 2007 2 2" xfId="12437" xr:uid="{00000000-0005-0000-0000-0000792F0000}"/>
    <cellStyle name="_Percent_Jazztel model 15-exhibits_Jazztel model 16DP3-Exhibits_Mobile CSC - CMT_Chiffres Pres Juillet 2007 2_FCF" xfId="12438" xr:uid="{00000000-0005-0000-0000-00007A2F0000}"/>
    <cellStyle name="_Percent_Jazztel model 15-exhibits_Jazztel model 16DP3-Exhibits_Mobile CSC - CMT_Chiffres Pres Juillet 2007 3" xfId="12439" xr:uid="{00000000-0005-0000-0000-00007B2F0000}"/>
    <cellStyle name="_Percent_Jazztel model 15-exhibits_Jazztel model 16DP3-Exhibits_Mobile CSC - CMT_Chiffres Pres Juillet 2007 3 2" xfId="12440" xr:uid="{00000000-0005-0000-0000-00007C2F0000}"/>
    <cellStyle name="_Percent_Jazztel model 15-exhibits_Jazztel model 16DP3-Exhibits_Mobile CSC - CMT_Chiffres Pres Juillet 2007 3_FCF" xfId="12441" xr:uid="{00000000-0005-0000-0000-00007D2F0000}"/>
    <cellStyle name="_Percent_Jazztel model 15-exhibits_Jazztel model 16DP3-Exhibits_Mobile CSC - CMT_Chiffres Pres Juillet 2007 4" xfId="12442" xr:uid="{00000000-0005-0000-0000-00007E2F0000}"/>
    <cellStyle name="_Percent_Jazztel model 15-exhibits_Jazztel model 16DP3-Exhibits_Mobile CSC - CMT_Chiffres Pres Juillet 2007_FCF" xfId="12443" xr:uid="{00000000-0005-0000-0000-00007F2F0000}"/>
    <cellStyle name="_Percent_Jazztel model 15-exhibits_Jazztel model 16DP3-Exhibits_Mobile CSC - CMT_FCF" xfId="12444" xr:uid="{00000000-0005-0000-0000-0000802F0000}"/>
    <cellStyle name="_Percent_Jazztel model 15-exhibits_Jazztel model 16DP3-Exhibits_Mobile CSC - CMT_Free Cash Flow" xfId="12445" xr:uid="{00000000-0005-0000-0000-0000812F0000}"/>
    <cellStyle name="_Percent_Jazztel model 15-exhibits_Jazztel model 16DP3-Exhibits_Mobile CSC - CMT_Free Cash Flow 2" xfId="12446" xr:uid="{00000000-0005-0000-0000-0000822F0000}"/>
    <cellStyle name="_Percent_Jazztel model 15-exhibits_Jazztel model 16DP3-Exhibits_Mobile CSC - CMT_Free Cash Flow 2 2" xfId="12447" xr:uid="{00000000-0005-0000-0000-0000832F0000}"/>
    <cellStyle name="_Percent_Jazztel model 15-exhibits_Jazztel model 16DP3-Exhibits_Mobile CSC - CMT_Free Cash Flow 2_FCF" xfId="12448" xr:uid="{00000000-0005-0000-0000-0000842F0000}"/>
    <cellStyle name="_Percent_Jazztel model 15-exhibits_Jazztel model 16DP3-Exhibits_Mobile CSC - CMT_Free Cash Flow 3" xfId="12449" xr:uid="{00000000-0005-0000-0000-0000852F0000}"/>
    <cellStyle name="_Percent_Jazztel model 15-exhibits_Jazztel model 16DP3-Exhibits_Mobile CSC - CMT_Free Cash Flow 3 2" xfId="12450" xr:uid="{00000000-0005-0000-0000-0000862F0000}"/>
    <cellStyle name="_Percent_Jazztel model 15-exhibits_Jazztel model 16DP3-Exhibits_Mobile CSC - CMT_Free Cash Flow 3_FCF" xfId="12451" xr:uid="{00000000-0005-0000-0000-0000872F0000}"/>
    <cellStyle name="_Percent_Jazztel model 15-exhibits_Jazztel model 16DP3-Exhibits_Mobile CSC - CMT_Free Cash Flow 4" xfId="12452" xr:uid="{00000000-0005-0000-0000-0000882F0000}"/>
    <cellStyle name="_Percent_Jazztel model 15-exhibits_Jazztel model 16DP3-Exhibits_Mobile CSC - CMT_Free Cash Flow_Bridge FC Act 2007 vs 2008 (Fct June) par entreprise" xfId="12453" xr:uid="{00000000-0005-0000-0000-0000892F0000}"/>
    <cellStyle name="_Percent_Jazztel model 15-exhibits_Jazztel model 16DP3-Exhibits_Mobile CSC - CMT_Free Cash Flow_Bridge FC Act 2007 vs 2008 (Fct June) par entreprise 2" xfId="12454" xr:uid="{00000000-0005-0000-0000-00008A2F0000}"/>
    <cellStyle name="_Percent_Jazztel model 15-exhibits_Jazztel model 16DP3-Exhibits_Mobile CSC - CMT_Free Cash Flow_Bridge FC Act 2007 vs 2008 (Fct June) par entreprise 2 2" xfId="12455" xr:uid="{00000000-0005-0000-0000-00008B2F0000}"/>
    <cellStyle name="_Percent_Jazztel model 15-exhibits_Jazztel model 16DP3-Exhibits_Mobile CSC - CMT_Free Cash Flow_Bridge FC Act 2007 vs 2008 (Fct June) par entreprise 2_FCF" xfId="12456" xr:uid="{00000000-0005-0000-0000-00008C2F0000}"/>
    <cellStyle name="_Percent_Jazztel model 15-exhibits_Jazztel model 16DP3-Exhibits_Mobile CSC - CMT_Free Cash Flow_Bridge FC Act 2007 vs 2008 (Fct June) par entreprise 3" xfId="12457" xr:uid="{00000000-0005-0000-0000-00008D2F0000}"/>
    <cellStyle name="_Percent_Jazztel model 15-exhibits_Jazztel model 16DP3-Exhibits_Mobile CSC - CMT_Free Cash Flow_Bridge FC Act 2007 vs 2008 (Fct June) par entreprise 3 2" xfId="12458" xr:uid="{00000000-0005-0000-0000-00008E2F0000}"/>
    <cellStyle name="_Percent_Jazztel model 15-exhibits_Jazztel model 16DP3-Exhibits_Mobile CSC - CMT_Free Cash Flow_Bridge FC Act 2007 vs 2008 (Fct June) par entreprise 3_FCF" xfId="12459" xr:uid="{00000000-0005-0000-0000-00008F2F0000}"/>
    <cellStyle name="_Percent_Jazztel model 15-exhibits_Jazztel model 16DP3-Exhibits_Mobile CSC - CMT_Free Cash Flow_Bridge FC Act 2007 vs 2008 (Fct June) par entreprise 4" xfId="12460" xr:uid="{00000000-0005-0000-0000-0000902F0000}"/>
    <cellStyle name="_Percent_Jazztel model 15-exhibits_Jazztel model 16DP3-Exhibits_Mobile CSC - CMT_Free Cash Flow_Bridge FC Act 2007 vs 2008 (Fct June) par entreprise_FCF" xfId="12461" xr:uid="{00000000-0005-0000-0000-0000912F0000}"/>
    <cellStyle name="_Percent_Jazztel model 15-exhibits_Jazztel model 16DP3-Exhibits_Mobile CSC - CMT_Free Cash Flow_Cash Unit Review 2012 03 Acetow" xfId="12462" xr:uid="{00000000-0005-0000-0000-0000922F0000}"/>
    <cellStyle name="_Percent_Jazztel model 15-exhibits_Jazztel model 16DP3-Exhibits_Mobile CSC - CMT_Free Cash Flow_Chiffres Pres board 2007" xfId="12463" xr:uid="{00000000-0005-0000-0000-0000932F0000}"/>
    <cellStyle name="_Percent_Jazztel model 15-exhibits_Jazztel model 16DP3-Exhibits_Mobile CSC - CMT_Free Cash Flow_Chiffres Pres board 2007 2" xfId="12464" xr:uid="{00000000-0005-0000-0000-0000942F0000}"/>
    <cellStyle name="_Percent_Jazztel model 15-exhibits_Jazztel model 16DP3-Exhibits_Mobile CSC - CMT_Free Cash Flow_Chiffres Pres board 2007 2 2" xfId="12465" xr:uid="{00000000-0005-0000-0000-0000952F0000}"/>
    <cellStyle name="_Percent_Jazztel model 15-exhibits_Jazztel model 16DP3-Exhibits_Mobile CSC - CMT_Free Cash Flow_Chiffres Pres board 2007 2_FCF" xfId="12466" xr:uid="{00000000-0005-0000-0000-0000962F0000}"/>
    <cellStyle name="_Percent_Jazztel model 15-exhibits_Jazztel model 16DP3-Exhibits_Mobile CSC - CMT_Free Cash Flow_Chiffres Pres board 2007 3" xfId="12467" xr:uid="{00000000-0005-0000-0000-0000972F0000}"/>
    <cellStyle name="_Percent_Jazztel model 15-exhibits_Jazztel model 16DP3-Exhibits_Mobile CSC - CMT_Free Cash Flow_Chiffres Pres board 2007 3 2" xfId="12468" xr:uid="{00000000-0005-0000-0000-0000982F0000}"/>
    <cellStyle name="_Percent_Jazztel model 15-exhibits_Jazztel model 16DP3-Exhibits_Mobile CSC - CMT_Free Cash Flow_Chiffres Pres board 2007 3_FCF" xfId="12469" xr:uid="{00000000-0005-0000-0000-0000992F0000}"/>
    <cellStyle name="_Percent_Jazztel model 15-exhibits_Jazztel model 16DP3-Exhibits_Mobile CSC - CMT_Free Cash Flow_Chiffres Pres board 2007 4" xfId="12470" xr:uid="{00000000-0005-0000-0000-00009A2F0000}"/>
    <cellStyle name="_Percent_Jazztel model 15-exhibits_Jazztel model 16DP3-Exhibits_Mobile CSC - CMT_Free Cash Flow_Chiffres Pres board 2007_FCF" xfId="12471" xr:uid="{00000000-0005-0000-0000-00009B2F0000}"/>
    <cellStyle name="_Percent_Jazztel model 15-exhibits_Jazztel model 16DP3-Exhibits_Mobile CSC - CMT_Free Cash Flow_Conso Bridge EBITDA 2008x2007" xfId="12472" xr:uid="{00000000-0005-0000-0000-00009C2F0000}"/>
    <cellStyle name="_Percent_Jazztel model 15-exhibits_Jazztel model 16DP3-Exhibits_Mobile CSC - CMT_Free Cash Flow_Conso Bridge EBITDA 2008x2007 2" xfId="12473" xr:uid="{00000000-0005-0000-0000-00009D2F0000}"/>
    <cellStyle name="_Percent_Jazztel model 15-exhibits_Jazztel model 16DP3-Exhibits_Mobile CSC - CMT_Free Cash Flow_Conso Bridge EBITDA 2008x2007 2 2" xfId="12474" xr:uid="{00000000-0005-0000-0000-00009E2F0000}"/>
    <cellStyle name="_Percent_Jazztel model 15-exhibits_Jazztel model 16DP3-Exhibits_Mobile CSC - CMT_Free Cash Flow_Conso Bridge EBITDA 2008x2007 2_FCF" xfId="12475" xr:uid="{00000000-0005-0000-0000-00009F2F0000}"/>
    <cellStyle name="_Percent_Jazztel model 15-exhibits_Jazztel model 16DP3-Exhibits_Mobile CSC - CMT_Free Cash Flow_Conso Bridge EBITDA 2008x2007 3" xfId="12476" xr:uid="{00000000-0005-0000-0000-0000A02F0000}"/>
    <cellStyle name="_Percent_Jazztel model 15-exhibits_Jazztel model 16DP3-Exhibits_Mobile CSC - CMT_Free Cash Flow_Conso Bridge EBITDA 2008x2007 3 2" xfId="12477" xr:uid="{00000000-0005-0000-0000-0000A12F0000}"/>
    <cellStyle name="_Percent_Jazztel model 15-exhibits_Jazztel model 16DP3-Exhibits_Mobile CSC - CMT_Free Cash Flow_Conso Bridge EBITDA 2008x2007 3_FCF" xfId="12478" xr:uid="{00000000-0005-0000-0000-0000A22F0000}"/>
    <cellStyle name="_Percent_Jazztel model 15-exhibits_Jazztel model 16DP3-Exhibits_Mobile CSC - CMT_Free Cash Flow_Conso Bridge EBITDA 2008x2007 4" xfId="12479" xr:uid="{00000000-0005-0000-0000-0000A32F0000}"/>
    <cellStyle name="_Percent_Jazztel model 15-exhibits_Jazztel model 16DP3-Exhibits_Mobile CSC - CMT_Free Cash Flow_Conso Bridge EBITDA 2008x2007 SPRING06" xfId="12480" xr:uid="{00000000-0005-0000-0000-0000A42F0000}"/>
    <cellStyle name="_Percent_Jazztel model 15-exhibits_Jazztel model 16DP3-Exhibits_Mobile CSC - CMT_Free Cash Flow_Conso Bridge EBITDA 2008x2007 SPRING06 2" xfId="12481" xr:uid="{00000000-0005-0000-0000-0000A52F0000}"/>
    <cellStyle name="_Percent_Jazztel model 15-exhibits_Jazztel model 16DP3-Exhibits_Mobile CSC - CMT_Free Cash Flow_Conso Bridge EBITDA 2008x2007 SPRING06 2 2" xfId="12482" xr:uid="{00000000-0005-0000-0000-0000A62F0000}"/>
    <cellStyle name="_Percent_Jazztel model 15-exhibits_Jazztel model 16DP3-Exhibits_Mobile CSC - CMT_Free Cash Flow_Conso Bridge EBITDA 2008x2007 SPRING06 2_FCF" xfId="12483" xr:uid="{00000000-0005-0000-0000-0000A72F0000}"/>
    <cellStyle name="_Percent_Jazztel model 15-exhibits_Jazztel model 16DP3-Exhibits_Mobile CSC - CMT_Free Cash Flow_Conso Bridge EBITDA 2008x2007 SPRING06 3" xfId="12484" xr:uid="{00000000-0005-0000-0000-0000A82F0000}"/>
    <cellStyle name="_Percent_Jazztel model 15-exhibits_Jazztel model 16DP3-Exhibits_Mobile CSC - CMT_Free Cash Flow_Conso Bridge EBITDA 2008x2007 SPRING06 3 2" xfId="12485" xr:uid="{00000000-0005-0000-0000-0000A92F0000}"/>
    <cellStyle name="_Percent_Jazztel model 15-exhibits_Jazztel model 16DP3-Exhibits_Mobile CSC - CMT_Free Cash Flow_Conso Bridge EBITDA 2008x2007 SPRING06 3_FCF" xfId="12486" xr:uid="{00000000-0005-0000-0000-0000AA2F0000}"/>
    <cellStyle name="_Percent_Jazztel model 15-exhibits_Jazztel model 16DP3-Exhibits_Mobile CSC - CMT_Free Cash Flow_Conso Bridge EBITDA 2008x2007 SPRING06 4" xfId="12487" xr:uid="{00000000-0005-0000-0000-0000AB2F0000}"/>
    <cellStyle name="_Percent_Jazztel model 15-exhibits_Jazztel model 16DP3-Exhibits_Mobile CSC - CMT_Free Cash Flow_Conso Bridge EBITDA 2008x2007 SPRING06_FCF" xfId="12488" xr:uid="{00000000-0005-0000-0000-0000AC2F0000}"/>
    <cellStyle name="_Percent_Jazztel model 15-exhibits_Jazztel model 16DP3-Exhibits_Mobile CSC - CMT_Free Cash Flow_Conso Bridge EBITDA 2008x2007_FCF" xfId="12489" xr:uid="{00000000-0005-0000-0000-0000AD2F0000}"/>
    <cellStyle name="_Percent_Jazztel model 15-exhibits_Jazztel model 16DP3-Exhibits_Mobile CSC - CMT_Free Cash Flow_FCF" xfId="12490" xr:uid="{00000000-0005-0000-0000-0000AE2F0000}"/>
    <cellStyle name="_Percent_Jazztel model 15-exhibits_Jazztel model 16DP3-Exhibits_Mobile CSC - CMT_Free Cash Flow_P&amp;L Spring 200806" xfId="12491" xr:uid="{00000000-0005-0000-0000-0000AF2F0000}"/>
    <cellStyle name="_Percent_Jazztel model 15-exhibits_Jazztel model 16DP3-Exhibits_Mobile CSC - CMT_Free Cash Flow_P&amp;L Spring 200806 2" xfId="12492" xr:uid="{00000000-0005-0000-0000-0000B02F0000}"/>
    <cellStyle name="_Percent_Jazztel model 15-exhibits_Jazztel model 16DP3-Exhibits_Mobile CSC - CMT_Free Cash Flow_P&amp;L Spring 200806 2 2" xfId="12493" xr:uid="{00000000-0005-0000-0000-0000B12F0000}"/>
    <cellStyle name="_Percent_Jazztel model 15-exhibits_Jazztel model 16DP3-Exhibits_Mobile CSC - CMT_Free Cash Flow_P&amp;L Spring 200806 2_FCF" xfId="12494" xr:uid="{00000000-0005-0000-0000-0000B22F0000}"/>
    <cellStyle name="_Percent_Jazztel model 15-exhibits_Jazztel model 16DP3-Exhibits_Mobile CSC - CMT_Free Cash Flow_P&amp;L Spring 200806 3" xfId="12495" xr:uid="{00000000-0005-0000-0000-0000B32F0000}"/>
    <cellStyle name="_Percent_Jazztel model 15-exhibits_Jazztel model 16DP3-Exhibits_Mobile CSC - CMT_Free Cash Flow_P&amp;L Spring 200806 3 2" xfId="12496" xr:uid="{00000000-0005-0000-0000-0000B42F0000}"/>
    <cellStyle name="_Percent_Jazztel model 15-exhibits_Jazztel model 16DP3-Exhibits_Mobile CSC - CMT_Free Cash Flow_P&amp;L Spring 200806 3_FCF" xfId="12497" xr:uid="{00000000-0005-0000-0000-0000B52F0000}"/>
    <cellStyle name="_Percent_Jazztel model 15-exhibits_Jazztel model 16DP3-Exhibits_Mobile CSC - CMT_Free Cash Flow_P&amp;L Spring 200806 4" xfId="12498" xr:uid="{00000000-0005-0000-0000-0000B62F0000}"/>
    <cellStyle name="_Percent_Jazztel model 15-exhibits_Jazztel model 16DP3-Exhibits_Mobile CSC - CMT_Free Cash Flow_P&amp;L Spring 200806_FCF" xfId="12499" xr:uid="{00000000-0005-0000-0000-0000B72F0000}"/>
    <cellStyle name="_Percent_Jazztel model 15-exhibits_Jazztel model 16DP3-Exhibits_Mobile CSC - CMT_Free Cash Flow_Présentation au Board" xfId="12500" xr:uid="{00000000-0005-0000-0000-0000B82F0000}"/>
    <cellStyle name="_Percent_Jazztel model 15-exhibits_Jazztel model 16DP3-Exhibits_Mobile CSC - CMT_Free Cash Flow_Présentation au Board 2" xfId="12501" xr:uid="{00000000-0005-0000-0000-0000B92F0000}"/>
    <cellStyle name="_Percent_Jazztel model 15-exhibits_Jazztel model 16DP3-Exhibits_Mobile CSC - CMT_Free Cash Flow_Présentation au Board 2 2" xfId="12502" xr:uid="{00000000-0005-0000-0000-0000BA2F0000}"/>
    <cellStyle name="_Percent_Jazztel model 15-exhibits_Jazztel model 16DP3-Exhibits_Mobile CSC - CMT_Free Cash Flow_Présentation au Board 2_FCF" xfId="12503" xr:uid="{00000000-0005-0000-0000-0000BB2F0000}"/>
    <cellStyle name="_Percent_Jazztel model 15-exhibits_Jazztel model 16DP3-Exhibits_Mobile CSC - CMT_Free Cash Flow_Présentation au Board 3" xfId="12504" xr:uid="{00000000-0005-0000-0000-0000BC2F0000}"/>
    <cellStyle name="_Percent_Jazztel model 15-exhibits_Jazztel model 16DP3-Exhibits_Mobile CSC - CMT_Free Cash Flow_Présentation au Board 3 2" xfId="12505" xr:uid="{00000000-0005-0000-0000-0000BD2F0000}"/>
    <cellStyle name="_Percent_Jazztel model 15-exhibits_Jazztel model 16DP3-Exhibits_Mobile CSC - CMT_Free Cash Flow_Présentation au Board 3_FCF" xfId="12506" xr:uid="{00000000-0005-0000-0000-0000BE2F0000}"/>
    <cellStyle name="_Percent_Jazztel model 15-exhibits_Jazztel model 16DP3-Exhibits_Mobile CSC - CMT_Free Cash Flow_Présentation au Board 4" xfId="12507" xr:uid="{00000000-0005-0000-0000-0000BF2F0000}"/>
    <cellStyle name="_Percent_Jazztel model 15-exhibits_Jazztel model 16DP3-Exhibits_Mobile CSC - CMT_Free Cash Flow_Présentation au Board July 29" xfId="12508" xr:uid="{00000000-0005-0000-0000-0000C02F0000}"/>
    <cellStyle name="_Percent_Jazztel model 15-exhibits_Jazztel model 16DP3-Exhibits_Mobile CSC - CMT_Free Cash Flow_Présentation au Board July 29 2" xfId="12509" xr:uid="{00000000-0005-0000-0000-0000C12F0000}"/>
    <cellStyle name="_Percent_Jazztel model 15-exhibits_Jazztel model 16DP3-Exhibits_Mobile CSC - CMT_Free Cash Flow_Présentation au Board July 29 2 2" xfId="12510" xr:uid="{00000000-0005-0000-0000-0000C22F0000}"/>
    <cellStyle name="_Percent_Jazztel model 15-exhibits_Jazztel model 16DP3-Exhibits_Mobile CSC - CMT_Free Cash Flow_Présentation au Board July 29 2_FCF" xfId="12511" xr:uid="{00000000-0005-0000-0000-0000C32F0000}"/>
    <cellStyle name="_Percent_Jazztel model 15-exhibits_Jazztel model 16DP3-Exhibits_Mobile CSC - CMT_Free Cash Flow_Présentation au Board July 29 3" xfId="12512" xr:uid="{00000000-0005-0000-0000-0000C42F0000}"/>
    <cellStyle name="_Percent_Jazztel model 15-exhibits_Jazztel model 16DP3-Exhibits_Mobile CSC - CMT_Free Cash Flow_Présentation au Board July 29 3 2" xfId="12513" xr:uid="{00000000-0005-0000-0000-0000C52F0000}"/>
    <cellStyle name="_Percent_Jazztel model 15-exhibits_Jazztel model 16DP3-Exhibits_Mobile CSC - CMT_Free Cash Flow_Présentation au Board July 29 3_FCF" xfId="12514" xr:uid="{00000000-0005-0000-0000-0000C62F0000}"/>
    <cellStyle name="_Percent_Jazztel model 15-exhibits_Jazztel model 16DP3-Exhibits_Mobile CSC - CMT_Free Cash Flow_Présentation au Board July 29 4" xfId="12515" xr:uid="{00000000-0005-0000-0000-0000C72F0000}"/>
    <cellStyle name="_Percent_Jazztel model 15-exhibits_Jazztel model 16DP3-Exhibits_Mobile CSC - CMT_Free Cash Flow_Présentation au Board July 29_FCF" xfId="12516" xr:uid="{00000000-0005-0000-0000-0000C82F0000}"/>
    <cellStyle name="_Percent_Jazztel model 15-exhibits_Jazztel model 16DP3-Exhibits_Mobile CSC - CMT_Free Cash Flow_Présentation au Board_FCF" xfId="12517" xr:uid="{00000000-0005-0000-0000-0000C92F0000}"/>
    <cellStyle name="_Percent_Jazztel model 15-exhibits_Jazztel model 16DP3-Exhibits_Mobile CSC - CMT_Free Cash Flow_Présentation au CDG July 21 v080708" xfId="12518" xr:uid="{00000000-0005-0000-0000-0000CA2F0000}"/>
    <cellStyle name="_Percent_Jazztel model 15-exhibits_Jazztel model 16DP3-Exhibits_Mobile CSC - CMT_Free Cash Flow_Présentation au CDG July 21 v080708 2" xfId="12519" xr:uid="{00000000-0005-0000-0000-0000CB2F0000}"/>
    <cellStyle name="_Percent_Jazztel model 15-exhibits_Jazztel model 16DP3-Exhibits_Mobile CSC - CMT_Free Cash Flow_Présentation au CDG July 21 v080708 2 2" xfId="12520" xr:uid="{00000000-0005-0000-0000-0000CC2F0000}"/>
    <cellStyle name="_Percent_Jazztel model 15-exhibits_Jazztel model 16DP3-Exhibits_Mobile CSC - CMT_Free Cash Flow_Présentation au CDG July 21 v080708 2_FCF" xfId="12521" xr:uid="{00000000-0005-0000-0000-0000CD2F0000}"/>
    <cellStyle name="_Percent_Jazztel model 15-exhibits_Jazztel model 16DP3-Exhibits_Mobile CSC - CMT_Free Cash Flow_Présentation au CDG July 21 v080708 3" xfId="12522" xr:uid="{00000000-0005-0000-0000-0000CE2F0000}"/>
    <cellStyle name="_Percent_Jazztel model 15-exhibits_Jazztel model 16DP3-Exhibits_Mobile CSC - CMT_Free Cash Flow_Présentation au CDG July 21 v080708 3 2" xfId="12523" xr:uid="{00000000-0005-0000-0000-0000CF2F0000}"/>
    <cellStyle name="_Percent_Jazztel model 15-exhibits_Jazztel model 16DP3-Exhibits_Mobile CSC - CMT_Free Cash Flow_Présentation au CDG July 21 v080708 3_FCF" xfId="12524" xr:uid="{00000000-0005-0000-0000-0000D02F0000}"/>
    <cellStyle name="_Percent_Jazztel model 15-exhibits_Jazztel model 16DP3-Exhibits_Mobile CSC - CMT_Free Cash Flow_Présentation au CDG July 21 v080708 4" xfId="12525" xr:uid="{00000000-0005-0000-0000-0000D12F0000}"/>
    <cellStyle name="_Percent_Jazztel model 15-exhibits_Jazztel model 16DP3-Exhibits_Mobile CSC - CMT_Free Cash Flow_Présentation au CDG July 21 v080708_FCF" xfId="12526" xr:uid="{00000000-0005-0000-0000-0000D22F0000}"/>
    <cellStyle name="_Percent_Jazztel model 15-exhibits_Jazztel model 16DP3-Exhibits_Mobile CSC - CMT_Free Cash Flow_Présention au Board July 29" xfId="12527" xr:uid="{00000000-0005-0000-0000-0000D32F0000}"/>
    <cellStyle name="_Percent_Jazztel model 15-exhibits_Jazztel model 16DP3-Exhibits_Mobile CSC - CMT_Free Cash Flow_Présention au Board July 29 2" xfId="12528" xr:uid="{00000000-0005-0000-0000-0000D42F0000}"/>
    <cellStyle name="_Percent_Jazztel model 15-exhibits_Jazztel model 16DP3-Exhibits_Mobile CSC - CMT_Free Cash Flow_Présention au Board July 29 2 2" xfId="12529" xr:uid="{00000000-0005-0000-0000-0000D52F0000}"/>
    <cellStyle name="_Percent_Jazztel model 15-exhibits_Jazztel model 16DP3-Exhibits_Mobile CSC - CMT_Free Cash Flow_Présention au Board July 29 2_FCF" xfId="12530" xr:uid="{00000000-0005-0000-0000-0000D62F0000}"/>
    <cellStyle name="_Percent_Jazztel model 15-exhibits_Jazztel model 16DP3-Exhibits_Mobile CSC - CMT_Free Cash Flow_Présention au Board July 29 3" xfId="12531" xr:uid="{00000000-0005-0000-0000-0000D72F0000}"/>
    <cellStyle name="_Percent_Jazztel model 15-exhibits_Jazztel model 16DP3-Exhibits_Mobile CSC - CMT_Free Cash Flow_Présention au Board July 29 3 2" xfId="12532" xr:uid="{00000000-0005-0000-0000-0000D82F0000}"/>
    <cellStyle name="_Percent_Jazztel model 15-exhibits_Jazztel model 16DP3-Exhibits_Mobile CSC - CMT_Free Cash Flow_Présention au Board July 29 3_FCF" xfId="12533" xr:uid="{00000000-0005-0000-0000-0000D92F0000}"/>
    <cellStyle name="_Percent_Jazztel model 15-exhibits_Jazztel model 16DP3-Exhibits_Mobile CSC - CMT_Free Cash Flow_Présention au Board July 29 4" xfId="12534" xr:uid="{00000000-0005-0000-0000-0000DA2F0000}"/>
    <cellStyle name="_Percent_Jazztel model 15-exhibits_Jazztel model 16DP3-Exhibits_Mobile CSC - CMT_Free Cash Flow_Présention au Board July 29_FCF" xfId="12535" xr:uid="{00000000-0005-0000-0000-0000DB2F0000}"/>
    <cellStyle name="_Percent_Jazztel model 15-exhibits_Jazztel model 16DP3-Exhibits_Mobile CSC - CMT_Free Cash Flow_RM 2008 01 comments ILM" xfId="12536" xr:uid="{00000000-0005-0000-0000-0000DC2F0000}"/>
    <cellStyle name="_Percent_Jazztel model 15-exhibits_Jazztel model 16DP3-Exhibits_Mobile CSC - CMT_Free Cash Flow_RM 2008 01 comments ILM 2" xfId="12537" xr:uid="{00000000-0005-0000-0000-0000DD2F0000}"/>
    <cellStyle name="_Percent_Jazztel model 15-exhibits_Jazztel model 16DP3-Exhibits_Mobile CSC - CMT_Free Cash Flow_RM 2008 01 comments ILM 2 2" xfId="12538" xr:uid="{00000000-0005-0000-0000-0000DE2F0000}"/>
    <cellStyle name="_Percent_Jazztel model 15-exhibits_Jazztel model 16DP3-Exhibits_Mobile CSC - CMT_Free Cash Flow_RM 2008 01 comments ILM 2_FCF" xfId="12539" xr:uid="{00000000-0005-0000-0000-0000DF2F0000}"/>
    <cellStyle name="_Percent_Jazztel model 15-exhibits_Jazztel model 16DP3-Exhibits_Mobile CSC - CMT_Free Cash Flow_RM 2008 01 comments ILM 3" xfId="12540" xr:uid="{00000000-0005-0000-0000-0000E02F0000}"/>
    <cellStyle name="_Percent_Jazztel model 15-exhibits_Jazztel model 16DP3-Exhibits_Mobile CSC - CMT_Free Cash Flow_RM 2008 01 comments ILM 3 2" xfId="12541" xr:uid="{00000000-0005-0000-0000-0000E12F0000}"/>
    <cellStyle name="_Percent_Jazztel model 15-exhibits_Jazztel model 16DP3-Exhibits_Mobile CSC - CMT_Free Cash Flow_RM 2008 01 comments ILM 3_FCF" xfId="12542" xr:uid="{00000000-0005-0000-0000-0000E22F0000}"/>
    <cellStyle name="_Percent_Jazztel model 15-exhibits_Jazztel model 16DP3-Exhibits_Mobile CSC - CMT_Free Cash Flow_RM 2008 01 comments ILM 4" xfId="12543" xr:uid="{00000000-0005-0000-0000-0000E32F0000}"/>
    <cellStyle name="_Percent_Jazztel model 15-exhibits_Jazztel model 16DP3-Exhibits_Mobile CSC - CMT_Free Cash Flow_RM 2008 01 comments ILM_FCF" xfId="12544" xr:uid="{00000000-0005-0000-0000-0000E42F0000}"/>
    <cellStyle name="_Percent_Jazztel model 15-exhibits_Jazztel model 16DP3-Exhibits_Mobile CSC - CMT_Free Cash Flow_RM 2008 04 comments ILM" xfId="12545" xr:uid="{00000000-0005-0000-0000-0000E52F0000}"/>
    <cellStyle name="_Percent_Jazztel model 15-exhibits_Jazztel model 16DP3-Exhibits_Mobile CSC - CMT_Free Cash Flow_RM 2008 04 comments ILM 2" xfId="12546" xr:uid="{00000000-0005-0000-0000-0000E62F0000}"/>
    <cellStyle name="_Percent_Jazztel model 15-exhibits_Jazztel model 16DP3-Exhibits_Mobile CSC - CMT_Free Cash Flow_RM 2008 04 comments ILM 2 2" xfId="12547" xr:uid="{00000000-0005-0000-0000-0000E72F0000}"/>
    <cellStyle name="_Percent_Jazztel model 15-exhibits_Jazztel model 16DP3-Exhibits_Mobile CSC - CMT_Free Cash Flow_RM 2008 04 comments ILM 2_FCF" xfId="12548" xr:uid="{00000000-0005-0000-0000-0000E82F0000}"/>
    <cellStyle name="_Percent_Jazztel model 15-exhibits_Jazztel model 16DP3-Exhibits_Mobile CSC - CMT_Free Cash Flow_RM 2008 04 comments ILM 3" xfId="12549" xr:uid="{00000000-0005-0000-0000-0000E92F0000}"/>
    <cellStyle name="_Percent_Jazztel model 15-exhibits_Jazztel model 16DP3-Exhibits_Mobile CSC - CMT_Free Cash Flow_RM 2008 04 comments ILM 3 2" xfId="12550" xr:uid="{00000000-0005-0000-0000-0000EA2F0000}"/>
    <cellStyle name="_Percent_Jazztel model 15-exhibits_Jazztel model 16DP3-Exhibits_Mobile CSC - CMT_Free Cash Flow_RM 2008 04 comments ILM 3_FCF" xfId="12551" xr:uid="{00000000-0005-0000-0000-0000EB2F0000}"/>
    <cellStyle name="_Percent_Jazztel model 15-exhibits_Jazztel model 16DP3-Exhibits_Mobile CSC - CMT_Free Cash Flow_RM 2008 04 comments ILM 4" xfId="12552" xr:uid="{00000000-0005-0000-0000-0000EC2F0000}"/>
    <cellStyle name="_Percent_Jazztel model 15-exhibits_Jazztel model 16DP3-Exhibits_Mobile CSC - CMT_Free Cash Flow_RM 2008 04 comments ILM_FCF" xfId="12553" xr:uid="{00000000-0005-0000-0000-0000ED2F0000}"/>
    <cellStyle name="_Percent_Jazztel model 15-exhibits_Jazztel model 16DP3-Exhibits_Mobile CSC - CMT_Free Cash Flow_SPRING 2010" xfId="12554" xr:uid="{00000000-0005-0000-0000-0000EE2F0000}"/>
    <cellStyle name="_Percent_Jazztel model 15-exhibits_Jazztel model 16DP3-Exhibits_Mobile CSC - CMT_Free Cash Flow_SPRING 2010 2" xfId="12555" xr:uid="{00000000-0005-0000-0000-0000EF2F0000}"/>
    <cellStyle name="_Percent_Jazztel model 15-exhibits_Jazztel model 16DP3-Exhibits_Mobile CSC - CMT_Free Cash Flow_SPRING 2010 2 2" xfId="12556" xr:uid="{00000000-0005-0000-0000-0000F02F0000}"/>
    <cellStyle name="_Percent_Jazztel model 15-exhibits_Jazztel model 16DP3-Exhibits_Mobile CSC - CMT_Free Cash Flow_SPRING 2010 2_FCF" xfId="12557" xr:uid="{00000000-0005-0000-0000-0000F12F0000}"/>
    <cellStyle name="_Percent_Jazztel model 15-exhibits_Jazztel model 16DP3-Exhibits_Mobile CSC - CMT_Free Cash Flow_SPRING 2010 3" xfId="12558" xr:uid="{00000000-0005-0000-0000-0000F22F0000}"/>
    <cellStyle name="_Percent_Jazztel model 15-exhibits_Jazztel model 16DP3-Exhibits_Mobile CSC - CMT_Free Cash Flow_SPRING 2010 3 2" xfId="12559" xr:uid="{00000000-0005-0000-0000-0000F32F0000}"/>
    <cellStyle name="_Percent_Jazztel model 15-exhibits_Jazztel model 16DP3-Exhibits_Mobile CSC - CMT_Free Cash Flow_SPRING 2010 3_FCF" xfId="12560" xr:uid="{00000000-0005-0000-0000-0000F42F0000}"/>
    <cellStyle name="_Percent_Jazztel model 15-exhibits_Jazztel model 16DP3-Exhibits_Mobile CSC - CMT_Free Cash Flow_SPRING 2010 4" xfId="12561" xr:uid="{00000000-0005-0000-0000-0000F52F0000}"/>
    <cellStyle name="_Percent_Jazztel model 15-exhibits_Jazztel model 16DP3-Exhibits_Mobile CSC - CMT_Free Cash Flow_SPRING 2010_FCF" xfId="12562" xr:uid="{00000000-0005-0000-0000-0000F62F0000}"/>
    <cellStyle name="_Percent_Jazztel model 15-exhibits_Jazztel model 16DP3-Exhibits_Mobile CSC - CMT_Free Cash Flow_WC &amp; Free Cash Flow 200801" xfId="12563" xr:uid="{00000000-0005-0000-0000-0000F72F0000}"/>
    <cellStyle name="_Percent_Jazztel model 15-exhibits_Jazztel model 16DP3-Exhibits_Mobile CSC - CMT_Free Cash Flow_WC &amp; Free Cash Flow 200801 2" xfId="12564" xr:uid="{00000000-0005-0000-0000-0000F82F0000}"/>
    <cellStyle name="_Percent_Jazztel model 15-exhibits_Jazztel model 16DP3-Exhibits_Mobile CSC - CMT_Free Cash Flow_WC &amp; Free Cash Flow 200801 2 2" xfId="12565" xr:uid="{00000000-0005-0000-0000-0000F92F0000}"/>
    <cellStyle name="_Percent_Jazztel model 15-exhibits_Jazztel model 16DP3-Exhibits_Mobile CSC - CMT_Free Cash Flow_WC &amp; Free Cash Flow 200801 2_FCF" xfId="12566" xr:uid="{00000000-0005-0000-0000-0000FA2F0000}"/>
    <cellStyle name="_Percent_Jazztel model 15-exhibits_Jazztel model 16DP3-Exhibits_Mobile CSC - CMT_Free Cash Flow_WC &amp; Free Cash Flow 200801 3" xfId="12567" xr:uid="{00000000-0005-0000-0000-0000FB2F0000}"/>
    <cellStyle name="_Percent_Jazztel model 15-exhibits_Jazztel model 16DP3-Exhibits_Mobile CSC - CMT_Free Cash Flow_WC &amp; Free Cash Flow 200801 3 2" xfId="12568" xr:uid="{00000000-0005-0000-0000-0000FC2F0000}"/>
    <cellStyle name="_Percent_Jazztel model 15-exhibits_Jazztel model 16DP3-Exhibits_Mobile CSC - CMT_Free Cash Flow_WC &amp; Free Cash Flow 200801 3_FCF" xfId="12569" xr:uid="{00000000-0005-0000-0000-0000FD2F0000}"/>
    <cellStyle name="_Percent_Jazztel model 15-exhibits_Jazztel model 16DP3-Exhibits_Mobile CSC - CMT_Free Cash Flow_WC &amp; Free Cash Flow 200801 4" xfId="12570" xr:uid="{00000000-0005-0000-0000-0000FE2F0000}"/>
    <cellStyle name="_Percent_Jazztel model 15-exhibits_Jazztel model 16DP3-Exhibits_Mobile CSC - CMT_Free Cash Flow_WC &amp; Free Cash Flow 200801_FCF" xfId="12571" xr:uid="{00000000-0005-0000-0000-0000FF2F0000}"/>
    <cellStyle name="_Percent_Jazztel model 15-exhibits_Jazztel model 16DP3-Exhibits_Mobile CSC - CMT_Free Cash Flow_WC &amp; Free Cash Flow 2011-10" xfId="12572" xr:uid="{00000000-0005-0000-0000-000000300000}"/>
    <cellStyle name="_Percent_Jazztel model 15-exhibits_Jazztel model 16DP3-Exhibits_Mobile CSC - CMT_Free Cash Flow_WC &amp; Free Cash Flow 2011-10 2" xfId="12573" xr:uid="{00000000-0005-0000-0000-000001300000}"/>
    <cellStyle name="_Percent_Jazztel model 15-exhibits_Jazztel model 16DP3-Exhibits_Mobile CSC - CMT_Free Cash Flow_WC &amp; Free Cash Flow 2011-10 2 2" xfId="12574" xr:uid="{00000000-0005-0000-0000-000002300000}"/>
    <cellStyle name="_Percent_Jazztel model 15-exhibits_Jazztel model 16DP3-Exhibits_Mobile CSC - CMT_Free Cash Flow_WC &amp; Free Cash Flow 2011-10 2_FCF" xfId="12575" xr:uid="{00000000-0005-0000-0000-000003300000}"/>
    <cellStyle name="_Percent_Jazztel model 15-exhibits_Jazztel model 16DP3-Exhibits_Mobile CSC - CMT_Free Cash Flow_WC &amp; Free Cash Flow 2011-10 3" xfId="12576" xr:uid="{00000000-0005-0000-0000-000004300000}"/>
    <cellStyle name="_Percent_Jazztel model 15-exhibits_Jazztel model 16DP3-Exhibits_Mobile CSC - CMT_Free Cash Flow_WC &amp; Free Cash Flow 2011-10 3 2" xfId="12577" xr:uid="{00000000-0005-0000-0000-000005300000}"/>
    <cellStyle name="_Percent_Jazztel model 15-exhibits_Jazztel model 16DP3-Exhibits_Mobile CSC - CMT_Free Cash Flow_WC &amp; Free Cash Flow 2011-10 3_FCF" xfId="12578" xr:uid="{00000000-0005-0000-0000-000006300000}"/>
    <cellStyle name="_Percent_Jazztel model 15-exhibits_Jazztel model 16DP3-Exhibits_Mobile CSC - CMT_Free Cash Flow_WC &amp; Free Cash Flow 2011-10 4" xfId="12579" xr:uid="{00000000-0005-0000-0000-000007300000}"/>
    <cellStyle name="_Percent_Jazztel model 15-exhibits_Jazztel model 16DP3-Exhibits_Mobile CSC - CMT_Free Cash Flow_WC &amp; Free Cash Flow 2011-10_FCF" xfId="12580" xr:uid="{00000000-0005-0000-0000-000008300000}"/>
    <cellStyle name="_Percent_Jazztel model 15-exhibits_Jazztel model 16DP3-Exhibits_Mobile CSC - CMT_Free Cash Flow_WC &amp; Free Cash Flow Spring 200806" xfId="12581" xr:uid="{00000000-0005-0000-0000-000009300000}"/>
    <cellStyle name="_Percent_Jazztel model 15-exhibits_Jazztel model 16DP3-Exhibits_Mobile CSC - CMT_Free Cash Flow_WC &amp; Free Cash Flow Spring 200806 2" xfId="12582" xr:uid="{00000000-0005-0000-0000-00000A300000}"/>
    <cellStyle name="_Percent_Jazztel model 15-exhibits_Jazztel model 16DP3-Exhibits_Mobile CSC - CMT_Free Cash Flow_WC &amp; Free Cash Flow Spring 200806 2 2" xfId="12583" xr:uid="{00000000-0005-0000-0000-00000B300000}"/>
    <cellStyle name="_Percent_Jazztel model 15-exhibits_Jazztel model 16DP3-Exhibits_Mobile CSC - CMT_Free Cash Flow_WC &amp; Free Cash Flow Spring 200806 2_FCF" xfId="12584" xr:uid="{00000000-0005-0000-0000-00000C300000}"/>
    <cellStyle name="_Percent_Jazztel model 15-exhibits_Jazztel model 16DP3-Exhibits_Mobile CSC - CMT_Free Cash Flow_WC &amp; Free Cash Flow Spring 200806 3" xfId="12585" xr:uid="{00000000-0005-0000-0000-00000D300000}"/>
    <cellStyle name="_Percent_Jazztel model 15-exhibits_Jazztel model 16DP3-Exhibits_Mobile CSC - CMT_Free Cash Flow_WC &amp; Free Cash Flow Spring 200806 3 2" xfId="12586" xr:uid="{00000000-0005-0000-0000-00000E300000}"/>
    <cellStyle name="_Percent_Jazztel model 15-exhibits_Jazztel model 16DP3-Exhibits_Mobile CSC - CMT_Free Cash Flow_WC &amp; Free Cash Flow Spring 200806 3_FCF" xfId="12587" xr:uid="{00000000-0005-0000-0000-00000F300000}"/>
    <cellStyle name="_Percent_Jazztel model 15-exhibits_Jazztel model 16DP3-Exhibits_Mobile CSC - CMT_Free Cash Flow_WC &amp; Free Cash Flow Spring 200806 4" xfId="12588" xr:uid="{00000000-0005-0000-0000-000010300000}"/>
    <cellStyle name="_Percent_Jazztel model 15-exhibits_Jazztel model 16DP3-Exhibits_Mobile CSC - CMT_Free Cash Flow_WC &amp; Free Cash Flow Spring 200806_FCF" xfId="12589" xr:uid="{00000000-0005-0000-0000-000011300000}"/>
    <cellStyle name="_Percent_Jazztel model 15-exhibits_Jazztel model 16DP3-Exhibits_Mobile CSC - CMT_Net result" xfId="12590" xr:uid="{00000000-0005-0000-0000-000012300000}"/>
    <cellStyle name="_Percent_Jazztel model 15-exhibits_Jazztel model 16DP3-Exhibits_Mobile CSC - CMT_Net result 2" xfId="12591" xr:uid="{00000000-0005-0000-0000-000013300000}"/>
    <cellStyle name="_Percent_Jazztel model 15-exhibits_Jazztel model 16DP3-Exhibits_Mobile CSC - CMT_Net result 2 2" xfId="12592" xr:uid="{00000000-0005-0000-0000-000014300000}"/>
    <cellStyle name="_Percent_Jazztel model 15-exhibits_Jazztel model 16DP3-Exhibits_Mobile CSC - CMT_Net result 2_FCF" xfId="12593" xr:uid="{00000000-0005-0000-0000-000015300000}"/>
    <cellStyle name="_Percent_Jazztel model 15-exhibits_Jazztel model 16DP3-Exhibits_Mobile CSC - CMT_Net result 3" xfId="12594" xr:uid="{00000000-0005-0000-0000-000016300000}"/>
    <cellStyle name="_Percent_Jazztel model 15-exhibits_Jazztel model 16DP3-Exhibits_Mobile CSC - CMT_Net result 3 2" xfId="12595" xr:uid="{00000000-0005-0000-0000-000017300000}"/>
    <cellStyle name="_Percent_Jazztel model 15-exhibits_Jazztel model 16DP3-Exhibits_Mobile CSC - CMT_Net result 3_FCF" xfId="12596" xr:uid="{00000000-0005-0000-0000-000018300000}"/>
    <cellStyle name="_Percent_Jazztel model 15-exhibits_Jazztel model 16DP3-Exhibits_Mobile CSC - CMT_Net result 4" xfId="12597" xr:uid="{00000000-0005-0000-0000-000019300000}"/>
    <cellStyle name="_Percent_Jazztel model 15-exhibits_Jazztel model 16DP3-Exhibits_Mobile CSC - CMT_Net result_FCF" xfId="12598" xr:uid="{00000000-0005-0000-0000-00001A300000}"/>
    <cellStyle name="_Percent_Jazztel model 15-exhibits_Jazztel model 16DP3-Exhibits_Mobile CSC - CMT_Présention au Board July 29" xfId="12599" xr:uid="{00000000-0005-0000-0000-00001B300000}"/>
    <cellStyle name="_Percent_Jazztel model 15-exhibits_Jazztel model 16DP3-Exhibits_Mobile CSC - CMT_Présention au Board July 29 2" xfId="12600" xr:uid="{00000000-0005-0000-0000-00001C300000}"/>
    <cellStyle name="_Percent_Jazztel model 15-exhibits_Jazztel model 16DP3-Exhibits_Mobile CSC - CMT_Présention au Board July 29 2 2" xfId="12601" xr:uid="{00000000-0005-0000-0000-00001D300000}"/>
    <cellStyle name="_Percent_Jazztel model 15-exhibits_Jazztel model 16DP3-Exhibits_Mobile CSC - CMT_Présention au Board July 29 2_FCF" xfId="12602" xr:uid="{00000000-0005-0000-0000-00001E300000}"/>
    <cellStyle name="_Percent_Jazztel model 15-exhibits_Jazztel model 16DP3-Exhibits_Mobile CSC - CMT_Présention au Board July 29 3" xfId="12603" xr:uid="{00000000-0005-0000-0000-00001F300000}"/>
    <cellStyle name="_Percent_Jazztel model 15-exhibits_Jazztel model 16DP3-Exhibits_Mobile CSC - CMT_Présention au Board July 29 3 2" xfId="12604" xr:uid="{00000000-0005-0000-0000-000020300000}"/>
    <cellStyle name="_Percent_Jazztel model 15-exhibits_Jazztel model 16DP3-Exhibits_Mobile CSC - CMT_Présention au Board July 29 3_FCF" xfId="12605" xr:uid="{00000000-0005-0000-0000-000021300000}"/>
    <cellStyle name="_Percent_Jazztel model 15-exhibits_Jazztel model 16DP3-Exhibits_Mobile CSC - CMT_Présention au Board July 29 4" xfId="12606" xr:uid="{00000000-0005-0000-0000-000022300000}"/>
    <cellStyle name="_Percent_Jazztel model 15-exhibits_Jazztel model 16DP3-Exhibits_Mobile CSC - CMT_Présention au Board July 29_FCF" xfId="12607" xr:uid="{00000000-0005-0000-0000-000023300000}"/>
    <cellStyle name="_Percent_Jazztel model 15-exhibits_Jazztel model 16DP3-Exhibits_Mobile CSC - CMT_suivi dette et FCF" xfId="12608" xr:uid="{00000000-0005-0000-0000-000024300000}"/>
    <cellStyle name="_Percent_Jazztel model 15-exhibits_Jazztel model 16DP3-Exhibits_Mobile CSC - CMT_suivi dette et FCF 2" xfId="12609" xr:uid="{00000000-0005-0000-0000-000025300000}"/>
    <cellStyle name="_Percent_Jazztel model 15-exhibits_Jazztel model 16DP3-Exhibits_Mobile CSC - CMT_suivi dette et FCF 2 2" xfId="12610" xr:uid="{00000000-0005-0000-0000-000026300000}"/>
    <cellStyle name="_Percent_Jazztel model 15-exhibits_Jazztel model 16DP3-Exhibits_Mobile CSC - CMT_suivi dette et FCF 2_FCF" xfId="12611" xr:uid="{00000000-0005-0000-0000-000027300000}"/>
    <cellStyle name="_Percent_Jazztel model 15-exhibits_Jazztel model 16DP3-Exhibits_Mobile CSC - CMT_suivi dette et FCF 3" xfId="12612" xr:uid="{00000000-0005-0000-0000-000028300000}"/>
    <cellStyle name="_Percent_Jazztel model 15-exhibits_Jazztel model 16DP3-Exhibits_Mobile CSC - CMT_suivi dette et FCF 3 2" xfId="12613" xr:uid="{00000000-0005-0000-0000-000029300000}"/>
    <cellStyle name="_Percent_Jazztel model 15-exhibits_Jazztel model 16DP3-Exhibits_Mobile CSC - CMT_suivi dette et FCF 3_FCF" xfId="12614" xr:uid="{00000000-0005-0000-0000-00002A300000}"/>
    <cellStyle name="_Percent_Jazztel model 15-exhibits_Jazztel model 16DP3-Exhibits_Mobile CSC - CMT_suivi dette et FCF 4" xfId="12615" xr:uid="{00000000-0005-0000-0000-00002B300000}"/>
    <cellStyle name="_Percent_Jazztel model 15-exhibits_Jazztel model 16DP3-Exhibits_Mobile CSC - CMT_suivi dette et FCF_FCF" xfId="12616" xr:uid="{00000000-0005-0000-0000-00002C300000}"/>
    <cellStyle name="_Percent_Jazztel model 15-exhibits_Jazztel model 16DP3-Exhibits_Mobile CSC - CMT_Synthèse prev 2006 - 2007 par entreprise" xfId="12617" xr:uid="{00000000-0005-0000-0000-00002D300000}"/>
    <cellStyle name="_Percent_Jazztel model 15-exhibits_Jazztel model 16DP3-Exhibits_Mobile CSC - CMT_Synthèse prev 2006 - 2007 par entreprise 2" xfId="12618" xr:uid="{00000000-0005-0000-0000-00002E300000}"/>
    <cellStyle name="_Percent_Jazztel model 15-exhibits_Jazztel model 16DP3-Exhibits_Mobile CSC - CMT_Synthèse prev 2006 - 2007 par entreprise 2 2" xfId="12619" xr:uid="{00000000-0005-0000-0000-00002F300000}"/>
    <cellStyle name="_Percent_Jazztel model 15-exhibits_Jazztel model 16DP3-Exhibits_Mobile CSC - CMT_Synthèse prev 2006 - 2007 par entreprise 2_FCF" xfId="12620" xr:uid="{00000000-0005-0000-0000-000030300000}"/>
    <cellStyle name="_Percent_Jazztel model 15-exhibits_Jazztel model 16DP3-Exhibits_Mobile CSC - CMT_Synthèse prev 2006 - 2007 par entreprise 3" xfId="12621" xr:uid="{00000000-0005-0000-0000-000031300000}"/>
    <cellStyle name="_Percent_Jazztel model 15-exhibits_Jazztel model 16DP3-Exhibits_Mobile CSC - CMT_Synthèse prev 2006 - 2007 par entreprise 3 2" xfId="12622" xr:uid="{00000000-0005-0000-0000-000032300000}"/>
    <cellStyle name="_Percent_Jazztel model 15-exhibits_Jazztel model 16DP3-Exhibits_Mobile CSC - CMT_Synthèse prev 2006 - 2007 par entreprise 3_FCF" xfId="12623" xr:uid="{00000000-0005-0000-0000-000033300000}"/>
    <cellStyle name="_Percent_Jazztel model 15-exhibits_Jazztel model 16DP3-Exhibits_Mobile CSC - CMT_Synthèse prev 2006 - 2007 par entreprise 4" xfId="12624" xr:uid="{00000000-0005-0000-0000-000034300000}"/>
    <cellStyle name="_Percent_Jazztel model 15-exhibits_Jazztel model 16DP3-Exhibits_Mobile CSC - CMT_Synthèse prev 2006 - 2007 par entreprise v2" xfId="12625" xr:uid="{00000000-0005-0000-0000-000035300000}"/>
    <cellStyle name="_Percent_Jazztel model 15-exhibits_Jazztel model 16DP3-Exhibits_Mobile CSC - CMT_Synthèse prev 2006 - 2007 par entreprise v2 2" xfId="12626" xr:uid="{00000000-0005-0000-0000-000036300000}"/>
    <cellStyle name="_Percent_Jazztel model 15-exhibits_Jazztel model 16DP3-Exhibits_Mobile CSC - CMT_Synthèse prev 2006 - 2007 par entreprise v2 2 2" xfId="12627" xr:uid="{00000000-0005-0000-0000-000037300000}"/>
    <cellStyle name="_Percent_Jazztel model 15-exhibits_Jazztel model 16DP3-Exhibits_Mobile CSC - CMT_Synthèse prev 2006 - 2007 par entreprise v2 2_FCF" xfId="12628" xr:uid="{00000000-0005-0000-0000-000038300000}"/>
    <cellStyle name="_Percent_Jazztel model 15-exhibits_Jazztel model 16DP3-Exhibits_Mobile CSC - CMT_Synthèse prev 2006 - 2007 par entreprise v2 3" xfId="12629" xr:uid="{00000000-0005-0000-0000-000039300000}"/>
    <cellStyle name="_Percent_Jazztel model 15-exhibits_Jazztel model 16DP3-Exhibits_Mobile CSC - CMT_Synthèse prev 2006 - 2007 par entreprise v2 3 2" xfId="12630" xr:uid="{00000000-0005-0000-0000-00003A300000}"/>
    <cellStyle name="_Percent_Jazztel model 15-exhibits_Jazztel model 16DP3-Exhibits_Mobile CSC - CMT_Synthèse prev 2006 - 2007 par entreprise v2 3_FCF" xfId="12631" xr:uid="{00000000-0005-0000-0000-00003B300000}"/>
    <cellStyle name="_Percent_Jazztel model 15-exhibits_Jazztel model 16DP3-Exhibits_Mobile CSC - CMT_Synthèse prev 2006 - 2007 par entreprise v2 4" xfId="12632" xr:uid="{00000000-0005-0000-0000-00003C300000}"/>
    <cellStyle name="_Percent_Jazztel model 15-exhibits_Jazztel model 16DP3-Exhibits_Mobile CSC - CMT_Synthèse prev 2006 - 2007 par entreprise v2_Bridge FC Act 2007 vs 2008 (Fct June) par entreprise" xfId="12633" xr:uid="{00000000-0005-0000-0000-00003D300000}"/>
    <cellStyle name="_Percent_Jazztel model 15-exhibits_Jazztel model 16DP3-Exhibits_Mobile CSC - CMT_Synthèse prev 2006 - 2007 par entreprise v2_Bridge FC Act 2007 vs 2008 (Fct June) par entreprise 2" xfId="12634" xr:uid="{00000000-0005-0000-0000-00003E300000}"/>
    <cellStyle name="_Percent_Jazztel model 15-exhibits_Jazztel model 16DP3-Exhibits_Mobile CSC - CMT_Synthèse prev 2006 - 2007 par entreprise v2_Bridge FC Act 2007 vs 2008 (Fct June) par entreprise 2 2" xfId="12635" xr:uid="{00000000-0005-0000-0000-00003F300000}"/>
    <cellStyle name="_Percent_Jazztel model 15-exhibits_Jazztel model 16DP3-Exhibits_Mobile CSC - CMT_Synthèse prev 2006 - 2007 par entreprise v2_Bridge FC Act 2007 vs 2008 (Fct June) par entreprise 2_FCF" xfId="12636" xr:uid="{00000000-0005-0000-0000-000040300000}"/>
    <cellStyle name="_Percent_Jazztel model 15-exhibits_Jazztel model 16DP3-Exhibits_Mobile CSC - CMT_Synthèse prev 2006 - 2007 par entreprise v2_Bridge FC Act 2007 vs 2008 (Fct June) par entreprise 3" xfId="12637" xr:uid="{00000000-0005-0000-0000-000041300000}"/>
    <cellStyle name="_Percent_Jazztel model 15-exhibits_Jazztel model 16DP3-Exhibits_Mobile CSC - CMT_Synthèse prev 2006 - 2007 par entreprise v2_Bridge FC Act 2007 vs 2008 (Fct June) par entreprise 3 2" xfId="12638" xr:uid="{00000000-0005-0000-0000-000042300000}"/>
    <cellStyle name="_Percent_Jazztel model 15-exhibits_Jazztel model 16DP3-Exhibits_Mobile CSC - CMT_Synthèse prev 2006 - 2007 par entreprise v2_Bridge FC Act 2007 vs 2008 (Fct June) par entreprise 3_FCF" xfId="12639" xr:uid="{00000000-0005-0000-0000-000043300000}"/>
    <cellStyle name="_Percent_Jazztel model 15-exhibits_Jazztel model 16DP3-Exhibits_Mobile CSC - CMT_Synthèse prev 2006 - 2007 par entreprise v2_Bridge FC Act 2007 vs 2008 (Fct June) par entreprise 4" xfId="12640" xr:uid="{00000000-0005-0000-0000-000044300000}"/>
    <cellStyle name="_Percent_Jazztel model 15-exhibits_Jazztel model 16DP3-Exhibits_Mobile CSC - CMT_Synthèse prev 2006 - 2007 par entreprise v2_Bridge FC Act 2007 vs 2008 (Fct June) par entreprise_FCF" xfId="12641" xr:uid="{00000000-0005-0000-0000-000045300000}"/>
    <cellStyle name="_Percent_Jazztel model 15-exhibits_Jazztel model 16DP3-Exhibits_Mobile CSC - CMT_Synthèse prev 2006 - 2007 par entreprise v2_Cash Unit Review 2012 03 Acetow" xfId="12642" xr:uid="{00000000-0005-0000-0000-000046300000}"/>
    <cellStyle name="_Percent_Jazztel model 15-exhibits_Jazztel model 16DP3-Exhibits_Mobile CSC - CMT_Synthèse prev 2006 - 2007 par entreprise v2_Chiffres Pres board 2007" xfId="12643" xr:uid="{00000000-0005-0000-0000-000047300000}"/>
    <cellStyle name="_Percent_Jazztel model 15-exhibits_Jazztel model 16DP3-Exhibits_Mobile CSC - CMT_Synthèse prev 2006 - 2007 par entreprise v2_Chiffres Pres board 2007 2" xfId="12644" xr:uid="{00000000-0005-0000-0000-000048300000}"/>
    <cellStyle name="_Percent_Jazztel model 15-exhibits_Jazztel model 16DP3-Exhibits_Mobile CSC - CMT_Synthèse prev 2006 - 2007 par entreprise v2_Chiffres Pres board 2007 2 2" xfId="12645" xr:uid="{00000000-0005-0000-0000-000049300000}"/>
    <cellStyle name="_Percent_Jazztel model 15-exhibits_Jazztel model 16DP3-Exhibits_Mobile CSC - CMT_Synthèse prev 2006 - 2007 par entreprise v2_Chiffres Pres board 2007 2_FCF" xfId="12646" xr:uid="{00000000-0005-0000-0000-00004A300000}"/>
    <cellStyle name="_Percent_Jazztel model 15-exhibits_Jazztel model 16DP3-Exhibits_Mobile CSC - CMT_Synthèse prev 2006 - 2007 par entreprise v2_Chiffres Pres board 2007 3" xfId="12647" xr:uid="{00000000-0005-0000-0000-00004B300000}"/>
    <cellStyle name="_Percent_Jazztel model 15-exhibits_Jazztel model 16DP3-Exhibits_Mobile CSC - CMT_Synthèse prev 2006 - 2007 par entreprise v2_Chiffres Pres board 2007 3 2" xfId="12648" xr:uid="{00000000-0005-0000-0000-00004C300000}"/>
    <cellStyle name="_Percent_Jazztel model 15-exhibits_Jazztel model 16DP3-Exhibits_Mobile CSC - CMT_Synthèse prev 2006 - 2007 par entreprise v2_Chiffres Pres board 2007 3_FCF" xfId="12649" xr:uid="{00000000-0005-0000-0000-00004D300000}"/>
    <cellStyle name="_Percent_Jazztel model 15-exhibits_Jazztel model 16DP3-Exhibits_Mobile CSC - CMT_Synthèse prev 2006 - 2007 par entreprise v2_Chiffres Pres board 2007 4" xfId="12650" xr:uid="{00000000-0005-0000-0000-00004E300000}"/>
    <cellStyle name="_Percent_Jazztel model 15-exhibits_Jazztel model 16DP3-Exhibits_Mobile CSC - CMT_Synthèse prev 2006 - 2007 par entreprise v2_Chiffres Pres board 2007_FCF" xfId="12651" xr:uid="{00000000-0005-0000-0000-00004F300000}"/>
    <cellStyle name="_Percent_Jazztel model 15-exhibits_Jazztel model 16DP3-Exhibits_Mobile CSC - CMT_Synthèse prev 2006 - 2007 par entreprise v2_Conso Bridge EBITDA 2008x2007" xfId="12652" xr:uid="{00000000-0005-0000-0000-000050300000}"/>
    <cellStyle name="_Percent_Jazztel model 15-exhibits_Jazztel model 16DP3-Exhibits_Mobile CSC - CMT_Synthèse prev 2006 - 2007 par entreprise v2_Conso Bridge EBITDA 2008x2007 2" xfId="12653" xr:uid="{00000000-0005-0000-0000-000051300000}"/>
    <cellStyle name="_Percent_Jazztel model 15-exhibits_Jazztel model 16DP3-Exhibits_Mobile CSC - CMT_Synthèse prev 2006 - 2007 par entreprise v2_Conso Bridge EBITDA 2008x2007 2 2" xfId="12654" xr:uid="{00000000-0005-0000-0000-000052300000}"/>
    <cellStyle name="_Percent_Jazztel model 15-exhibits_Jazztel model 16DP3-Exhibits_Mobile CSC - CMT_Synthèse prev 2006 - 2007 par entreprise v2_Conso Bridge EBITDA 2008x2007 2_FCF" xfId="12655" xr:uid="{00000000-0005-0000-0000-000053300000}"/>
    <cellStyle name="_Percent_Jazztel model 15-exhibits_Jazztel model 16DP3-Exhibits_Mobile CSC - CMT_Synthèse prev 2006 - 2007 par entreprise v2_Conso Bridge EBITDA 2008x2007 3" xfId="12656" xr:uid="{00000000-0005-0000-0000-000054300000}"/>
    <cellStyle name="_Percent_Jazztel model 15-exhibits_Jazztel model 16DP3-Exhibits_Mobile CSC - CMT_Synthèse prev 2006 - 2007 par entreprise v2_Conso Bridge EBITDA 2008x2007 3 2" xfId="12657" xr:uid="{00000000-0005-0000-0000-000055300000}"/>
    <cellStyle name="_Percent_Jazztel model 15-exhibits_Jazztel model 16DP3-Exhibits_Mobile CSC - CMT_Synthèse prev 2006 - 2007 par entreprise v2_Conso Bridge EBITDA 2008x2007 3_FCF" xfId="12658" xr:uid="{00000000-0005-0000-0000-000056300000}"/>
    <cellStyle name="_Percent_Jazztel model 15-exhibits_Jazztel model 16DP3-Exhibits_Mobile CSC - CMT_Synthèse prev 2006 - 2007 par entreprise v2_Conso Bridge EBITDA 2008x2007 4" xfId="12659" xr:uid="{00000000-0005-0000-0000-000057300000}"/>
    <cellStyle name="_Percent_Jazztel model 15-exhibits_Jazztel model 16DP3-Exhibits_Mobile CSC - CMT_Synthèse prev 2006 - 2007 par entreprise v2_Conso Bridge EBITDA 2008x2007 SPRING06" xfId="12660" xr:uid="{00000000-0005-0000-0000-000058300000}"/>
    <cellStyle name="_Percent_Jazztel model 15-exhibits_Jazztel model 16DP3-Exhibits_Mobile CSC - CMT_Synthèse prev 2006 - 2007 par entreprise v2_Conso Bridge EBITDA 2008x2007 SPRING06 2" xfId="12661" xr:uid="{00000000-0005-0000-0000-000059300000}"/>
    <cellStyle name="_Percent_Jazztel model 15-exhibits_Jazztel model 16DP3-Exhibits_Mobile CSC - CMT_Synthèse prev 2006 - 2007 par entreprise v2_Conso Bridge EBITDA 2008x2007 SPRING06 2 2" xfId="12662" xr:uid="{00000000-0005-0000-0000-00005A300000}"/>
    <cellStyle name="_Percent_Jazztel model 15-exhibits_Jazztel model 16DP3-Exhibits_Mobile CSC - CMT_Synthèse prev 2006 - 2007 par entreprise v2_Conso Bridge EBITDA 2008x2007 SPRING06 2_FCF" xfId="12663" xr:uid="{00000000-0005-0000-0000-00005B300000}"/>
    <cellStyle name="_Percent_Jazztel model 15-exhibits_Jazztel model 16DP3-Exhibits_Mobile CSC - CMT_Synthèse prev 2006 - 2007 par entreprise v2_Conso Bridge EBITDA 2008x2007 SPRING06 3" xfId="12664" xr:uid="{00000000-0005-0000-0000-00005C300000}"/>
    <cellStyle name="_Percent_Jazztel model 15-exhibits_Jazztel model 16DP3-Exhibits_Mobile CSC - CMT_Synthèse prev 2006 - 2007 par entreprise v2_Conso Bridge EBITDA 2008x2007 SPRING06 3 2" xfId="12665" xr:uid="{00000000-0005-0000-0000-00005D300000}"/>
    <cellStyle name="_Percent_Jazztel model 15-exhibits_Jazztel model 16DP3-Exhibits_Mobile CSC - CMT_Synthèse prev 2006 - 2007 par entreprise v2_Conso Bridge EBITDA 2008x2007 SPRING06 3_FCF" xfId="12666" xr:uid="{00000000-0005-0000-0000-00005E300000}"/>
    <cellStyle name="_Percent_Jazztel model 15-exhibits_Jazztel model 16DP3-Exhibits_Mobile CSC - CMT_Synthèse prev 2006 - 2007 par entreprise v2_Conso Bridge EBITDA 2008x2007 SPRING06 4" xfId="12667" xr:uid="{00000000-0005-0000-0000-00005F300000}"/>
    <cellStyle name="_Percent_Jazztel model 15-exhibits_Jazztel model 16DP3-Exhibits_Mobile CSC - CMT_Synthèse prev 2006 - 2007 par entreprise v2_Conso Bridge EBITDA 2008x2007 SPRING06_FCF" xfId="12668" xr:uid="{00000000-0005-0000-0000-000060300000}"/>
    <cellStyle name="_Percent_Jazztel model 15-exhibits_Jazztel model 16DP3-Exhibits_Mobile CSC - CMT_Synthèse prev 2006 - 2007 par entreprise v2_Conso Bridge EBITDA 2008x2007_FCF" xfId="12669" xr:uid="{00000000-0005-0000-0000-000061300000}"/>
    <cellStyle name="_Percent_Jazztel model 15-exhibits_Jazztel model 16DP3-Exhibits_Mobile CSC - CMT_Synthèse prev 2006 - 2007 par entreprise v2_FCF" xfId="12670" xr:uid="{00000000-0005-0000-0000-000062300000}"/>
    <cellStyle name="_Percent_Jazztel model 15-exhibits_Jazztel model 16DP3-Exhibits_Mobile CSC - CMT_Synthèse prev 2006 - 2007 par entreprise v2_P&amp;L Spring 200806" xfId="12671" xr:uid="{00000000-0005-0000-0000-000063300000}"/>
    <cellStyle name="_Percent_Jazztel model 15-exhibits_Jazztel model 16DP3-Exhibits_Mobile CSC - CMT_Synthèse prev 2006 - 2007 par entreprise v2_P&amp;L Spring 200806 2" xfId="12672" xr:uid="{00000000-0005-0000-0000-000064300000}"/>
    <cellStyle name="_Percent_Jazztel model 15-exhibits_Jazztel model 16DP3-Exhibits_Mobile CSC - CMT_Synthèse prev 2006 - 2007 par entreprise v2_P&amp;L Spring 200806 2 2" xfId="12673" xr:uid="{00000000-0005-0000-0000-000065300000}"/>
    <cellStyle name="_Percent_Jazztel model 15-exhibits_Jazztel model 16DP3-Exhibits_Mobile CSC - CMT_Synthèse prev 2006 - 2007 par entreprise v2_P&amp;L Spring 200806 2_FCF" xfId="12674" xr:uid="{00000000-0005-0000-0000-000066300000}"/>
    <cellStyle name="_Percent_Jazztel model 15-exhibits_Jazztel model 16DP3-Exhibits_Mobile CSC - CMT_Synthèse prev 2006 - 2007 par entreprise v2_P&amp;L Spring 200806 3" xfId="12675" xr:uid="{00000000-0005-0000-0000-000067300000}"/>
    <cellStyle name="_Percent_Jazztel model 15-exhibits_Jazztel model 16DP3-Exhibits_Mobile CSC - CMT_Synthèse prev 2006 - 2007 par entreprise v2_P&amp;L Spring 200806 3 2" xfId="12676" xr:uid="{00000000-0005-0000-0000-000068300000}"/>
    <cellStyle name="_Percent_Jazztel model 15-exhibits_Jazztel model 16DP3-Exhibits_Mobile CSC - CMT_Synthèse prev 2006 - 2007 par entreprise v2_P&amp;L Spring 200806 3_FCF" xfId="12677" xr:uid="{00000000-0005-0000-0000-000069300000}"/>
    <cellStyle name="_Percent_Jazztel model 15-exhibits_Jazztel model 16DP3-Exhibits_Mobile CSC - CMT_Synthèse prev 2006 - 2007 par entreprise v2_P&amp;L Spring 200806 4" xfId="12678" xr:uid="{00000000-0005-0000-0000-00006A300000}"/>
    <cellStyle name="_Percent_Jazztel model 15-exhibits_Jazztel model 16DP3-Exhibits_Mobile CSC - CMT_Synthèse prev 2006 - 2007 par entreprise v2_P&amp;L Spring 200806_FCF" xfId="12679" xr:uid="{00000000-0005-0000-0000-00006B300000}"/>
    <cellStyle name="_Percent_Jazztel model 15-exhibits_Jazztel model 16DP3-Exhibits_Mobile CSC - CMT_Synthèse prev 2006 - 2007 par entreprise v2_Présentation au Board" xfId="12680" xr:uid="{00000000-0005-0000-0000-00006C300000}"/>
    <cellStyle name="_Percent_Jazztel model 15-exhibits_Jazztel model 16DP3-Exhibits_Mobile CSC - CMT_Synthèse prev 2006 - 2007 par entreprise v2_Présentation au Board 2" xfId="12681" xr:uid="{00000000-0005-0000-0000-00006D300000}"/>
    <cellStyle name="_Percent_Jazztel model 15-exhibits_Jazztel model 16DP3-Exhibits_Mobile CSC - CMT_Synthèse prev 2006 - 2007 par entreprise v2_Présentation au Board 2 2" xfId="12682" xr:uid="{00000000-0005-0000-0000-00006E300000}"/>
    <cellStyle name="_Percent_Jazztel model 15-exhibits_Jazztel model 16DP3-Exhibits_Mobile CSC - CMT_Synthèse prev 2006 - 2007 par entreprise v2_Présentation au Board 2_FCF" xfId="12683" xr:uid="{00000000-0005-0000-0000-00006F300000}"/>
    <cellStyle name="_Percent_Jazztel model 15-exhibits_Jazztel model 16DP3-Exhibits_Mobile CSC - CMT_Synthèse prev 2006 - 2007 par entreprise v2_Présentation au Board 3" xfId="12684" xr:uid="{00000000-0005-0000-0000-000070300000}"/>
    <cellStyle name="_Percent_Jazztel model 15-exhibits_Jazztel model 16DP3-Exhibits_Mobile CSC - CMT_Synthèse prev 2006 - 2007 par entreprise v2_Présentation au Board 3 2" xfId="12685" xr:uid="{00000000-0005-0000-0000-000071300000}"/>
    <cellStyle name="_Percent_Jazztel model 15-exhibits_Jazztel model 16DP3-Exhibits_Mobile CSC - CMT_Synthèse prev 2006 - 2007 par entreprise v2_Présentation au Board 3_FCF" xfId="12686" xr:uid="{00000000-0005-0000-0000-000072300000}"/>
    <cellStyle name="_Percent_Jazztel model 15-exhibits_Jazztel model 16DP3-Exhibits_Mobile CSC - CMT_Synthèse prev 2006 - 2007 par entreprise v2_Présentation au Board 4" xfId="12687" xr:uid="{00000000-0005-0000-0000-000073300000}"/>
    <cellStyle name="_Percent_Jazztel model 15-exhibits_Jazztel model 16DP3-Exhibits_Mobile CSC - CMT_Synthèse prev 2006 - 2007 par entreprise v2_Présentation au Board July 29" xfId="12688" xr:uid="{00000000-0005-0000-0000-000074300000}"/>
    <cellStyle name="_Percent_Jazztel model 15-exhibits_Jazztel model 16DP3-Exhibits_Mobile CSC - CMT_Synthèse prev 2006 - 2007 par entreprise v2_Présentation au Board July 29 2" xfId="12689" xr:uid="{00000000-0005-0000-0000-000075300000}"/>
    <cellStyle name="_Percent_Jazztel model 15-exhibits_Jazztel model 16DP3-Exhibits_Mobile CSC - CMT_Synthèse prev 2006 - 2007 par entreprise v2_Présentation au Board July 29 2 2" xfId="12690" xr:uid="{00000000-0005-0000-0000-000076300000}"/>
    <cellStyle name="_Percent_Jazztel model 15-exhibits_Jazztel model 16DP3-Exhibits_Mobile CSC - CMT_Synthèse prev 2006 - 2007 par entreprise v2_Présentation au Board July 29 2_FCF" xfId="12691" xr:uid="{00000000-0005-0000-0000-000077300000}"/>
    <cellStyle name="_Percent_Jazztel model 15-exhibits_Jazztel model 16DP3-Exhibits_Mobile CSC - CMT_Synthèse prev 2006 - 2007 par entreprise v2_Présentation au Board July 29 3" xfId="12692" xr:uid="{00000000-0005-0000-0000-000078300000}"/>
    <cellStyle name="_Percent_Jazztel model 15-exhibits_Jazztel model 16DP3-Exhibits_Mobile CSC - CMT_Synthèse prev 2006 - 2007 par entreprise v2_Présentation au Board July 29 3 2" xfId="12693" xr:uid="{00000000-0005-0000-0000-000079300000}"/>
    <cellStyle name="_Percent_Jazztel model 15-exhibits_Jazztel model 16DP3-Exhibits_Mobile CSC - CMT_Synthèse prev 2006 - 2007 par entreprise v2_Présentation au Board July 29 3_FCF" xfId="12694" xr:uid="{00000000-0005-0000-0000-00007A300000}"/>
    <cellStyle name="_Percent_Jazztel model 15-exhibits_Jazztel model 16DP3-Exhibits_Mobile CSC - CMT_Synthèse prev 2006 - 2007 par entreprise v2_Présentation au Board July 29 4" xfId="12695" xr:uid="{00000000-0005-0000-0000-00007B300000}"/>
    <cellStyle name="_Percent_Jazztel model 15-exhibits_Jazztel model 16DP3-Exhibits_Mobile CSC - CMT_Synthèse prev 2006 - 2007 par entreprise v2_Présentation au Board July 29_FCF" xfId="12696" xr:uid="{00000000-0005-0000-0000-00007C300000}"/>
    <cellStyle name="_Percent_Jazztel model 15-exhibits_Jazztel model 16DP3-Exhibits_Mobile CSC - CMT_Synthèse prev 2006 - 2007 par entreprise v2_Présentation au Board_FCF" xfId="12697" xr:uid="{00000000-0005-0000-0000-00007D300000}"/>
    <cellStyle name="_Percent_Jazztel model 15-exhibits_Jazztel model 16DP3-Exhibits_Mobile CSC - CMT_Synthèse prev 2006 - 2007 par entreprise v2_Présentation au CDG July 21 v080708" xfId="12698" xr:uid="{00000000-0005-0000-0000-00007E300000}"/>
    <cellStyle name="_Percent_Jazztel model 15-exhibits_Jazztel model 16DP3-Exhibits_Mobile CSC - CMT_Synthèse prev 2006 - 2007 par entreprise v2_Présentation au CDG July 21 v080708 2" xfId="12699" xr:uid="{00000000-0005-0000-0000-00007F300000}"/>
    <cellStyle name="_Percent_Jazztel model 15-exhibits_Jazztel model 16DP3-Exhibits_Mobile CSC - CMT_Synthèse prev 2006 - 2007 par entreprise v2_Présentation au CDG July 21 v080708 2 2" xfId="12700" xr:uid="{00000000-0005-0000-0000-000080300000}"/>
    <cellStyle name="_Percent_Jazztel model 15-exhibits_Jazztel model 16DP3-Exhibits_Mobile CSC - CMT_Synthèse prev 2006 - 2007 par entreprise v2_Présentation au CDG July 21 v080708 2_FCF" xfId="12701" xr:uid="{00000000-0005-0000-0000-000081300000}"/>
    <cellStyle name="_Percent_Jazztel model 15-exhibits_Jazztel model 16DP3-Exhibits_Mobile CSC - CMT_Synthèse prev 2006 - 2007 par entreprise v2_Présentation au CDG July 21 v080708 3" xfId="12702" xr:uid="{00000000-0005-0000-0000-000082300000}"/>
    <cellStyle name="_Percent_Jazztel model 15-exhibits_Jazztel model 16DP3-Exhibits_Mobile CSC - CMT_Synthèse prev 2006 - 2007 par entreprise v2_Présentation au CDG July 21 v080708 3 2" xfId="12703" xr:uid="{00000000-0005-0000-0000-000083300000}"/>
    <cellStyle name="_Percent_Jazztel model 15-exhibits_Jazztel model 16DP3-Exhibits_Mobile CSC - CMT_Synthèse prev 2006 - 2007 par entreprise v2_Présentation au CDG July 21 v080708 3_FCF" xfId="12704" xr:uid="{00000000-0005-0000-0000-000084300000}"/>
    <cellStyle name="_Percent_Jazztel model 15-exhibits_Jazztel model 16DP3-Exhibits_Mobile CSC - CMT_Synthèse prev 2006 - 2007 par entreprise v2_Présentation au CDG July 21 v080708 4" xfId="12705" xr:uid="{00000000-0005-0000-0000-000085300000}"/>
    <cellStyle name="_Percent_Jazztel model 15-exhibits_Jazztel model 16DP3-Exhibits_Mobile CSC - CMT_Synthèse prev 2006 - 2007 par entreprise v2_Présentation au CDG July 21 v080708_FCF" xfId="12706" xr:uid="{00000000-0005-0000-0000-000086300000}"/>
    <cellStyle name="_Percent_Jazztel model 15-exhibits_Jazztel model 16DP3-Exhibits_Mobile CSC - CMT_Synthèse prev 2006 - 2007 par entreprise v2_Présention au Board July 29" xfId="12707" xr:uid="{00000000-0005-0000-0000-000087300000}"/>
    <cellStyle name="_Percent_Jazztel model 15-exhibits_Jazztel model 16DP3-Exhibits_Mobile CSC - CMT_Synthèse prev 2006 - 2007 par entreprise v2_Présention au Board July 29 2" xfId="12708" xr:uid="{00000000-0005-0000-0000-000088300000}"/>
    <cellStyle name="_Percent_Jazztel model 15-exhibits_Jazztel model 16DP3-Exhibits_Mobile CSC - CMT_Synthèse prev 2006 - 2007 par entreprise v2_Présention au Board July 29 2 2" xfId="12709" xr:uid="{00000000-0005-0000-0000-000089300000}"/>
    <cellStyle name="_Percent_Jazztel model 15-exhibits_Jazztel model 16DP3-Exhibits_Mobile CSC - CMT_Synthèse prev 2006 - 2007 par entreprise v2_Présention au Board July 29 2_FCF" xfId="12710" xr:uid="{00000000-0005-0000-0000-00008A300000}"/>
    <cellStyle name="_Percent_Jazztel model 15-exhibits_Jazztel model 16DP3-Exhibits_Mobile CSC - CMT_Synthèse prev 2006 - 2007 par entreprise v2_Présention au Board July 29 3" xfId="12711" xr:uid="{00000000-0005-0000-0000-00008B300000}"/>
    <cellStyle name="_Percent_Jazztel model 15-exhibits_Jazztel model 16DP3-Exhibits_Mobile CSC - CMT_Synthèse prev 2006 - 2007 par entreprise v2_Présention au Board July 29 3 2" xfId="12712" xr:uid="{00000000-0005-0000-0000-00008C300000}"/>
    <cellStyle name="_Percent_Jazztel model 15-exhibits_Jazztel model 16DP3-Exhibits_Mobile CSC - CMT_Synthèse prev 2006 - 2007 par entreprise v2_Présention au Board July 29 3_FCF" xfId="12713" xr:uid="{00000000-0005-0000-0000-00008D300000}"/>
    <cellStyle name="_Percent_Jazztel model 15-exhibits_Jazztel model 16DP3-Exhibits_Mobile CSC - CMT_Synthèse prev 2006 - 2007 par entreprise v2_Présention au Board July 29 4" xfId="12714" xr:uid="{00000000-0005-0000-0000-00008E300000}"/>
    <cellStyle name="_Percent_Jazztel model 15-exhibits_Jazztel model 16DP3-Exhibits_Mobile CSC - CMT_Synthèse prev 2006 - 2007 par entreprise v2_Présention au Board July 29_FCF" xfId="12715" xr:uid="{00000000-0005-0000-0000-00008F300000}"/>
    <cellStyle name="_Percent_Jazztel model 15-exhibits_Jazztel model 16DP3-Exhibits_Mobile CSC - CMT_Synthèse prev 2006 - 2007 par entreprise v2_RM 2008 01 comments ILM" xfId="12716" xr:uid="{00000000-0005-0000-0000-000090300000}"/>
    <cellStyle name="_Percent_Jazztel model 15-exhibits_Jazztel model 16DP3-Exhibits_Mobile CSC - CMT_Synthèse prev 2006 - 2007 par entreprise v2_RM 2008 01 comments ILM 2" xfId="12717" xr:uid="{00000000-0005-0000-0000-000091300000}"/>
    <cellStyle name="_Percent_Jazztel model 15-exhibits_Jazztel model 16DP3-Exhibits_Mobile CSC - CMT_Synthèse prev 2006 - 2007 par entreprise v2_RM 2008 01 comments ILM 2 2" xfId="12718" xr:uid="{00000000-0005-0000-0000-000092300000}"/>
    <cellStyle name="_Percent_Jazztel model 15-exhibits_Jazztel model 16DP3-Exhibits_Mobile CSC - CMT_Synthèse prev 2006 - 2007 par entreprise v2_RM 2008 01 comments ILM 2_FCF" xfId="12719" xr:uid="{00000000-0005-0000-0000-000093300000}"/>
    <cellStyle name="_Percent_Jazztel model 15-exhibits_Jazztel model 16DP3-Exhibits_Mobile CSC - CMT_Synthèse prev 2006 - 2007 par entreprise v2_RM 2008 01 comments ILM 3" xfId="12720" xr:uid="{00000000-0005-0000-0000-000094300000}"/>
    <cellStyle name="_Percent_Jazztel model 15-exhibits_Jazztel model 16DP3-Exhibits_Mobile CSC - CMT_Synthèse prev 2006 - 2007 par entreprise v2_RM 2008 01 comments ILM 3 2" xfId="12721" xr:uid="{00000000-0005-0000-0000-000095300000}"/>
    <cellStyle name="_Percent_Jazztel model 15-exhibits_Jazztel model 16DP3-Exhibits_Mobile CSC - CMT_Synthèse prev 2006 - 2007 par entreprise v2_RM 2008 01 comments ILM 3_FCF" xfId="12722" xr:uid="{00000000-0005-0000-0000-000096300000}"/>
    <cellStyle name="_Percent_Jazztel model 15-exhibits_Jazztel model 16DP3-Exhibits_Mobile CSC - CMT_Synthèse prev 2006 - 2007 par entreprise v2_RM 2008 01 comments ILM 4" xfId="12723" xr:uid="{00000000-0005-0000-0000-000097300000}"/>
    <cellStyle name="_Percent_Jazztel model 15-exhibits_Jazztel model 16DP3-Exhibits_Mobile CSC - CMT_Synthèse prev 2006 - 2007 par entreprise v2_RM 2008 01 comments ILM_FCF" xfId="12724" xr:uid="{00000000-0005-0000-0000-000098300000}"/>
    <cellStyle name="_Percent_Jazztel model 15-exhibits_Jazztel model 16DP3-Exhibits_Mobile CSC - CMT_Synthèse prev 2006 - 2007 par entreprise v2_RM 2008 04 comments ILM" xfId="12725" xr:uid="{00000000-0005-0000-0000-000099300000}"/>
    <cellStyle name="_Percent_Jazztel model 15-exhibits_Jazztel model 16DP3-Exhibits_Mobile CSC - CMT_Synthèse prev 2006 - 2007 par entreprise v2_RM 2008 04 comments ILM 2" xfId="12726" xr:uid="{00000000-0005-0000-0000-00009A300000}"/>
    <cellStyle name="_Percent_Jazztel model 15-exhibits_Jazztel model 16DP3-Exhibits_Mobile CSC - CMT_Synthèse prev 2006 - 2007 par entreprise v2_RM 2008 04 comments ILM 2 2" xfId="12727" xr:uid="{00000000-0005-0000-0000-00009B300000}"/>
    <cellStyle name="_Percent_Jazztel model 15-exhibits_Jazztel model 16DP3-Exhibits_Mobile CSC - CMT_Synthèse prev 2006 - 2007 par entreprise v2_RM 2008 04 comments ILM 2_FCF" xfId="12728" xr:uid="{00000000-0005-0000-0000-00009C300000}"/>
    <cellStyle name="_Percent_Jazztel model 15-exhibits_Jazztel model 16DP3-Exhibits_Mobile CSC - CMT_Synthèse prev 2006 - 2007 par entreprise v2_RM 2008 04 comments ILM 3" xfId="12729" xr:uid="{00000000-0005-0000-0000-00009D300000}"/>
    <cellStyle name="_Percent_Jazztel model 15-exhibits_Jazztel model 16DP3-Exhibits_Mobile CSC - CMT_Synthèse prev 2006 - 2007 par entreprise v2_RM 2008 04 comments ILM 3 2" xfId="12730" xr:uid="{00000000-0005-0000-0000-00009E300000}"/>
    <cellStyle name="_Percent_Jazztel model 15-exhibits_Jazztel model 16DP3-Exhibits_Mobile CSC - CMT_Synthèse prev 2006 - 2007 par entreprise v2_RM 2008 04 comments ILM 3_FCF" xfId="12731" xr:uid="{00000000-0005-0000-0000-00009F300000}"/>
    <cellStyle name="_Percent_Jazztel model 15-exhibits_Jazztel model 16DP3-Exhibits_Mobile CSC - CMT_Synthèse prev 2006 - 2007 par entreprise v2_RM 2008 04 comments ILM 4" xfId="12732" xr:uid="{00000000-0005-0000-0000-0000A0300000}"/>
    <cellStyle name="_Percent_Jazztel model 15-exhibits_Jazztel model 16DP3-Exhibits_Mobile CSC - CMT_Synthèse prev 2006 - 2007 par entreprise v2_RM 2008 04 comments ILM_FCF" xfId="12733" xr:uid="{00000000-0005-0000-0000-0000A1300000}"/>
    <cellStyle name="_Percent_Jazztel model 15-exhibits_Jazztel model 16DP3-Exhibits_Mobile CSC - CMT_Synthèse prev 2006 - 2007 par entreprise v2_SPRING 2010" xfId="12734" xr:uid="{00000000-0005-0000-0000-0000A2300000}"/>
    <cellStyle name="_Percent_Jazztel model 15-exhibits_Jazztel model 16DP3-Exhibits_Mobile CSC - CMT_Synthèse prev 2006 - 2007 par entreprise v2_SPRING 2010 2" xfId="12735" xr:uid="{00000000-0005-0000-0000-0000A3300000}"/>
    <cellStyle name="_Percent_Jazztel model 15-exhibits_Jazztel model 16DP3-Exhibits_Mobile CSC - CMT_Synthèse prev 2006 - 2007 par entreprise v2_SPRING 2010 2 2" xfId="12736" xr:uid="{00000000-0005-0000-0000-0000A4300000}"/>
    <cellStyle name="_Percent_Jazztel model 15-exhibits_Jazztel model 16DP3-Exhibits_Mobile CSC - CMT_Synthèse prev 2006 - 2007 par entreprise v2_SPRING 2010 2_FCF" xfId="12737" xr:uid="{00000000-0005-0000-0000-0000A5300000}"/>
    <cellStyle name="_Percent_Jazztel model 15-exhibits_Jazztel model 16DP3-Exhibits_Mobile CSC - CMT_Synthèse prev 2006 - 2007 par entreprise v2_SPRING 2010 3" xfId="12738" xr:uid="{00000000-0005-0000-0000-0000A6300000}"/>
    <cellStyle name="_Percent_Jazztel model 15-exhibits_Jazztel model 16DP3-Exhibits_Mobile CSC - CMT_Synthèse prev 2006 - 2007 par entreprise v2_SPRING 2010 3 2" xfId="12739" xr:uid="{00000000-0005-0000-0000-0000A7300000}"/>
    <cellStyle name="_Percent_Jazztel model 15-exhibits_Jazztel model 16DP3-Exhibits_Mobile CSC - CMT_Synthèse prev 2006 - 2007 par entreprise v2_SPRING 2010 3_FCF" xfId="12740" xr:uid="{00000000-0005-0000-0000-0000A8300000}"/>
    <cellStyle name="_Percent_Jazztel model 15-exhibits_Jazztel model 16DP3-Exhibits_Mobile CSC - CMT_Synthèse prev 2006 - 2007 par entreprise v2_SPRING 2010 4" xfId="12741" xr:uid="{00000000-0005-0000-0000-0000A9300000}"/>
    <cellStyle name="_Percent_Jazztel model 15-exhibits_Jazztel model 16DP3-Exhibits_Mobile CSC - CMT_Synthèse prev 2006 - 2007 par entreprise v2_SPRING 2010_FCF" xfId="12742" xr:uid="{00000000-0005-0000-0000-0000AA300000}"/>
    <cellStyle name="_Percent_Jazztel model 15-exhibits_Jazztel model 16DP3-Exhibits_Mobile CSC - CMT_Synthèse prev 2006 - 2007 par entreprise v2_WC &amp; Free Cash Flow 200801" xfId="12743" xr:uid="{00000000-0005-0000-0000-0000AB300000}"/>
    <cellStyle name="_Percent_Jazztel model 15-exhibits_Jazztel model 16DP3-Exhibits_Mobile CSC - CMT_Synthèse prev 2006 - 2007 par entreprise v2_WC &amp; Free Cash Flow 200801 2" xfId="12744" xr:uid="{00000000-0005-0000-0000-0000AC300000}"/>
    <cellStyle name="_Percent_Jazztel model 15-exhibits_Jazztel model 16DP3-Exhibits_Mobile CSC - CMT_Synthèse prev 2006 - 2007 par entreprise v2_WC &amp; Free Cash Flow 200801 2 2" xfId="12745" xr:uid="{00000000-0005-0000-0000-0000AD300000}"/>
    <cellStyle name="_Percent_Jazztel model 15-exhibits_Jazztel model 16DP3-Exhibits_Mobile CSC - CMT_Synthèse prev 2006 - 2007 par entreprise v2_WC &amp; Free Cash Flow 200801 2_FCF" xfId="12746" xr:uid="{00000000-0005-0000-0000-0000AE300000}"/>
    <cellStyle name="_Percent_Jazztel model 15-exhibits_Jazztel model 16DP3-Exhibits_Mobile CSC - CMT_Synthèse prev 2006 - 2007 par entreprise v2_WC &amp; Free Cash Flow 200801 3" xfId="12747" xr:uid="{00000000-0005-0000-0000-0000AF300000}"/>
    <cellStyle name="_Percent_Jazztel model 15-exhibits_Jazztel model 16DP3-Exhibits_Mobile CSC - CMT_Synthèse prev 2006 - 2007 par entreprise v2_WC &amp; Free Cash Flow 200801 3 2" xfId="12748" xr:uid="{00000000-0005-0000-0000-0000B0300000}"/>
    <cellStyle name="_Percent_Jazztel model 15-exhibits_Jazztel model 16DP3-Exhibits_Mobile CSC - CMT_Synthèse prev 2006 - 2007 par entreprise v2_WC &amp; Free Cash Flow 200801 3_FCF" xfId="12749" xr:uid="{00000000-0005-0000-0000-0000B1300000}"/>
    <cellStyle name="_Percent_Jazztel model 15-exhibits_Jazztel model 16DP3-Exhibits_Mobile CSC - CMT_Synthèse prev 2006 - 2007 par entreprise v2_WC &amp; Free Cash Flow 200801 4" xfId="12750" xr:uid="{00000000-0005-0000-0000-0000B2300000}"/>
    <cellStyle name="_Percent_Jazztel model 15-exhibits_Jazztel model 16DP3-Exhibits_Mobile CSC - CMT_Synthèse prev 2006 - 2007 par entreprise v2_WC &amp; Free Cash Flow 200801_FCF" xfId="12751" xr:uid="{00000000-0005-0000-0000-0000B3300000}"/>
    <cellStyle name="_Percent_Jazztel model 15-exhibits_Jazztel model 16DP3-Exhibits_Mobile CSC - CMT_Synthèse prev 2006 - 2007 par entreprise v2_WC &amp; Free Cash Flow 2011-10" xfId="12752" xr:uid="{00000000-0005-0000-0000-0000B4300000}"/>
    <cellStyle name="_Percent_Jazztel model 15-exhibits_Jazztel model 16DP3-Exhibits_Mobile CSC - CMT_Synthèse prev 2006 - 2007 par entreprise v2_WC &amp; Free Cash Flow 2011-10 2" xfId="12753" xr:uid="{00000000-0005-0000-0000-0000B5300000}"/>
    <cellStyle name="_Percent_Jazztel model 15-exhibits_Jazztel model 16DP3-Exhibits_Mobile CSC - CMT_Synthèse prev 2006 - 2007 par entreprise v2_WC &amp; Free Cash Flow 2011-10 2 2" xfId="12754" xr:uid="{00000000-0005-0000-0000-0000B6300000}"/>
    <cellStyle name="_Percent_Jazztel model 15-exhibits_Jazztel model 16DP3-Exhibits_Mobile CSC - CMT_Synthèse prev 2006 - 2007 par entreprise v2_WC &amp; Free Cash Flow 2011-10 2_FCF" xfId="12755" xr:uid="{00000000-0005-0000-0000-0000B7300000}"/>
    <cellStyle name="_Percent_Jazztel model 15-exhibits_Jazztel model 16DP3-Exhibits_Mobile CSC - CMT_Synthèse prev 2006 - 2007 par entreprise v2_WC &amp; Free Cash Flow 2011-10 3" xfId="12756" xr:uid="{00000000-0005-0000-0000-0000B8300000}"/>
    <cellStyle name="_Percent_Jazztel model 15-exhibits_Jazztel model 16DP3-Exhibits_Mobile CSC - CMT_Synthèse prev 2006 - 2007 par entreprise v2_WC &amp; Free Cash Flow 2011-10 3 2" xfId="12757" xr:uid="{00000000-0005-0000-0000-0000B9300000}"/>
    <cellStyle name="_Percent_Jazztel model 15-exhibits_Jazztel model 16DP3-Exhibits_Mobile CSC - CMT_Synthèse prev 2006 - 2007 par entreprise v2_WC &amp; Free Cash Flow 2011-10 3_FCF" xfId="12758" xr:uid="{00000000-0005-0000-0000-0000BA300000}"/>
    <cellStyle name="_Percent_Jazztel model 15-exhibits_Jazztel model 16DP3-Exhibits_Mobile CSC - CMT_Synthèse prev 2006 - 2007 par entreprise v2_WC &amp; Free Cash Flow 2011-10 4" xfId="12759" xr:uid="{00000000-0005-0000-0000-0000BB300000}"/>
    <cellStyle name="_Percent_Jazztel model 15-exhibits_Jazztel model 16DP3-Exhibits_Mobile CSC - CMT_Synthèse prev 2006 - 2007 par entreprise v2_WC &amp; Free Cash Flow 2011-10_FCF" xfId="12760" xr:uid="{00000000-0005-0000-0000-0000BC300000}"/>
    <cellStyle name="_Percent_Jazztel model 15-exhibits_Jazztel model 16DP3-Exhibits_Mobile CSC - CMT_Synthèse prev 2006 - 2007 par entreprise v2_WC &amp; Free Cash Flow Spring 200806" xfId="12761" xr:uid="{00000000-0005-0000-0000-0000BD300000}"/>
    <cellStyle name="_Percent_Jazztel model 15-exhibits_Jazztel model 16DP3-Exhibits_Mobile CSC - CMT_Synthèse prev 2006 - 2007 par entreprise v2_WC &amp; Free Cash Flow Spring 200806 2" xfId="12762" xr:uid="{00000000-0005-0000-0000-0000BE300000}"/>
    <cellStyle name="_Percent_Jazztel model 15-exhibits_Jazztel model 16DP3-Exhibits_Mobile CSC - CMT_Synthèse prev 2006 - 2007 par entreprise v2_WC &amp; Free Cash Flow Spring 200806 2 2" xfId="12763" xr:uid="{00000000-0005-0000-0000-0000BF300000}"/>
    <cellStyle name="_Percent_Jazztel model 15-exhibits_Jazztel model 16DP3-Exhibits_Mobile CSC - CMT_Synthèse prev 2006 - 2007 par entreprise v2_WC &amp; Free Cash Flow Spring 200806 2_FCF" xfId="12764" xr:uid="{00000000-0005-0000-0000-0000C0300000}"/>
    <cellStyle name="_Percent_Jazztel model 15-exhibits_Jazztel model 16DP3-Exhibits_Mobile CSC - CMT_Synthèse prev 2006 - 2007 par entreprise v2_WC &amp; Free Cash Flow Spring 200806 3" xfId="12765" xr:uid="{00000000-0005-0000-0000-0000C1300000}"/>
    <cellStyle name="_Percent_Jazztel model 15-exhibits_Jazztel model 16DP3-Exhibits_Mobile CSC - CMT_Synthèse prev 2006 - 2007 par entreprise v2_WC &amp; Free Cash Flow Spring 200806 3 2" xfId="12766" xr:uid="{00000000-0005-0000-0000-0000C2300000}"/>
    <cellStyle name="_Percent_Jazztel model 15-exhibits_Jazztel model 16DP3-Exhibits_Mobile CSC - CMT_Synthèse prev 2006 - 2007 par entreprise v2_WC &amp; Free Cash Flow Spring 200806 3_FCF" xfId="12767" xr:uid="{00000000-0005-0000-0000-0000C3300000}"/>
    <cellStyle name="_Percent_Jazztel model 15-exhibits_Jazztel model 16DP3-Exhibits_Mobile CSC - CMT_Synthèse prev 2006 - 2007 par entreprise v2_WC &amp; Free Cash Flow Spring 200806 4" xfId="12768" xr:uid="{00000000-0005-0000-0000-0000C4300000}"/>
    <cellStyle name="_Percent_Jazztel model 15-exhibits_Jazztel model 16DP3-Exhibits_Mobile CSC - CMT_Synthèse prev 2006 - 2007 par entreprise v2_WC &amp; Free Cash Flow Spring 200806_FCF" xfId="12769" xr:uid="{00000000-0005-0000-0000-0000C5300000}"/>
    <cellStyle name="_Percent_Jazztel model 15-exhibits_Jazztel model 16DP3-Exhibits_Mobile CSC - CMT_Synthèse prev 2006 - 2007 par entreprise_Bridge FC Act 2007 vs 2008 (Fct June) par entreprise" xfId="12770" xr:uid="{00000000-0005-0000-0000-0000C6300000}"/>
    <cellStyle name="_Percent_Jazztel model 15-exhibits_Jazztel model 16DP3-Exhibits_Mobile CSC - CMT_Synthèse prev 2006 - 2007 par entreprise_Bridge FC Act 2007 vs 2008 (Fct June) par entreprise 2" xfId="12771" xr:uid="{00000000-0005-0000-0000-0000C7300000}"/>
    <cellStyle name="_Percent_Jazztel model 15-exhibits_Jazztel model 16DP3-Exhibits_Mobile CSC - CMT_Synthèse prev 2006 - 2007 par entreprise_Bridge FC Act 2007 vs 2008 (Fct June) par entreprise 2 2" xfId="12772" xr:uid="{00000000-0005-0000-0000-0000C8300000}"/>
    <cellStyle name="_Percent_Jazztel model 15-exhibits_Jazztel model 16DP3-Exhibits_Mobile CSC - CMT_Synthèse prev 2006 - 2007 par entreprise_Bridge FC Act 2007 vs 2008 (Fct June) par entreprise 2_FCF" xfId="12773" xr:uid="{00000000-0005-0000-0000-0000C9300000}"/>
    <cellStyle name="_Percent_Jazztel model 15-exhibits_Jazztel model 16DP3-Exhibits_Mobile CSC - CMT_Synthèse prev 2006 - 2007 par entreprise_Bridge FC Act 2007 vs 2008 (Fct June) par entreprise 3" xfId="12774" xr:uid="{00000000-0005-0000-0000-0000CA300000}"/>
    <cellStyle name="_Percent_Jazztel model 15-exhibits_Jazztel model 16DP3-Exhibits_Mobile CSC - CMT_Synthèse prev 2006 - 2007 par entreprise_Bridge FC Act 2007 vs 2008 (Fct June) par entreprise 3 2" xfId="12775" xr:uid="{00000000-0005-0000-0000-0000CB300000}"/>
    <cellStyle name="_Percent_Jazztel model 15-exhibits_Jazztel model 16DP3-Exhibits_Mobile CSC - CMT_Synthèse prev 2006 - 2007 par entreprise_Bridge FC Act 2007 vs 2008 (Fct June) par entreprise 3_FCF" xfId="12776" xr:uid="{00000000-0005-0000-0000-0000CC300000}"/>
    <cellStyle name="_Percent_Jazztel model 15-exhibits_Jazztel model 16DP3-Exhibits_Mobile CSC - CMT_Synthèse prev 2006 - 2007 par entreprise_Bridge FC Act 2007 vs 2008 (Fct June) par entreprise 4" xfId="12777" xr:uid="{00000000-0005-0000-0000-0000CD300000}"/>
    <cellStyle name="_Percent_Jazztel model 15-exhibits_Jazztel model 16DP3-Exhibits_Mobile CSC - CMT_Synthèse prev 2006 - 2007 par entreprise_Bridge FC Act 2007 vs 2008 (Fct June) par entreprise_FCF" xfId="12778" xr:uid="{00000000-0005-0000-0000-0000CE300000}"/>
    <cellStyle name="_Percent_Jazztel model 15-exhibits_Jazztel model 16DP3-Exhibits_Mobile CSC - CMT_Synthèse prev 2006 - 2007 par entreprise_Cash Unit Review 2012 03 Acetow" xfId="12779" xr:uid="{00000000-0005-0000-0000-0000CF300000}"/>
    <cellStyle name="_Percent_Jazztel model 15-exhibits_Jazztel model 16DP3-Exhibits_Mobile CSC - CMT_Synthèse prev 2006 - 2007 par entreprise_Conso Bridge EBITDA 2008x2007" xfId="12780" xr:uid="{00000000-0005-0000-0000-0000D0300000}"/>
    <cellStyle name="_Percent_Jazztel model 15-exhibits_Jazztel model 16DP3-Exhibits_Mobile CSC - CMT_Synthèse prev 2006 - 2007 par entreprise_Conso Bridge EBITDA 2008x2007 2" xfId="12781" xr:uid="{00000000-0005-0000-0000-0000D1300000}"/>
    <cellStyle name="_Percent_Jazztel model 15-exhibits_Jazztel model 16DP3-Exhibits_Mobile CSC - CMT_Synthèse prev 2006 - 2007 par entreprise_Conso Bridge EBITDA 2008x2007 2 2" xfId="12782" xr:uid="{00000000-0005-0000-0000-0000D2300000}"/>
    <cellStyle name="_Percent_Jazztel model 15-exhibits_Jazztel model 16DP3-Exhibits_Mobile CSC - CMT_Synthèse prev 2006 - 2007 par entreprise_Conso Bridge EBITDA 2008x2007 2_FCF" xfId="12783" xr:uid="{00000000-0005-0000-0000-0000D3300000}"/>
    <cellStyle name="_Percent_Jazztel model 15-exhibits_Jazztel model 16DP3-Exhibits_Mobile CSC - CMT_Synthèse prev 2006 - 2007 par entreprise_Conso Bridge EBITDA 2008x2007 3" xfId="12784" xr:uid="{00000000-0005-0000-0000-0000D4300000}"/>
    <cellStyle name="_Percent_Jazztel model 15-exhibits_Jazztel model 16DP3-Exhibits_Mobile CSC - CMT_Synthèse prev 2006 - 2007 par entreprise_Conso Bridge EBITDA 2008x2007 3 2" xfId="12785" xr:uid="{00000000-0005-0000-0000-0000D5300000}"/>
    <cellStyle name="_Percent_Jazztel model 15-exhibits_Jazztel model 16DP3-Exhibits_Mobile CSC - CMT_Synthèse prev 2006 - 2007 par entreprise_Conso Bridge EBITDA 2008x2007 3_FCF" xfId="12786" xr:uid="{00000000-0005-0000-0000-0000D6300000}"/>
    <cellStyle name="_Percent_Jazztel model 15-exhibits_Jazztel model 16DP3-Exhibits_Mobile CSC - CMT_Synthèse prev 2006 - 2007 par entreprise_Conso Bridge EBITDA 2008x2007 4" xfId="12787" xr:uid="{00000000-0005-0000-0000-0000D7300000}"/>
    <cellStyle name="_Percent_Jazztel model 15-exhibits_Jazztel model 16DP3-Exhibits_Mobile CSC - CMT_Synthèse prev 2006 - 2007 par entreprise_Conso Bridge EBITDA 2008x2007 SPRING06" xfId="12788" xr:uid="{00000000-0005-0000-0000-0000D8300000}"/>
    <cellStyle name="_Percent_Jazztel model 15-exhibits_Jazztel model 16DP3-Exhibits_Mobile CSC - CMT_Synthèse prev 2006 - 2007 par entreprise_Conso Bridge EBITDA 2008x2007 SPRING06 2" xfId="12789" xr:uid="{00000000-0005-0000-0000-0000D9300000}"/>
    <cellStyle name="_Percent_Jazztel model 15-exhibits_Jazztel model 16DP3-Exhibits_Mobile CSC - CMT_Synthèse prev 2006 - 2007 par entreprise_Conso Bridge EBITDA 2008x2007 SPRING06 2 2" xfId="12790" xr:uid="{00000000-0005-0000-0000-0000DA300000}"/>
    <cellStyle name="_Percent_Jazztel model 15-exhibits_Jazztel model 16DP3-Exhibits_Mobile CSC - CMT_Synthèse prev 2006 - 2007 par entreprise_Conso Bridge EBITDA 2008x2007 SPRING06 2_FCF" xfId="12791" xr:uid="{00000000-0005-0000-0000-0000DB300000}"/>
    <cellStyle name="_Percent_Jazztel model 15-exhibits_Jazztel model 16DP3-Exhibits_Mobile CSC - CMT_Synthèse prev 2006 - 2007 par entreprise_Conso Bridge EBITDA 2008x2007 SPRING06 3" xfId="12792" xr:uid="{00000000-0005-0000-0000-0000DC300000}"/>
    <cellStyle name="_Percent_Jazztel model 15-exhibits_Jazztel model 16DP3-Exhibits_Mobile CSC - CMT_Synthèse prev 2006 - 2007 par entreprise_Conso Bridge EBITDA 2008x2007 SPRING06 3 2" xfId="12793" xr:uid="{00000000-0005-0000-0000-0000DD300000}"/>
    <cellStyle name="_Percent_Jazztel model 15-exhibits_Jazztel model 16DP3-Exhibits_Mobile CSC - CMT_Synthèse prev 2006 - 2007 par entreprise_Conso Bridge EBITDA 2008x2007 SPRING06 3_FCF" xfId="12794" xr:uid="{00000000-0005-0000-0000-0000DE300000}"/>
    <cellStyle name="_Percent_Jazztel model 15-exhibits_Jazztel model 16DP3-Exhibits_Mobile CSC - CMT_Synthèse prev 2006 - 2007 par entreprise_Conso Bridge EBITDA 2008x2007 SPRING06 4" xfId="12795" xr:uid="{00000000-0005-0000-0000-0000DF300000}"/>
    <cellStyle name="_Percent_Jazztel model 15-exhibits_Jazztel model 16DP3-Exhibits_Mobile CSC - CMT_Synthèse prev 2006 - 2007 par entreprise_Conso Bridge EBITDA 2008x2007 SPRING06_FCF" xfId="12796" xr:uid="{00000000-0005-0000-0000-0000E0300000}"/>
    <cellStyle name="_Percent_Jazztel model 15-exhibits_Jazztel model 16DP3-Exhibits_Mobile CSC - CMT_Synthèse prev 2006 - 2007 par entreprise_Conso Bridge EBITDA 2008x2007_FCF" xfId="12797" xr:uid="{00000000-0005-0000-0000-0000E1300000}"/>
    <cellStyle name="_Percent_Jazztel model 15-exhibits_Jazztel model 16DP3-Exhibits_Mobile CSC - CMT_Synthèse prev 2006 - 2007 par entreprise_FCF" xfId="12798" xr:uid="{00000000-0005-0000-0000-0000E2300000}"/>
    <cellStyle name="_Percent_Jazztel model 15-exhibits_Jazztel model 16DP3-Exhibits_Mobile CSC - CMT_Synthèse prev 2006 - 2007 par entreprise_Formats RDG Dec 2007 vMAG Energy Services" xfId="12799" xr:uid="{00000000-0005-0000-0000-0000E3300000}"/>
    <cellStyle name="_Percent_Jazztel model 15-exhibits_Jazztel model 16DP3-Exhibits_Mobile CSC - CMT_Synthèse prev 2006 - 2007 par entreprise_Formats RDG Dec 2007 vMAG Energy Services 2" xfId="12800" xr:uid="{00000000-0005-0000-0000-0000E4300000}"/>
    <cellStyle name="_Percent_Jazztel model 15-exhibits_Jazztel model 16DP3-Exhibits_Mobile CSC - CMT_Synthèse prev 2006 - 2007 par entreprise_Formats RDG Dec 2007 vMAG Energy Services 2 2" xfId="12801" xr:uid="{00000000-0005-0000-0000-0000E5300000}"/>
    <cellStyle name="_Percent_Jazztel model 15-exhibits_Jazztel model 16DP3-Exhibits_Mobile CSC - CMT_Synthèse prev 2006 - 2007 par entreprise_Formats RDG Dec 2007 vMAG Energy Services 2_FCF" xfId="12802" xr:uid="{00000000-0005-0000-0000-0000E6300000}"/>
    <cellStyle name="_Percent_Jazztel model 15-exhibits_Jazztel model 16DP3-Exhibits_Mobile CSC - CMT_Synthèse prev 2006 - 2007 par entreprise_Formats RDG Dec 2007 vMAG Energy Services 3" xfId="12803" xr:uid="{00000000-0005-0000-0000-0000E7300000}"/>
    <cellStyle name="_Percent_Jazztel model 15-exhibits_Jazztel model 16DP3-Exhibits_Mobile CSC - CMT_Synthèse prev 2006 - 2007 par entreprise_Formats RDG Dec 2007 vMAG Energy Services 3 2" xfId="12804" xr:uid="{00000000-0005-0000-0000-0000E8300000}"/>
    <cellStyle name="_Percent_Jazztel model 15-exhibits_Jazztel model 16DP3-Exhibits_Mobile CSC - CMT_Synthèse prev 2006 - 2007 par entreprise_Formats RDG Dec 2007 vMAG Energy Services 3_FCF" xfId="12805" xr:uid="{00000000-0005-0000-0000-0000E9300000}"/>
    <cellStyle name="_Percent_Jazztel model 15-exhibits_Jazztel model 16DP3-Exhibits_Mobile CSC - CMT_Synthèse prev 2006 - 2007 par entreprise_Formats RDG Dec 2007 vMAG Energy Services 4" xfId="12806" xr:uid="{00000000-0005-0000-0000-0000EA300000}"/>
    <cellStyle name="_Percent_Jazztel model 15-exhibits_Jazztel model 16DP3-Exhibits_Mobile CSC - CMT_Synthèse prev 2006 - 2007 par entreprise_Formats RDG Dec 2007 vMAG Energy Services_FCF" xfId="12807" xr:uid="{00000000-0005-0000-0000-0000EB300000}"/>
    <cellStyle name="_Percent_Jazztel model 15-exhibits_Jazztel model 16DP3-Exhibits_Mobile CSC - CMT_Synthèse prev 2006 - 2007 par entreprise_P&amp;L Spring 200806" xfId="12808" xr:uid="{00000000-0005-0000-0000-0000EC300000}"/>
    <cellStyle name="_Percent_Jazztel model 15-exhibits_Jazztel model 16DP3-Exhibits_Mobile CSC - CMT_Synthèse prev 2006 - 2007 par entreprise_P&amp;L Spring 200806 2" xfId="12809" xr:uid="{00000000-0005-0000-0000-0000ED300000}"/>
    <cellStyle name="_Percent_Jazztel model 15-exhibits_Jazztel model 16DP3-Exhibits_Mobile CSC - CMT_Synthèse prev 2006 - 2007 par entreprise_P&amp;L Spring 200806 2 2" xfId="12810" xr:uid="{00000000-0005-0000-0000-0000EE300000}"/>
    <cellStyle name="_Percent_Jazztel model 15-exhibits_Jazztel model 16DP3-Exhibits_Mobile CSC - CMT_Synthèse prev 2006 - 2007 par entreprise_P&amp;L Spring 200806 2_FCF" xfId="12811" xr:uid="{00000000-0005-0000-0000-0000EF300000}"/>
    <cellStyle name="_Percent_Jazztel model 15-exhibits_Jazztel model 16DP3-Exhibits_Mobile CSC - CMT_Synthèse prev 2006 - 2007 par entreprise_P&amp;L Spring 200806 3" xfId="12812" xr:uid="{00000000-0005-0000-0000-0000F0300000}"/>
    <cellStyle name="_Percent_Jazztel model 15-exhibits_Jazztel model 16DP3-Exhibits_Mobile CSC - CMT_Synthèse prev 2006 - 2007 par entreprise_P&amp;L Spring 200806 3 2" xfId="12813" xr:uid="{00000000-0005-0000-0000-0000F1300000}"/>
    <cellStyle name="_Percent_Jazztel model 15-exhibits_Jazztel model 16DP3-Exhibits_Mobile CSC - CMT_Synthèse prev 2006 - 2007 par entreprise_P&amp;L Spring 200806 3_FCF" xfId="12814" xr:uid="{00000000-0005-0000-0000-0000F2300000}"/>
    <cellStyle name="_Percent_Jazztel model 15-exhibits_Jazztel model 16DP3-Exhibits_Mobile CSC - CMT_Synthèse prev 2006 - 2007 par entreprise_P&amp;L Spring 200806 4" xfId="12815" xr:uid="{00000000-0005-0000-0000-0000F3300000}"/>
    <cellStyle name="_Percent_Jazztel model 15-exhibits_Jazztel model 16DP3-Exhibits_Mobile CSC - CMT_Synthèse prev 2006 - 2007 par entreprise_P&amp;L Spring 200806_FCF" xfId="12816" xr:uid="{00000000-0005-0000-0000-0000F4300000}"/>
    <cellStyle name="_Percent_Jazztel model 15-exhibits_Jazztel model 16DP3-Exhibits_Mobile CSC - CMT_Synthèse prev 2006 - 2007 par entreprise_Présentation au Board" xfId="12817" xr:uid="{00000000-0005-0000-0000-0000F5300000}"/>
    <cellStyle name="_Percent_Jazztel model 15-exhibits_Jazztel model 16DP3-Exhibits_Mobile CSC - CMT_Synthèse prev 2006 - 2007 par entreprise_Présentation au Board 2" xfId="12818" xr:uid="{00000000-0005-0000-0000-0000F6300000}"/>
    <cellStyle name="_Percent_Jazztel model 15-exhibits_Jazztel model 16DP3-Exhibits_Mobile CSC - CMT_Synthèse prev 2006 - 2007 par entreprise_Présentation au Board 2 2" xfId="12819" xr:uid="{00000000-0005-0000-0000-0000F7300000}"/>
    <cellStyle name="_Percent_Jazztel model 15-exhibits_Jazztel model 16DP3-Exhibits_Mobile CSC - CMT_Synthèse prev 2006 - 2007 par entreprise_Présentation au Board 2_FCF" xfId="12820" xr:uid="{00000000-0005-0000-0000-0000F8300000}"/>
    <cellStyle name="_Percent_Jazztel model 15-exhibits_Jazztel model 16DP3-Exhibits_Mobile CSC - CMT_Synthèse prev 2006 - 2007 par entreprise_Présentation au Board 3" xfId="12821" xr:uid="{00000000-0005-0000-0000-0000F9300000}"/>
    <cellStyle name="_Percent_Jazztel model 15-exhibits_Jazztel model 16DP3-Exhibits_Mobile CSC - CMT_Synthèse prev 2006 - 2007 par entreprise_Présentation au Board 3 2" xfId="12822" xr:uid="{00000000-0005-0000-0000-0000FA300000}"/>
    <cellStyle name="_Percent_Jazztel model 15-exhibits_Jazztel model 16DP3-Exhibits_Mobile CSC - CMT_Synthèse prev 2006 - 2007 par entreprise_Présentation au Board 3_FCF" xfId="12823" xr:uid="{00000000-0005-0000-0000-0000FB300000}"/>
    <cellStyle name="_Percent_Jazztel model 15-exhibits_Jazztel model 16DP3-Exhibits_Mobile CSC - CMT_Synthèse prev 2006 - 2007 par entreprise_Présentation au Board 4" xfId="12824" xr:uid="{00000000-0005-0000-0000-0000FC300000}"/>
    <cellStyle name="_Percent_Jazztel model 15-exhibits_Jazztel model 16DP3-Exhibits_Mobile CSC - CMT_Synthèse prev 2006 - 2007 par entreprise_Présentation au Board July 29" xfId="12825" xr:uid="{00000000-0005-0000-0000-0000FD300000}"/>
    <cellStyle name="_Percent_Jazztel model 15-exhibits_Jazztel model 16DP3-Exhibits_Mobile CSC - CMT_Synthèse prev 2006 - 2007 par entreprise_Présentation au Board July 29 2" xfId="12826" xr:uid="{00000000-0005-0000-0000-0000FE300000}"/>
    <cellStyle name="_Percent_Jazztel model 15-exhibits_Jazztel model 16DP3-Exhibits_Mobile CSC - CMT_Synthèse prev 2006 - 2007 par entreprise_Présentation au Board July 29 2 2" xfId="12827" xr:uid="{00000000-0005-0000-0000-0000FF300000}"/>
    <cellStyle name="_Percent_Jazztel model 15-exhibits_Jazztel model 16DP3-Exhibits_Mobile CSC - CMT_Synthèse prev 2006 - 2007 par entreprise_Présentation au Board July 29 2_FCF" xfId="12828" xr:uid="{00000000-0005-0000-0000-000000310000}"/>
    <cellStyle name="_Percent_Jazztel model 15-exhibits_Jazztel model 16DP3-Exhibits_Mobile CSC - CMT_Synthèse prev 2006 - 2007 par entreprise_Présentation au Board July 29 3" xfId="12829" xr:uid="{00000000-0005-0000-0000-000001310000}"/>
    <cellStyle name="_Percent_Jazztel model 15-exhibits_Jazztel model 16DP3-Exhibits_Mobile CSC - CMT_Synthèse prev 2006 - 2007 par entreprise_Présentation au Board July 29 3 2" xfId="12830" xr:uid="{00000000-0005-0000-0000-000002310000}"/>
    <cellStyle name="_Percent_Jazztel model 15-exhibits_Jazztel model 16DP3-Exhibits_Mobile CSC - CMT_Synthèse prev 2006 - 2007 par entreprise_Présentation au Board July 29 3_FCF" xfId="12831" xr:uid="{00000000-0005-0000-0000-000003310000}"/>
    <cellStyle name="_Percent_Jazztel model 15-exhibits_Jazztel model 16DP3-Exhibits_Mobile CSC - CMT_Synthèse prev 2006 - 2007 par entreprise_Présentation au Board July 29 4" xfId="12832" xr:uid="{00000000-0005-0000-0000-000004310000}"/>
    <cellStyle name="_Percent_Jazztel model 15-exhibits_Jazztel model 16DP3-Exhibits_Mobile CSC - CMT_Synthèse prev 2006 - 2007 par entreprise_Présentation au Board July 29_FCF" xfId="12833" xr:uid="{00000000-0005-0000-0000-000005310000}"/>
    <cellStyle name="_Percent_Jazztel model 15-exhibits_Jazztel model 16DP3-Exhibits_Mobile CSC - CMT_Synthèse prev 2006 - 2007 par entreprise_Présentation au Board_FCF" xfId="12834" xr:uid="{00000000-0005-0000-0000-000006310000}"/>
    <cellStyle name="_Percent_Jazztel model 15-exhibits_Jazztel model 16DP3-Exhibits_Mobile CSC - CMT_Synthèse prev 2006 - 2007 par entreprise_Présentation au CDG July 21 v080708" xfId="12835" xr:uid="{00000000-0005-0000-0000-000007310000}"/>
    <cellStyle name="_Percent_Jazztel model 15-exhibits_Jazztel model 16DP3-Exhibits_Mobile CSC - CMT_Synthèse prev 2006 - 2007 par entreprise_Présentation au CDG July 21 v080708 2" xfId="12836" xr:uid="{00000000-0005-0000-0000-000008310000}"/>
    <cellStyle name="_Percent_Jazztel model 15-exhibits_Jazztel model 16DP3-Exhibits_Mobile CSC - CMT_Synthèse prev 2006 - 2007 par entreprise_Présentation au CDG July 21 v080708 2 2" xfId="12837" xr:uid="{00000000-0005-0000-0000-000009310000}"/>
    <cellStyle name="_Percent_Jazztel model 15-exhibits_Jazztel model 16DP3-Exhibits_Mobile CSC - CMT_Synthèse prev 2006 - 2007 par entreprise_Présentation au CDG July 21 v080708 2_FCF" xfId="12838" xr:uid="{00000000-0005-0000-0000-00000A310000}"/>
    <cellStyle name="_Percent_Jazztel model 15-exhibits_Jazztel model 16DP3-Exhibits_Mobile CSC - CMT_Synthèse prev 2006 - 2007 par entreprise_Présentation au CDG July 21 v080708 3" xfId="12839" xr:uid="{00000000-0005-0000-0000-00000B310000}"/>
    <cellStyle name="_Percent_Jazztel model 15-exhibits_Jazztel model 16DP3-Exhibits_Mobile CSC - CMT_Synthèse prev 2006 - 2007 par entreprise_Présentation au CDG July 21 v080708 3 2" xfId="12840" xr:uid="{00000000-0005-0000-0000-00000C310000}"/>
    <cellStyle name="_Percent_Jazztel model 15-exhibits_Jazztel model 16DP3-Exhibits_Mobile CSC - CMT_Synthèse prev 2006 - 2007 par entreprise_Présentation au CDG July 21 v080708 3_FCF" xfId="12841" xr:uid="{00000000-0005-0000-0000-00000D310000}"/>
    <cellStyle name="_Percent_Jazztel model 15-exhibits_Jazztel model 16DP3-Exhibits_Mobile CSC - CMT_Synthèse prev 2006 - 2007 par entreprise_Présentation au CDG July 21 v080708 4" xfId="12842" xr:uid="{00000000-0005-0000-0000-00000E310000}"/>
    <cellStyle name="_Percent_Jazztel model 15-exhibits_Jazztel model 16DP3-Exhibits_Mobile CSC - CMT_Synthèse prev 2006 - 2007 par entreprise_Présentation au CDG July 21 v080708_FCF" xfId="12843" xr:uid="{00000000-0005-0000-0000-00000F310000}"/>
    <cellStyle name="_Percent_Jazztel model 15-exhibits_Jazztel model 16DP3-Exhibits_Mobile CSC - CMT_Synthèse prev 2006 - 2007 par entreprise_RM 2008 01 comments ILM" xfId="12844" xr:uid="{00000000-0005-0000-0000-000010310000}"/>
    <cellStyle name="_Percent_Jazztel model 15-exhibits_Jazztel model 16DP3-Exhibits_Mobile CSC - CMT_Synthèse prev 2006 - 2007 par entreprise_RM 2008 01 comments ILM 2" xfId="12845" xr:uid="{00000000-0005-0000-0000-000011310000}"/>
    <cellStyle name="_Percent_Jazztel model 15-exhibits_Jazztel model 16DP3-Exhibits_Mobile CSC - CMT_Synthèse prev 2006 - 2007 par entreprise_RM 2008 01 comments ILM 2 2" xfId="12846" xr:uid="{00000000-0005-0000-0000-000012310000}"/>
    <cellStyle name="_Percent_Jazztel model 15-exhibits_Jazztel model 16DP3-Exhibits_Mobile CSC - CMT_Synthèse prev 2006 - 2007 par entreprise_RM 2008 01 comments ILM 2_FCF" xfId="12847" xr:uid="{00000000-0005-0000-0000-000013310000}"/>
    <cellStyle name="_Percent_Jazztel model 15-exhibits_Jazztel model 16DP3-Exhibits_Mobile CSC - CMT_Synthèse prev 2006 - 2007 par entreprise_RM 2008 01 comments ILM 3" xfId="12848" xr:uid="{00000000-0005-0000-0000-000014310000}"/>
    <cellStyle name="_Percent_Jazztel model 15-exhibits_Jazztel model 16DP3-Exhibits_Mobile CSC - CMT_Synthèse prev 2006 - 2007 par entreprise_RM 2008 01 comments ILM 3 2" xfId="12849" xr:uid="{00000000-0005-0000-0000-000015310000}"/>
    <cellStyle name="_Percent_Jazztel model 15-exhibits_Jazztel model 16DP3-Exhibits_Mobile CSC - CMT_Synthèse prev 2006 - 2007 par entreprise_RM 2008 01 comments ILM 3_FCF" xfId="12850" xr:uid="{00000000-0005-0000-0000-000016310000}"/>
    <cellStyle name="_Percent_Jazztel model 15-exhibits_Jazztel model 16DP3-Exhibits_Mobile CSC - CMT_Synthèse prev 2006 - 2007 par entreprise_RM 2008 01 comments ILM 4" xfId="12851" xr:uid="{00000000-0005-0000-0000-000017310000}"/>
    <cellStyle name="_Percent_Jazztel model 15-exhibits_Jazztel model 16DP3-Exhibits_Mobile CSC - CMT_Synthèse prev 2006 - 2007 par entreprise_RM 2008 01 comments ILM_FCF" xfId="12852" xr:uid="{00000000-0005-0000-0000-000018310000}"/>
    <cellStyle name="_Percent_Jazztel model 15-exhibits_Jazztel model 16DP3-Exhibits_Mobile CSC - CMT_Synthèse prev 2006 - 2007 par entreprise_RM 2008 04 comments ILM" xfId="12853" xr:uid="{00000000-0005-0000-0000-000019310000}"/>
    <cellStyle name="_Percent_Jazztel model 15-exhibits_Jazztel model 16DP3-Exhibits_Mobile CSC - CMT_Synthèse prev 2006 - 2007 par entreprise_RM 2008 04 comments ILM 2" xfId="12854" xr:uid="{00000000-0005-0000-0000-00001A310000}"/>
    <cellStyle name="_Percent_Jazztel model 15-exhibits_Jazztel model 16DP3-Exhibits_Mobile CSC - CMT_Synthèse prev 2006 - 2007 par entreprise_RM 2008 04 comments ILM 2 2" xfId="12855" xr:uid="{00000000-0005-0000-0000-00001B310000}"/>
    <cellStyle name="_Percent_Jazztel model 15-exhibits_Jazztel model 16DP3-Exhibits_Mobile CSC - CMT_Synthèse prev 2006 - 2007 par entreprise_RM 2008 04 comments ILM 2_FCF" xfId="12856" xr:uid="{00000000-0005-0000-0000-00001C310000}"/>
    <cellStyle name="_Percent_Jazztel model 15-exhibits_Jazztel model 16DP3-Exhibits_Mobile CSC - CMT_Synthèse prev 2006 - 2007 par entreprise_RM 2008 04 comments ILM 3" xfId="12857" xr:uid="{00000000-0005-0000-0000-00001D310000}"/>
    <cellStyle name="_Percent_Jazztel model 15-exhibits_Jazztel model 16DP3-Exhibits_Mobile CSC - CMT_Synthèse prev 2006 - 2007 par entreprise_RM 2008 04 comments ILM 3 2" xfId="12858" xr:uid="{00000000-0005-0000-0000-00001E310000}"/>
    <cellStyle name="_Percent_Jazztel model 15-exhibits_Jazztel model 16DP3-Exhibits_Mobile CSC - CMT_Synthèse prev 2006 - 2007 par entreprise_RM 2008 04 comments ILM 3_FCF" xfId="12859" xr:uid="{00000000-0005-0000-0000-00001F310000}"/>
    <cellStyle name="_Percent_Jazztel model 15-exhibits_Jazztel model 16DP3-Exhibits_Mobile CSC - CMT_Synthèse prev 2006 - 2007 par entreprise_RM 2008 04 comments ILM 4" xfId="12860" xr:uid="{00000000-0005-0000-0000-000020310000}"/>
    <cellStyle name="_Percent_Jazztel model 15-exhibits_Jazztel model 16DP3-Exhibits_Mobile CSC - CMT_Synthèse prev 2006 - 2007 par entreprise_RM 2008 04 comments ILM_FCF" xfId="12861" xr:uid="{00000000-0005-0000-0000-000021310000}"/>
    <cellStyle name="_Percent_Jazztel model 15-exhibits_Jazztel model 16DP3-Exhibits_Mobile CSC - CMT_Synthèse prev 2006 - 2007 par entreprise_SPRING 2010" xfId="12862" xr:uid="{00000000-0005-0000-0000-000022310000}"/>
    <cellStyle name="_Percent_Jazztel model 15-exhibits_Jazztel model 16DP3-Exhibits_Mobile CSC - CMT_Synthèse prev 2006 - 2007 par entreprise_SPRING 2010 2" xfId="12863" xr:uid="{00000000-0005-0000-0000-000023310000}"/>
    <cellStyle name="_Percent_Jazztel model 15-exhibits_Jazztel model 16DP3-Exhibits_Mobile CSC - CMT_Synthèse prev 2006 - 2007 par entreprise_SPRING 2010 2 2" xfId="12864" xr:uid="{00000000-0005-0000-0000-000024310000}"/>
    <cellStyle name="_Percent_Jazztel model 15-exhibits_Jazztel model 16DP3-Exhibits_Mobile CSC - CMT_Synthèse prev 2006 - 2007 par entreprise_SPRING 2010 2_FCF" xfId="12865" xr:uid="{00000000-0005-0000-0000-000025310000}"/>
    <cellStyle name="_Percent_Jazztel model 15-exhibits_Jazztel model 16DP3-Exhibits_Mobile CSC - CMT_Synthèse prev 2006 - 2007 par entreprise_SPRING 2010 3" xfId="12866" xr:uid="{00000000-0005-0000-0000-000026310000}"/>
    <cellStyle name="_Percent_Jazztel model 15-exhibits_Jazztel model 16DP3-Exhibits_Mobile CSC - CMT_Synthèse prev 2006 - 2007 par entreprise_SPRING 2010 3 2" xfId="12867" xr:uid="{00000000-0005-0000-0000-000027310000}"/>
    <cellStyle name="_Percent_Jazztel model 15-exhibits_Jazztel model 16DP3-Exhibits_Mobile CSC - CMT_Synthèse prev 2006 - 2007 par entreprise_SPRING 2010 3_FCF" xfId="12868" xr:uid="{00000000-0005-0000-0000-000028310000}"/>
    <cellStyle name="_Percent_Jazztel model 15-exhibits_Jazztel model 16DP3-Exhibits_Mobile CSC - CMT_Synthèse prev 2006 - 2007 par entreprise_SPRING 2010 4" xfId="12869" xr:uid="{00000000-0005-0000-0000-000029310000}"/>
    <cellStyle name="_Percent_Jazztel model 15-exhibits_Jazztel model 16DP3-Exhibits_Mobile CSC - CMT_Synthèse prev 2006 - 2007 par entreprise_SPRING 2010_FCF" xfId="12870" xr:uid="{00000000-0005-0000-0000-00002A310000}"/>
    <cellStyle name="_Percent_Jazztel model 15-exhibits_Jazztel model 16DP3-Exhibits_Mobile CSC - CMT_Synthèse prev 2006 - 2007 par entreprise_Synthèse Rhodia Spring Dec 2007 P&amp;L" xfId="12871" xr:uid="{00000000-0005-0000-0000-00002B310000}"/>
    <cellStyle name="_Percent_Jazztel model 15-exhibits_Jazztel model 16DP3-Exhibits_Mobile CSC - CMT_Synthèse prev 2006 - 2007 par entreprise_Synthèse Rhodia Spring Dec 2007 P&amp;L 2" xfId="12872" xr:uid="{00000000-0005-0000-0000-00002C310000}"/>
    <cellStyle name="_Percent_Jazztel model 15-exhibits_Jazztel model 16DP3-Exhibits_Mobile CSC - CMT_Synthèse prev 2006 - 2007 par entreprise_Synthèse Rhodia Spring Dec 2007 P&amp;L 2 2" xfId="12873" xr:uid="{00000000-0005-0000-0000-00002D310000}"/>
    <cellStyle name="_Percent_Jazztel model 15-exhibits_Jazztel model 16DP3-Exhibits_Mobile CSC - CMT_Synthèse prev 2006 - 2007 par entreprise_Synthèse Rhodia Spring Dec 2007 P&amp;L 2_FCF" xfId="12874" xr:uid="{00000000-0005-0000-0000-00002E310000}"/>
    <cellStyle name="_Percent_Jazztel model 15-exhibits_Jazztel model 16DP3-Exhibits_Mobile CSC - CMT_Synthèse prev 2006 - 2007 par entreprise_Synthèse Rhodia Spring Dec 2007 P&amp;L 3" xfId="12875" xr:uid="{00000000-0005-0000-0000-00002F310000}"/>
    <cellStyle name="_Percent_Jazztel model 15-exhibits_Jazztel model 16DP3-Exhibits_Mobile CSC - CMT_Synthèse prev 2006 - 2007 par entreprise_Synthèse Rhodia Spring Dec 2007 P&amp;L 3 2" xfId="12876" xr:uid="{00000000-0005-0000-0000-000030310000}"/>
    <cellStyle name="_Percent_Jazztel model 15-exhibits_Jazztel model 16DP3-Exhibits_Mobile CSC - CMT_Synthèse prev 2006 - 2007 par entreprise_Synthèse Rhodia Spring Dec 2007 P&amp;L 3_FCF" xfId="12877" xr:uid="{00000000-0005-0000-0000-000031310000}"/>
    <cellStyle name="_Percent_Jazztel model 15-exhibits_Jazztel model 16DP3-Exhibits_Mobile CSC - CMT_Synthèse prev 2006 - 2007 par entreprise_Synthèse Rhodia Spring Dec 2007 P&amp;L 4" xfId="12878" xr:uid="{00000000-0005-0000-0000-000032310000}"/>
    <cellStyle name="_Percent_Jazztel model 15-exhibits_Jazztel model 16DP3-Exhibits_Mobile CSC - CMT_Synthèse prev 2006 - 2007 par entreprise_Synthèse Rhodia Spring Dec 2007 P&amp;L_FCF" xfId="12879" xr:uid="{00000000-0005-0000-0000-000033310000}"/>
    <cellStyle name="_Percent_Jazztel model 15-exhibits_Jazztel model 16DP3-Exhibits_Mobile CSC - CMT_Synthèse prev 2006 - 2007 par entreprise_WC &amp; Free Cash Flow 200801" xfId="12880" xr:uid="{00000000-0005-0000-0000-000034310000}"/>
    <cellStyle name="_Percent_Jazztel model 15-exhibits_Jazztel model 16DP3-Exhibits_Mobile CSC - CMT_Synthèse prev 2006 - 2007 par entreprise_WC &amp; Free Cash Flow 200801 2" xfId="12881" xr:uid="{00000000-0005-0000-0000-000035310000}"/>
    <cellStyle name="_Percent_Jazztel model 15-exhibits_Jazztel model 16DP3-Exhibits_Mobile CSC - CMT_Synthèse prev 2006 - 2007 par entreprise_WC &amp; Free Cash Flow 200801 2 2" xfId="12882" xr:uid="{00000000-0005-0000-0000-000036310000}"/>
    <cellStyle name="_Percent_Jazztel model 15-exhibits_Jazztel model 16DP3-Exhibits_Mobile CSC - CMT_Synthèse prev 2006 - 2007 par entreprise_WC &amp; Free Cash Flow 200801 2_FCF" xfId="12883" xr:uid="{00000000-0005-0000-0000-000037310000}"/>
    <cellStyle name="_Percent_Jazztel model 15-exhibits_Jazztel model 16DP3-Exhibits_Mobile CSC - CMT_Synthèse prev 2006 - 2007 par entreprise_WC &amp; Free Cash Flow 200801 3" xfId="12884" xr:uid="{00000000-0005-0000-0000-000038310000}"/>
    <cellStyle name="_Percent_Jazztel model 15-exhibits_Jazztel model 16DP3-Exhibits_Mobile CSC - CMT_Synthèse prev 2006 - 2007 par entreprise_WC &amp; Free Cash Flow 200801 3 2" xfId="12885" xr:uid="{00000000-0005-0000-0000-000039310000}"/>
    <cellStyle name="_Percent_Jazztel model 15-exhibits_Jazztel model 16DP3-Exhibits_Mobile CSC - CMT_Synthèse prev 2006 - 2007 par entreprise_WC &amp; Free Cash Flow 200801 3_FCF" xfId="12886" xr:uid="{00000000-0005-0000-0000-00003A310000}"/>
    <cellStyle name="_Percent_Jazztel model 15-exhibits_Jazztel model 16DP3-Exhibits_Mobile CSC - CMT_Synthèse prev 2006 - 2007 par entreprise_WC &amp; Free Cash Flow 200801 4" xfId="12887" xr:uid="{00000000-0005-0000-0000-00003B310000}"/>
    <cellStyle name="_Percent_Jazztel model 15-exhibits_Jazztel model 16DP3-Exhibits_Mobile CSC - CMT_Synthèse prev 2006 - 2007 par entreprise_WC &amp; Free Cash Flow 200801_FCF" xfId="12888" xr:uid="{00000000-0005-0000-0000-00003C310000}"/>
    <cellStyle name="_Percent_Jazztel model 15-exhibits_Jazztel model 16DP3-Exhibits_Mobile CSC - CMT_Synthèse prev 2006 - 2007 par entreprise_WC &amp; Free Cash Flow 2011-10" xfId="12889" xr:uid="{00000000-0005-0000-0000-00003D310000}"/>
    <cellStyle name="_Percent_Jazztel model 15-exhibits_Jazztel model 16DP3-Exhibits_Mobile CSC - CMT_Synthèse prev 2006 - 2007 par entreprise_WC &amp; Free Cash Flow 2011-10 2" xfId="12890" xr:uid="{00000000-0005-0000-0000-00003E310000}"/>
    <cellStyle name="_Percent_Jazztel model 15-exhibits_Jazztel model 16DP3-Exhibits_Mobile CSC - CMT_Synthèse prev 2006 - 2007 par entreprise_WC &amp; Free Cash Flow 2011-10 2 2" xfId="12891" xr:uid="{00000000-0005-0000-0000-00003F310000}"/>
    <cellStyle name="_Percent_Jazztel model 15-exhibits_Jazztel model 16DP3-Exhibits_Mobile CSC - CMT_Synthèse prev 2006 - 2007 par entreprise_WC &amp; Free Cash Flow 2011-10 2_FCF" xfId="12892" xr:uid="{00000000-0005-0000-0000-000040310000}"/>
    <cellStyle name="_Percent_Jazztel model 15-exhibits_Jazztel model 16DP3-Exhibits_Mobile CSC - CMT_Synthèse prev 2006 - 2007 par entreprise_WC &amp; Free Cash Flow 2011-10 3" xfId="12893" xr:uid="{00000000-0005-0000-0000-000041310000}"/>
    <cellStyle name="_Percent_Jazztel model 15-exhibits_Jazztel model 16DP3-Exhibits_Mobile CSC - CMT_Synthèse prev 2006 - 2007 par entreprise_WC &amp; Free Cash Flow 2011-10 3 2" xfId="12894" xr:uid="{00000000-0005-0000-0000-000042310000}"/>
    <cellStyle name="_Percent_Jazztel model 15-exhibits_Jazztel model 16DP3-Exhibits_Mobile CSC - CMT_Synthèse prev 2006 - 2007 par entreprise_WC &amp; Free Cash Flow 2011-10 3_FCF" xfId="12895" xr:uid="{00000000-0005-0000-0000-000043310000}"/>
    <cellStyle name="_Percent_Jazztel model 15-exhibits_Jazztel model 16DP3-Exhibits_Mobile CSC - CMT_Synthèse prev 2006 - 2007 par entreprise_WC &amp; Free Cash Flow 2011-10 4" xfId="12896" xr:uid="{00000000-0005-0000-0000-000044310000}"/>
    <cellStyle name="_Percent_Jazztel model 15-exhibits_Jazztel model 16DP3-Exhibits_Mobile CSC - CMT_Synthèse prev 2006 - 2007 par entreprise_WC &amp; Free Cash Flow 2011-10_FCF" xfId="12897" xr:uid="{00000000-0005-0000-0000-000045310000}"/>
    <cellStyle name="_Percent_Jazztel model 15-exhibits_Jazztel model 16DP3-Exhibits_Mobile CSC - CMT_Synthèse prev 2006 - 2007 par entreprise_WC &amp; Free Cash Flow Spring 200806" xfId="12898" xr:uid="{00000000-0005-0000-0000-000046310000}"/>
    <cellStyle name="_Percent_Jazztel model 15-exhibits_Jazztel model 16DP3-Exhibits_Mobile CSC - CMT_Synthèse prev 2006 - 2007 par entreprise_WC &amp; Free Cash Flow Spring 200806 2" xfId="12899" xr:uid="{00000000-0005-0000-0000-000047310000}"/>
    <cellStyle name="_Percent_Jazztel model 15-exhibits_Jazztel model 16DP3-Exhibits_Mobile CSC - CMT_Synthèse prev 2006 - 2007 par entreprise_WC &amp; Free Cash Flow Spring 200806 2 2" xfId="12900" xr:uid="{00000000-0005-0000-0000-000048310000}"/>
    <cellStyle name="_Percent_Jazztel model 15-exhibits_Jazztel model 16DP3-Exhibits_Mobile CSC - CMT_Synthèse prev 2006 - 2007 par entreprise_WC &amp; Free Cash Flow Spring 200806 2_FCF" xfId="12901" xr:uid="{00000000-0005-0000-0000-000049310000}"/>
    <cellStyle name="_Percent_Jazztel model 15-exhibits_Jazztel model 16DP3-Exhibits_Mobile CSC - CMT_Synthèse prev 2006 - 2007 par entreprise_WC &amp; Free Cash Flow Spring 200806 3" xfId="12902" xr:uid="{00000000-0005-0000-0000-00004A310000}"/>
    <cellStyle name="_Percent_Jazztel model 15-exhibits_Jazztel model 16DP3-Exhibits_Mobile CSC - CMT_Synthèse prev 2006 - 2007 par entreprise_WC &amp; Free Cash Flow Spring 200806 3 2" xfId="12903" xr:uid="{00000000-0005-0000-0000-00004B310000}"/>
    <cellStyle name="_Percent_Jazztel model 15-exhibits_Jazztel model 16DP3-Exhibits_Mobile CSC - CMT_Synthèse prev 2006 - 2007 par entreprise_WC &amp; Free Cash Flow Spring 200806 3_FCF" xfId="12904" xr:uid="{00000000-0005-0000-0000-00004C310000}"/>
    <cellStyle name="_Percent_Jazztel model 15-exhibits_Jazztel model 16DP3-Exhibits_Mobile CSC - CMT_Synthèse prev 2006 - 2007 par entreprise_WC &amp; Free Cash Flow Spring 200806 4" xfId="12905" xr:uid="{00000000-0005-0000-0000-00004D310000}"/>
    <cellStyle name="_Percent_Jazztel model 15-exhibits_Jazztel model 16DP3-Exhibits_Mobile CSC - CMT_Synthèse prev 2006 - 2007 par entreprise_WC &amp; Free Cash Flow Spring 200806_FCF" xfId="12906" xr:uid="{00000000-0005-0000-0000-00004E310000}"/>
    <cellStyle name="_Percent_Jazztel model 15-exhibits_Jazztel model 16DP3-Exhibits_T_MOBIL2" xfId="12907" xr:uid="{00000000-0005-0000-0000-00004F310000}"/>
    <cellStyle name="_Percent_Jazztel model 15-exhibits_Jazztel model 16DP3-Exhibits_T_MOBIL2 2" xfId="12908" xr:uid="{00000000-0005-0000-0000-000050310000}"/>
    <cellStyle name="_Percent_Jazztel model 15-exhibits_Jazztel model 16DP3-Exhibits_T_MOBIL2 2 2" xfId="12909" xr:uid="{00000000-0005-0000-0000-000051310000}"/>
    <cellStyle name="_Percent_Jazztel model 15-exhibits_Jazztel model 16DP3-Exhibits_T_MOBIL2 2_FCF" xfId="12910" xr:uid="{00000000-0005-0000-0000-000052310000}"/>
    <cellStyle name="_Percent_Jazztel model 15-exhibits_Jazztel model 16DP3-Exhibits_T_MOBIL2 3" xfId="12911" xr:uid="{00000000-0005-0000-0000-000053310000}"/>
    <cellStyle name="_Percent_Jazztel model 15-exhibits_Jazztel model 16DP3-Exhibits_T_MOBIL2 3 2" xfId="12912" xr:uid="{00000000-0005-0000-0000-000054310000}"/>
    <cellStyle name="_Percent_Jazztel model 15-exhibits_Jazztel model 16DP3-Exhibits_T_MOBIL2 3_FCF" xfId="12913" xr:uid="{00000000-0005-0000-0000-000055310000}"/>
    <cellStyle name="_Percent_Jazztel model 15-exhibits_Jazztel model 16DP3-Exhibits_T_MOBIL2 4" xfId="12914" xr:uid="{00000000-0005-0000-0000-000056310000}"/>
    <cellStyle name="_Percent_Jazztel model 15-exhibits_Jazztel model 16DP3-Exhibits_T_MOBIL2_FCF" xfId="12915" xr:uid="{00000000-0005-0000-0000-000057310000}"/>
    <cellStyle name="_Percent_Jazztel model 15-exhibits_Jazztel model 16DP3-Exhibits_T_MOBIL2_Merger model_10 Aug Credit" xfId="12916" xr:uid="{00000000-0005-0000-0000-000058310000}"/>
    <cellStyle name="_Percent_Jazztel model 15-exhibits_Jazztel model 16DP3-Exhibits_T_MOBIL2_Merger model_10 Aug Credit 2" xfId="12917" xr:uid="{00000000-0005-0000-0000-000059310000}"/>
    <cellStyle name="_Percent_Jazztel model 15-exhibits_Jazztel model 16DP3-Exhibits_T_MOBIL2_Merger model_10 Aug Credit 2 2" xfId="12918" xr:uid="{00000000-0005-0000-0000-00005A310000}"/>
    <cellStyle name="_Percent_Jazztel model 15-exhibits_Jazztel model 16DP3-Exhibits_T_MOBIL2_Merger model_10 Aug Credit 2_FCF" xfId="12919" xr:uid="{00000000-0005-0000-0000-00005B310000}"/>
    <cellStyle name="_Percent_Jazztel model 15-exhibits_Jazztel model 16DP3-Exhibits_T_MOBIL2_Merger model_10 Aug Credit 3" xfId="12920" xr:uid="{00000000-0005-0000-0000-00005C310000}"/>
    <cellStyle name="_Percent_Jazztel model 15-exhibits_Jazztel model 16DP3-Exhibits_T_MOBIL2_Merger model_10 Aug Credit 3 2" xfId="12921" xr:uid="{00000000-0005-0000-0000-00005D310000}"/>
    <cellStyle name="_Percent_Jazztel model 15-exhibits_Jazztel model 16DP3-Exhibits_T_MOBIL2_Merger model_10 Aug Credit 3_FCF" xfId="12922" xr:uid="{00000000-0005-0000-0000-00005E310000}"/>
    <cellStyle name="_Percent_Jazztel model 15-exhibits_Jazztel model 16DP3-Exhibits_T_MOBIL2_Merger model_10 Aug Credit 4" xfId="12923" xr:uid="{00000000-0005-0000-0000-00005F310000}"/>
    <cellStyle name="_Percent_Jazztel model 15-exhibits_Jazztel model 16DP3-Exhibits_T_MOBIL2_Merger model_10 Aug Credit_FCF" xfId="12924" xr:uid="{00000000-0005-0000-0000-000060310000}"/>
    <cellStyle name="_Percent_Jazztel model 15-exhibits_Jazztel model 18DP-exhibits" xfId="12925" xr:uid="{00000000-0005-0000-0000-000061310000}"/>
    <cellStyle name="_Percent_Jazztel model 15-exhibits_Jazztel model 18DP-exhibits 2" xfId="12926" xr:uid="{00000000-0005-0000-0000-000062310000}"/>
    <cellStyle name="_Percent_Jazztel model 15-exhibits_Jazztel model 18DP-exhibits 2 2" xfId="12927" xr:uid="{00000000-0005-0000-0000-000063310000}"/>
    <cellStyle name="_Percent_Jazztel model 15-exhibits_Jazztel model 18DP-exhibits 2_FCF" xfId="12928" xr:uid="{00000000-0005-0000-0000-000064310000}"/>
    <cellStyle name="_Percent_Jazztel model 15-exhibits_Jazztel model 18DP-exhibits 3" xfId="12929" xr:uid="{00000000-0005-0000-0000-000065310000}"/>
    <cellStyle name="_Percent_Jazztel model 15-exhibits_Jazztel model 18DP-exhibits 3 2" xfId="12930" xr:uid="{00000000-0005-0000-0000-000066310000}"/>
    <cellStyle name="_Percent_Jazztel model 15-exhibits_Jazztel model 18DP-exhibits 3_FCF" xfId="12931" xr:uid="{00000000-0005-0000-0000-000067310000}"/>
    <cellStyle name="_Percent_Jazztel model 15-exhibits_Jazztel model 18DP-exhibits 4" xfId="12932" xr:uid="{00000000-0005-0000-0000-000068310000}"/>
    <cellStyle name="_Percent_Jazztel model 15-exhibits_Jazztel model 18DP-exhibits_FCF" xfId="12933" xr:uid="{00000000-0005-0000-0000-000069310000}"/>
    <cellStyle name="_Percent_Jazztel model 15-exhibits_Mobile CSC - CMT" xfId="12934" xr:uid="{00000000-0005-0000-0000-00006A310000}"/>
    <cellStyle name="_Percent_Jazztel model 15-exhibits_Mobile CSC - CMT 2" xfId="12935" xr:uid="{00000000-0005-0000-0000-00006B310000}"/>
    <cellStyle name="_Percent_Jazztel model 15-exhibits_Mobile CSC - CMT 2 2" xfId="12936" xr:uid="{00000000-0005-0000-0000-00006C310000}"/>
    <cellStyle name="_Percent_Jazztel model 15-exhibits_Mobile CSC - CMT 2_FCF" xfId="12937" xr:uid="{00000000-0005-0000-0000-00006D310000}"/>
    <cellStyle name="_Percent_Jazztel model 15-exhibits_Mobile CSC - CMT 3" xfId="12938" xr:uid="{00000000-0005-0000-0000-00006E310000}"/>
    <cellStyle name="_Percent_Jazztel model 15-exhibits_Mobile CSC - CMT 3 2" xfId="12939" xr:uid="{00000000-0005-0000-0000-00006F310000}"/>
    <cellStyle name="_Percent_Jazztel model 15-exhibits_Mobile CSC - CMT 3_FCF" xfId="12940" xr:uid="{00000000-0005-0000-0000-000070310000}"/>
    <cellStyle name="_Percent_Jazztel model 15-exhibits_Mobile CSC - CMT 4" xfId="12941" xr:uid="{00000000-0005-0000-0000-000071310000}"/>
    <cellStyle name="_Percent_Jazztel model 15-exhibits_Mobile CSC - CMT_FCF" xfId="12942" xr:uid="{00000000-0005-0000-0000-000072310000}"/>
    <cellStyle name="_Percent_Jazztel model 15-exhibits_Mobile CSC - CMT_Merger model_10 Aug Credit" xfId="12943" xr:uid="{00000000-0005-0000-0000-000073310000}"/>
    <cellStyle name="_Percent_Jazztel model 15-exhibits_Mobile CSC - CMT_Merger model_10 Aug Credit 2" xfId="12944" xr:uid="{00000000-0005-0000-0000-000074310000}"/>
    <cellStyle name="_Percent_Jazztel model 15-exhibits_Mobile CSC - CMT_Merger model_10 Aug Credit 2 2" xfId="12945" xr:uid="{00000000-0005-0000-0000-000075310000}"/>
    <cellStyle name="_Percent_Jazztel model 15-exhibits_Mobile CSC - CMT_Merger model_10 Aug Credit 2_FCF" xfId="12946" xr:uid="{00000000-0005-0000-0000-000076310000}"/>
    <cellStyle name="_Percent_Jazztel model 15-exhibits_Mobile CSC - CMT_Merger model_10 Aug Credit 3" xfId="12947" xr:uid="{00000000-0005-0000-0000-000077310000}"/>
    <cellStyle name="_Percent_Jazztel model 15-exhibits_Mobile CSC - CMT_Merger model_10 Aug Credit 3 2" xfId="12948" xr:uid="{00000000-0005-0000-0000-000078310000}"/>
    <cellStyle name="_Percent_Jazztel model 15-exhibits_Mobile CSC - CMT_Merger model_10 Aug Credit 3_FCF" xfId="12949" xr:uid="{00000000-0005-0000-0000-000079310000}"/>
    <cellStyle name="_Percent_Jazztel model 15-exhibits_Mobile CSC - CMT_Merger model_10 Aug Credit 4" xfId="12950" xr:uid="{00000000-0005-0000-0000-00007A310000}"/>
    <cellStyle name="_Percent_Jazztel model 15-exhibits_Mobile CSC - CMT_Merger model_10 Aug Credit_FCF" xfId="12951" xr:uid="{00000000-0005-0000-0000-00007B310000}"/>
    <cellStyle name="_Percent_Jazztel model 15-exhibits-Friso2" xfId="12952" xr:uid="{00000000-0005-0000-0000-00007C310000}"/>
    <cellStyle name="_Percent_Jazztel model 15-exhibits-Friso2 2" xfId="12953" xr:uid="{00000000-0005-0000-0000-00007D310000}"/>
    <cellStyle name="_Percent_Jazztel model 15-exhibits-Friso2 2 2" xfId="12954" xr:uid="{00000000-0005-0000-0000-00007E310000}"/>
    <cellStyle name="_Percent_Jazztel model 15-exhibits-Friso2 2_FCF" xfId="12955" xr:uid="{00000000-0005-0000-0000-00007F310000}"/>
    <cellStyle name="_Percent_Jazztel model 15-exhibits-Friso2 3" xfId="12956" xr:uid="{00000000-0005-0000-0000-000080310000}"/>
    <cellStyle name="_Percent_Jazztel model 15-exhibits-Friso2 3 2" xfId="12957" xr:uid="{00000000-0005-0000-0000-000081310000}"/>
    <cellStyle name="_Percent_Jazztel model 15-exhibits-Friso2 3_FCF" xfId="12958" xr:uid="{00000000-0005-0000-0000-000082310000}"/>
    <cellStyle name="_Percent_Jazztel model 15-exhibits-Friso2 4" xfId="12959" xr:uid="{00000000-0005-0000-0000-000083310000}"/>
    <cellStyle name="_Percent_Jazztel model 15-exhibits-Friso2 5" xfId="12960" xr:uid="{00000000-0005-0000-0000-000084310000}"/>
    <cellStyle name="_Percent_Jazztel model 15-exhibits-Friso2_2009-07-22_PEC-CAPEX 2009-2010_V7" xfId="12961" xr:uid="{00000000-0005-0000-0000-000085310000}"/>
    <cellStyle name="_Percent_Jazztel model 15-exhibits-Friso2_2009-08_PEC-CAPEX 2009-2010_V8" xfId="12962" xr:uid="{00000000-0005-0000-0000-000086310000}"/>
    <cellStyle name="_Percent_Jazztel model 15-exhibits-Friso2_FCF" xfId="12963" xr:uid="{00000000-0005-0000-0000-000087310000}"/>
    <cellStyle name="_Percent_Jazztel model 15-exhibits-Friso2_Jazztel model 16DP3-Exhibits" xfId="12964" xr:uid="{00000000-0005-0000-0000-000088310000}"/>
    <cellStyle name="_Percent_Jazztel model 15-exhibits-Friso2_Jazztel model 16DP3-Exhibits 2" xfId="12965" xr:uid="{00000000-0005-0000-0000-000089310000}"/>
    <cellStyle name="_Percent_Jazztel model 15-exhibits-Friso2_Jazztel model 16DP3-Exhibits 2 2" xfId="12966" xr:uid="{00000000-0005-0000-0000-00008A310000}"/>
    <cellStyle name="_Percent_Jazztel model 15-exhibits-Friso2_Jazztel model 16DP3-Exhibits 2_FCF" xfId="12967" xr:uid="{00000000-0005-0000-0000-00008B310000}"/>
    <cellStyle name="_Percent_Jazztel model 15-exhibits-Friso2_Jazztel model 16DP3-Exhibits 3" xfId="12968" xr:uid="{00000000-0005-0000-0000-00008C310000}"/>
    <cellStyle name="_Percent_Jazztel model 15-exhibits-Friso2_Jazztel model 16DP3-Exhibits 3 2" xfId="12969" xr:uid="{00000000-0005-0000-0000-00008D310000}"/>
    <cellStyle name="_Percent_Jazztel model 15-exhibits-Friso2_Jazztel model 16DP3-Exhibits 3_FCF" xfId="12970" xr:uid="{00000000-0005-0000-0000-00008E310000}"/>
    <cellStyle name="_Percent_Jazztel model 15-exhibits-Friso2_Jazztel model 16DP3-Exhibits 4" xfId="12971" xr:uid="{00000000-0005-0000-0000-00008F310000}"/>
    <cellStyle name="_Percent_Jazztel model 15-exhibits-Friso2_Jazztel model 16DP3-Exhibits_FCF" xfId="12972" xr:uid="{00000000-0005-0000-0000-000090310000}"/>
    <cellStyle name="_Percent_Jazztel model 15-exhibits-Friso2_Jazztel model 16DP3-Exhibits_Mobile CSC - CMT" xfId="12973" xr:uid="{00000000-0005-0000-0000-000091310000}"/>
    <cellStyle name="_Percent_Jazztel model 15-exhibits-Friso2_Jazztel model 16DP3-Exhibits_Mobile CSC - CMT 2" xfId="12974" xr:uid="{00000000-0005-0000-0000-000092310000}"/>
    <cellStyle name="_Percent_Jazztel model 15-exhibits-Friso2_Jazztel model 16DP3-Exhibits_Mobile CSC - CMT 2 2" xfId="12975" xr:uid="{00000000-0005-0000-0000-000093310000}"/>
    <cellStyle name="_Percent_Jazztel model 15-exhibits-Friso2_Jazztel model 16DP3-Exhibits_Mobile CSC - CMT 2_FCF" xfId="12976" xr:uid="{00000000-0005-0000-0000-000094310000}"/>
    <cellStyle name="_Percent_Jazztel model 15-exhibits-Friso2_Jazztel model 16DP3-Exhibits_Mobile CSC - CMT 3" xfId="12977" xr:uid="{00000000-0005-0000-0000-000095310000}"/>
    <cellStyle name="_Percent_Jazztel model 15-exhibits-Friso2_Jazztel model 16DP3-Exhibits_Mobile CSC - CMT 3 2" xfId="12978" xr:uid="{00000000-0005-0000-0000-000096310000}"/>
    <cellStyle name="_Percent_Jazztel model 15-exhibits-Friso2_Jazztel model 16DP3-Exhibits_Mobile CSC - CMT 3_FCF" xfId="12979" xr:uid="{00000000-0005-0000-0000-000097310000}"/>
    <cellStyle name="_Percent_Jazztel model 15-exhibits-Friso2_Jazztel model 16DP3-Exhibits_Mobile CSC - CMT 4" xfId="12980" xr:uid="{00000000-0005-0000-0000-000098310000}"/>
    <cellStyle name="_Percent_Jazztel model 15-exhibits-Friso2_Jazztel model 16DP3-Exhibits_Mobile CSC - CMT_Chiffres Pres board 2007" xfId="12981" xr:uid="{00000000-0005-0000-0000-000099310000}"/>
    <cellStyle name="_Percent_Jazztel model 15-exhibits-Friso2_Jazztel model 16DP3-Exhibits_Mobile CSC - CMT_Chiffres Pres board 2007 2" xfId="12982" xr:uid="{00000000-0005-0000-0000-00009A310000}"/>
    <cellStyle name="_Percent_Jazztel model 15-exhibits-Friso2_Jazztel model 16DP3-Exhibits_Mobile CSC - CMT_Chiffres Pres board 2007 2 2" xfId="12983" xr:uid="{00000000-0005-0000-0000-00009B310000}"/>
    <cellStyle name="_Percent_Jazztel model 15-exhibits-Friso2_Jazztel model 16DP3-Exhibits_Mobile CSC - CMT_Chiffres Pres board 2007 2_FCF" xfId="12984" xr:uid="{00000000-0005-0000-0000-00009C310000}"/>
    <cellStyle name="_Percent_Jazztel model 15-exhibits-Friso2_Jazztel model 16DP3-Exhibits_Mobile CSC - CMT_Chiffres Pres board 2007 3" xfId="12985" xr:uid="{00000000-0005-0000-0000-00009D310000}"/>
    <cellStyle name="_Percent_Jazztel model 15-exhibits-Friso2_Jazztel model 16DP3-Exhibits_Mobile CSC - CMT_Chiffres Pres board 2007 3 2" xfId="12986" xr:uid="{00000000-0005-0000-0000-00009E310000}"/>
    <cellStyle name="_Percent_Jazztel model 15-exhibits-Friso2_Jazztel model 16DP3-Exhibits_Mobile CSC - CMT_Chiffres Pres board 2007 3_FCF" xfId="12987" xr:uid="{00000000-0005-0000-0000-00009F310000}"/>
    <cellStyle name="_Percent_Jazztel model 15-exhibits-Friso2_Jazztel model 16DP3-Exhibits_Mobile CSC - CMT_Chiffres Pres board 2007 4" xfId="12988" xr:uid="{00000000-0005-0000-0000-0000A0310000}"/>
    <cellStyle name="_Percent_Jazztel model 15-exhibits-Friso2_Jazztel model 16DP3-Exhibits_Mobile CSC - CMT_Chiffres Pres board 2007_FCF" xfId="12989" xr:uid="{00000000-0005-0000-0000-0000A1310000}"/>
    <cellStyle name="_Percent_Jazztel model 15-exhibits-Friso2_Jazztel model 16DP3-Exhibits_Mobile CSC - CMT_Chiffres Pres Juillet 2007" xfId="12990" xr:uid="{00000000-0005-0000-0000-0000A2310000}"/>
    <cellStyle name="_Percent_Jazztel model 15-exhibits-Friso2_Jazztel model 16DP3-Exhibits_Mobile CSC - CMT_Chiffres Pres Juillet 2007 2" xfId="12991" xr:uid="{00000000-0005-0000-0000-0000A3310000}"/>
    <cellStyle name="_Percent_Jazztel model 15-exhibits-Friso2_Jazztel model 16DP3-Exhibits_Mobile CSC - CMT_Chiffres Pres Juillet 2007 2 2" xfId="12992" xr:uid="{00000000-0005-0000-0000-0000A4310000}"/>
    <cellStyle name="_Percent_Jazztel model 15-exhibits-Friso2_Jazztel model 16DP3-Exhibits_Mobile CSC - CMT_Chiffres Pres Juillet 2007 2_FCF" xfId="12993" xr:uid="{00000000-0005-0000-0000-0000A5310000}"/>
    <cellStyle name="_Percent_Jazztel model 15-exhibits-Friso2_Jazztel model 16DP3-Exhibits_Mobile CSC - CMT_Chiffres Pres Juillet 2007 3" xfId="12994" xr:uid="{00000000-0005-0000-0000-0000A6310000}"/>
    <cellStyle name="_Percent_Jazztel model 15-exhibits-Friso2_Jazztel model 16DP3-Exhibits_Mobile CSC - CMT_Chiffres Pres Juillet 2007 3 2" xfId="12995" xr:uid="{00000000-0005-0000-0000-0000A7310000}"/>
    <cellStyle name="_Percent_Jazztel model 15-exhibits-Friso2_Jazztel model 16DP3-Exhibits_Mobile CSC - CMT_Chiffres Pres Juillet 2007 3_FCF" xfId="12996" xr:uid="{00000000-0005-0000-0000-0000A8310000}"/>
    <cellStyle name="_Percent_Jazztel model 15-exhibits-Friso2_Jazztel model 16DP3-Exhibits_Mobile CSC - CMT_Chiffres Pres Juillet 2007 4" xfId="12997" xr:uid="{00000000-0005-0000-0000-0000A9310000}"/>
    <cellStyle name="_Percent_Jazztel model 15-exhibits-Friso2_Jazztel model 16DP3-Exhibits_Mobile CSC - CMT_Chiffres Pres Juillet 2007_FCF" xfId="12998" xr:uid="{00000000-0005-0000-0000-0000AA310000}"/>
    <cellStyle name="_Percent_Jazztel model 15-exhibits-Friso2_Jazztel model 16DP3-Exhibits_Mobile CSC - CMT_FCF" xfId="12999" xr:uid="{00000000-0005-0000-0000-0000AB310000}"/>
    <cellStyle name="_Percent_Jazztel model 15-exhibits-Friso2_Jazztel model 16DP3-Exhibits_Mobile CSC - CMT_Free Cash Flow" xfId="13000" xr:uid="{00000000-0005-0000-0000-0000AC310000}"/>
    <cellStyle name="_Percent_Jazztel model 15-exhibits-Friso2_Jazztel model 16DP3-Exhibits_Mobile CSC - CMT_Free Cash Flow 2" xfId="13001" xr:uid="{00000000-0005-0000-0000-0000AD310000}"/>
    <cellStyle name="_Percent_Jazztel model 15-exhibits-Friso2_Jazztel model 16DP3-Exhibits_Mobile CSC - CMT_Free Cash Flow 2 2" xfId="13002" xr:uid="{00000000-0005-0000-0000-0000AE310000}"/>
    <cellStyle name="_Percent_Jazztel model 15-exhibits-Friso2_Jazztel model 16DP3-Exhibits_Mobile CSC - CMT_Free Cash Flow 2_FCF" xfId="13003" xr:uid="{00000000-0005-0000-0000-0000AF310000}"/>
    <cellStyle name="_Percent_Jazztel model 15-exhibits-Friso2_Jazztel model 16DP3-Exhibits_Mobile CSC - CMT_Free Cash Flow 3" xfId="13004" xr:uid="{00000000-0005-0000-0000-0000B0310000}"/>
    <cellStyle name="_Percent_Jazztel model 15-exhibits-Friso2_Jazztel model 16DP3-Exhibits_Mobile CSC - CMT_Free Cash Flow 3 2" xfId="13005" xr:uid="{00000000-0005-0000-0000-0000B1310000}"/>
    <cellStyle name="_Percent_Jazztel model 15-exhibits-Friso2_Jazztel model 16DP3-Exhibits_Mobile CSC - CMT_Free Cash Flow 3_FCF" xfId="13006" xr:uid="{00000000-0005-0000-0000-0000B2310000}"/>
    <cellStyle name="_Percent_Jazztel model 15-exhibits-Friso2_Jazztel model 16DP3-Exhibits_Mobile CSC - CMT_Free Cash Flow 4" xfId="13007" xr:uid="{00000000-0005-0000-0000-0000B3310000}"/>
    <cellStyle name="_Percent_Jazztel model 15-exhibits-Friso2_Jazztel model 16DP3-Exhibits_Mobile CSC - CMT_Free Cash Flow_Bridge FC Act 2007 vs 2008 (Fct June) par entreprise" xfId="13008" xr:uid="{00000000-0005-0000-0000-0000B4310000}"/>
    <cellStyle name="_Percent_Jazztel model 15-exhibits-Friso2_Jazztel model 16DP3-Exhibits_Mobile CSC - CMT_Free Cash Flow_Bridge FC Act 2007 vs 2008 (Fct June) par entreprise 2" xfId="13009" xr:uid="{00000000-0005-0000-0000-0000B5310000}"/>
    <cellStyle name="_Percent_Jazztel model 15-exhibits-Friso2_Jazztel model 16DP3-Exhibits_Mobile CSC - CMT_Free Cash Flow_Bridge FC Act 2007 vs 2008 (Fct June) par entreprise 2 2" xfId="13010" xr:uid="{00000000-0005-0000-0000-0000B6310000}"/>
    <cellStyle name="_Percent_Jazztel model 15-exhibits-Friso2_Jazztel model 16DP3-Exhibits_Mobile CSC - CMT_Free Cash Flow_Bridge FC Act 2007 vs 2008 (Fct June) par entreprise 2_FCF" xfId="13011" xr:uid="{00000000-0005-0000-0000-0000B7310000}"/>
    <cellStyle name="_Percent_Jazztel model 15-exhibits-Friso2_Jazztel model 16DP3-Exhibits_Mobile CSC - CMT_Free Cash Flow_Bridge FC Act 2007 vs 2008 (Fct June) par entreprise 3" xfId="13012" xr:uid="{00000000-0005-0000-0000-0000B8310000}"/>
    <cellStyle name="_Percent_Jazztel model 15-exhibits-Friso2_Jazztel model 16DP3-Exhibits_Mobile CSC - CMT_Free Cash Flow_Bridge FC Act 2007 vs 2008 (Fct June) par entreprise 3 2" xfId="13013" xr:uid="{00000000-0005-0000-0000-0000B9310000}"/>
    <cellStyle name="_Percent_Jazztel model 15-exhibits-Friso2_Jazztel model 16DP3-Exhibits_Mobile CSC - CMT_Free Cash Flow_Bridge FC Act 2007 vs 2008 (Fct June) par entreprise 3_FCF" xfId="13014" xr:uid="{00000000-0005-0000-0000-0000BA310000}"/>
    <cellStyle name="_Percent_Jazztel model 15-exhibits-Friso2_Jazztel model 16DP3-Exhibits_Mobile CSC - CMT_Free Cash Flow_Bridge FC Act 2007 vs 2008 (Fct June) par entreprise 4" xfId="13015" xr:uid="{00000000-0005-0000-0000-0000BB310000}"/>
    <cellStyle name="_Percent_Jazztel model 15-exhibits-Friso2_Jazztel model 16DP3-Exhibits_Mobile CSC - CMT_Free Cash Flow_Bridge FC Act 2007 vs 2008 (Fct June) par entreprise_FCF" xfId="13016" xr:uid="{00000000-0005-0000-0000-0000BC310000}"/>
    <cellStyle name="_Percent_Jazztel model 15-exhibits-Friso2_Jazztel model 16DP3-Exhibits_Mobile CSC - CMT_Free Cash Flow_Cash Unit Review 2012 03 Acetow" xfId="13017" xr:uid="{00000000-0005-0000-0000-0000BD310000}"/>
    <cellStyle name="_Percent_Jazztel model 15-exhibits-Friso2_Jazztel model 16DP3-Exhibits_Mobile CSC - CMT_Free Cash Flow_Chiffres Pres board 2007" xfId="13018" xr:uid="{00000000-0005-0000-0000-0000BE310000}"/>
    <cellStyle name="_Percent_Jazztel model 15-exhibits-Friso2_Jazztel model 16DP3-Exhibits_Mobile CSC - CMT_Free Cash Flow_Chiffres Pres board 2007 2" xfId="13019" xr:uid="{00000000-0005-0000-0000-0000BF310000}"/>
    <cellStyle name="_Percent_Jazztel model 15-exhibits-Friso2_Jazztel model 16DP3-Exhibits_Mobile CSC - CMT_Free Cash Flow_Chiffres Pres board 2007 2 2" xfId="13020" xr:uid="{00000000-0005-0000-0000-0000C0310000}"/>
    <cellStyle name="_Percent_Jazztel model 15-exhibits-Friso2_Jazztel model 16DP3-Exhibits_Mobile CSC - CMT_Free Cash Flow_Chiffres Pres board 2007 2_FCF" xfId="13021" xr:uid="{00000000-0005-0000-0000-0000C1310000}"/>
    <cellStyle name="_Percent_Jazztel model 15-exhibits-Friso2_Jazztel model 16DP3-Exhibits_Mobile CSC - CMT_Free Cash Flow_Chiffres Pres board 2007 3" xfId="13022" xr:uid="{00000000-0005-0000-0000-0000C2310000}"/>
    <cellStyle name="_Percent_Jazztel model 15-exhibits-Friso2_Jazztel model 16DP3-Exhibits_Mobile CSC - CMT_Free Cash Flow_Chiffres Pres board 2007 3 2" xfId="13023" xr:uid="{00000000-0005-0000-0000-0000C3310000}"/>
    <cellStyle name="_Percent_Jazztel model 15-exhibits-Friso2_Jazztel model 16DP3-Exhibits_Mobile CSC - CMT_Free Cash Flow_Chiffres Pres board 2007 3_FCF" xfId="13024" xr:uid="{00000000-0005-0000-0000-0000C4310000}"/>
    <cellStyle name="_Percent_Jazztel model 15-exhibits-Friso2_Jazztel model 16DP3-Exhibits_Mobile CSC - CMT_Free Cash Flow_Chiffres Pres board 2007 4" xfId="13025" xr:uid="{00000000-0005-0000-0000-0000C5310000}"/>
    <cellStyle name="_Percent_Jazztel model 15-exhibits-Friso2_Jazztel model 16DP3-Exhibits_Mobile CSC - CMT_Free Cash Flow_Chiffres Pres board 2007_FCF" xfId="13026" xr:uid="{00000000-0005-0000-0000-0000C6310000}"/>
    <cellStyle name="_Percent_Jazztel model 15-exhibits-Friso2_Jazztel model 16DP3-Exhibits_Mobile CSC - CMT_Free Cash Flow_Conso Bridge EBITDA 2008x2007" xfId="13027" xr:uid="{00000000-0005-0000-0000-0000C7310000}"/>
    <cellStyle name="_Percent_Jazztel model 15-exhibits-Friso2_Jazztel model 16DP3-Exhibits_Mobile CSC - CMT_Free Cash Flow_Conso Bridge EBITDA 2008x2007 2" xfId="13028" xr:uid="{00000000-0005-0000-0000-0000C8310000}"/>
    <cellStyle name="_Percent_Jazztel model 15-exhibits-Friso2_Jazztel model 16DP3-Exhibits_Mobile CSC - CMT_Free Cash Flow_Conso Bridge EBITDA 2008x2007 2 2" xfId="13029" xr:uid="{00000000-0005-0000-0000-0000C9310000}"/>
    <cellStyle name="_Percent_Jazztel model 15-exhibits-Friso2_Jazztel model 16DP3-Exhibits_Mobile CSC - CMT_Free Cash Flow_Conso Bridge EBITDA 2008x2007 2_FCF" xfId="13030" xr:uid="{00000000-0005-0000-0000-0000CA310000}"/>
    <cellStyle name="_Percent_Jazztel model 15-exhibits-Friso2_Jazztel model 16DP3-Exhibits_Mobile CSC - CMT_Free Cash Flow_Conso Bridge EBITDA 2008x2007 3" xfId="13031" xr:uid="{00000000-0005-0000-0000-0000CB310000}"/>
    <cellStyle name="_Percent_Jazztel model 15-exhibits-Friso2_Jazztel model 16DP3-Exhibits_Mobile CSC - CMT_Free Cash Flow_Conso Bridge EBITDA 2008x2007 3 2" xfId="13032" xr:uid="{00000000-0005-0000-0000-0000CC310000}"/>
    <cellStyle name="_Percent_Jazztel model 15-exhibits-Friso2_Jazztel model 16DP3-Exhibits_Mobile CSC - CMT_Free Cash Flow_Conso Bridge EBITDA 2008x2007 3_FCF" xfId="13033" xr:uid="{00000000-0005-0000-0000-0000CD310000}"/>
    <cellStyle name="_Percent_Jazztel model 15-exhibits-Friso2_Jazztel model 16DP3-Exhibits_Mobile CSC - CMT_Free Cash Flow_Conso Bridge EBITDA 2008x2007 4" xfId="13034" xr:uid="{00000000-0005-0000-0000-0000CE310000}"/>
    <cellStyle name="_Percent_Jazztel model 15-exhibits-Friso2_Jazztel model 16DP3-Exhibits_Mobile CSC - CMT_Free Cash Flow_Conso Bridge EBITDA 2008x2007 SPRING06" xfId="13035" xr:uid="{00000000-0005-0000-0000-0000CF310000}"/>
    <cellStyle name="_Percent_Jazztel model 15-exhibits-Friso2_Jazztel model 16DP3-Exhibits_Mobile CSC - CMT_Free Cash Flow_Conso Bridge EBITDA 2008x2007 SPRING06 2" xfId="13036" xr:uid="{00000000-0005-0000-0000-0000D0310000}"/>
    <cellStyle name="_Percent_Jazztel model 15-exhibits-Friso2_Jazztel model 16DP3-Exhibits_Mobile CSC - CMT_Free Cash Flow_Conso Bridge EBITDA 2008x2007 SPRING06 2 2" xfId="13037" xr:uid="{00000000-0005-0000-0000-0000D1310000}"/>
    <cellStyle name="_Percent_Jazztel model 15-exhibits-Friso2_Jazztel model 16DP3-Exhibits_Mobile CSC - CMT_Free Cash Flow_Conso Bridge EBITDA 2008x2007 SPRING06 2_FCF" xfId="13038" xr:uid="{00000000-0005-0000-0000-0000D2310000}"/>
    <cellStyle name="_Percent_Jazztel model 15-exhibits-Friso2_Jazztel model 16DP3-Exhibits_Mobile CSC - CMT_Free Cash Flow_Conso Bridge EBITDA 2008x2007 SPRING06 3" xfId="13039" xr:uid="{00000000-0005-0000-0000-0000D3310000}"/>
    <cellStyle name="_Percent_Jazztel model 15-exhibits-Friso2_Jazztel model 16DP3-Exhibits_Mobile CSC - CMT_Free Cash Flow_Conso Bridge EBITDA 2008x2007 SPRING06 3 2" xfId="13040" xr:uid="{00000000-0005-0000-0000-0000D4310000}"/>
    <cellStyle name="_Percent_Jazztel model 15-exhibits-Friso2_Jazztel model 16DP3-Exhibits_Mobile CSC - CMT_Free Cash Flow_Conso Bridge EBITDA 2008x2007 SPRING06 3_FCF" xfId="13041" xr:uid="{00000000-0005-0000-0000-0000D5310000}"/>
    <cellStyle name="_Percent_Jazztel model 15-exhibits-Friso2_Jazztel model 16DP3-Exhibits_Mobile CSC - CMT_Free Cash Flow_Conso Bridge EBITDA 2008x2007 SPRING06 4" xfId="13042" xr:uid="{00000000-0005-0000-0000-0000D6310000}"/>
    <cellStyle name="_Percent_Jazztel model 15-exhibits-Friso2_Jazztel model 16DP3-Exhibits_Mobile CSC - CMT_Free Cash Flow_Conso Bridge EBITDA 2008x2007 SPRING06_FCF" xfId="13043" xr:uid="{00000000-0005-0000-0000-0000D7310000}"/>
    <cellStyle name="_Percent_Jazztel model 15-exhibits-Friso2_Jazztel model 16DP3-Exhibits_Mobile CSC - CMT_Free Cash Flow_Conso Bridge EBITDA 2008x2007_FCF" xfId="13044" xr:uid="{00000000-0005-0000-0000-0000D8310000}"/>
    <cellStyle name="_Percent_Jazztel model 15-exhibits-Friso2_Jazztel model 16DP3-Exhibits_Mobile CSC - CMT_Free Cash Flow_FCF" xfId="13045" xr:uid="{00000000-0005-0000-0000-0000D9310000}"/>
    <cellStyle name="_Percent_Jazztel model 15-exhibits-Friso2_Jazztel model 16DP3-Exhibits_Mobile CSC - CMT_Free Cash Flow_P&amp;L Spring 200806" xfId="13046" xr:uid="{00000000-0005-0000-0000-0000DA310000}"/>
    <cellStyle name="_Percent_Jazztel model 15-exhibits-Friso2_Jazztel model 16DP3-Exhibits_Mobile CSC - CMT_Free Cash Flow_P&amp;L Spring 200806 2" xfId="13047" xr:uid="{00000000-0005-0000-0000-0000DB310000}"/>
    <cellStyle name="_Percent_Jazztel model 15-exhibits-Friso2_Jazztel model 16DP3-Exhibits_Mobile CSC - CMT_Free Cash Flow_P&amp;L Spring 200806 2 2" xfId="13048" xr:uid="{00000000-0005-0000-0000-0000DC310000}"/>
    <cellStyle name="_Percent_Jazztel model 15-exhibits-Friso2_Jazztel model 16DP3-Exhibits_Mobile CSC - CMT_Free Cash Flow_P&amp;L Spring 200806 2_FCF" xfId="13049" xr:uid="{00000000-0005-0000-0000-0000DD310000}"/>
    <cellStyle name="_Percent_Jazztel model 15-exhibits-Friso2_Jazztel model 16DP3-Exhibits_Mobile CSC - CMT_Free Cash Flow_P&amp;L Spring 200806 3" xfId="13050" xr:uid="{00000000-0005-0000-0000-0000DE310000}"/>
    <cellStyle name="_Percent_Jazztel model 15-exhibits-Friso2_Jazztel model 16DP3-Exhibits_Mobile CSC - CMT_Free Cash Flow_P&amp;L Spring 200806 3 2" xfId="13051" xr:uid="{00000000-0005-0000-0000-0000DF310000}"/>
    <cellStyle name="_Percent_Jazztel model 15-exhibits-Friso2_Jazztel model 16DP3-Exhibits_Mobile CSC - CMT_Free Cash Flow_P&amp;L Spring 200806 3_FCF" xfId="13052" xr:uid="{00000000-0005-0000-0000-0000E0310000}"/>
    <cellStyle name="_Percent_Jazztel model 15-exhibits-Friso2_Jazztel model 16DP3-Exhibits_Mobile CSC - CMT_Free Cash Flow_P&amp;L Spring 200806 4" xfId="13053" xr:uid="{00000000-0005-0000-0000-0000E1310000}"/>
    <cellStyle name="_Percent_Jazztel model 15-exhibits-Friso2_Jazztel model 16DP3-Exhibits_Mobile CSC - CMT_Free Cash Flow_P&amp;L Spring 200806_FCF" xfId="13054" xr:uid="{00000000-0005-0000-0000-0000E2310000}"/>
    <cellStyle name="_Percent_Jazztel model 15-exhibits-Friso2_Jazztel model 16DP3-Exhibits_Mobile CSC - CMT_Free Cash Flow_Présentation au Board" xfId="13055" xr:uid="{00000000-0005-0000-0000-0000E3310000}"/>
    <cellStyle name="_Percent_Jazztel model 15-exhibits-Friso2_Jazztel model 16DP3-Exhibits_Mobile CSC - CMT_Free Cash Flow_Présentation au Board 2" xfId="13056" xr:uid="{00000000-0005-0000-0000-0000E4310000}"/>
    <cellStyle name="_Percent_Jazztel model 15-exhibits-Friso2_Jazztel model 16DP3-Exhibits_Mobile CSC - CMT_Free Cash Flow_Présentation au Board 2 2" xfId="13057" xr:uid="{00000000-0005-0000-0000-0000E5310000}"/>
    <cellStyle name="_Percent_Jazztel model 15-exhibits-Friso2_Jazztel model 16DP3-Exhibits_Mobile CSC - CMT_Free Cash Flow_Présentation au Board 2_FCF" xfId="13058" xr:uid="{00000000-0005-0000-0000-0000E6310000}"/>
    <cellStyle name="_Percent_Jazztel model 15-exhibits-Friso2_Jazztel model 16DP3-Exhibits_Mobile CSC - CMT_Free Cash Flow_Présentation au Board 3" xfId="13059" xr:uid="{00000000-0005-0000-0000-0000E7310000}"/>
    <cellStyle name="_Percent_Jazztel model 15-exhibits-Friso2_Jazztel model 16DP3-Exhibits_Mobile CSC - CMT_Free Cash Flow_Présentation au Board 3 2" xfId="13060" xr:uid="{00000000-0005-0000-0000-0000E8310000}"/>
    <cellStyle name="_Percent_Jazztel model 15-exhibits-Friso2_Jazztel model 16DP3-Exhibits_Mobile CSC - CMT_Free Cash Flow_Présentation au Board 3_FCF" xfId="13061" xr:uid="{00000000-0005-0000-0000-0000E9310000}"/>
    <cellStyle name="_Percent_Jazztel model 15-exhibits-Friso2_Jazztel model 16DP3-Exhibits_Mobile CSC - CMT_Free Cash Flow_Présentation au Board 4" xfId="13062" xr:uid="{00000000-0005-0000-0000-0000EA310000}"/>
    <cellStyle name="_Percent_Jazztel model 15-exhibits-Friso2_Jazztel model 16DP3-Exhibits_Mobile CSC - CMT_Free Cash Flow_Présentation au Board July 29" xfId="13063" xr:uid="{00000000-0005-0000-0000-0000EB310000}"/>
    <cellStyle name="_Percent_Jazztel model 15-exhibits-Friso2_Jazztel model 16DP3-Exhibits_Mobile CSC - CMT_Free Cash Flow_Présentation au Board July 29 2" xfId="13064" xr:uid="{00000000-0005-0000-0000-0000EC310000}"/>
    <cellStyle name="_Percent_Jazztel model 15-exhibits-Friso2_Jazztel model 16DP3-Exhibits_Mobile CSC - CMT_Free Cash Flow_Présentation au Board July 29 2 2" xfId="13065" xr:uid="{00000000-0005-0000-0000-0000ED310000}"/>
    <cellStyle name="_Percent_Jazztel model 15-exhibits-Friso2_Jazztel model 16DP3-Exhibits_Mobile CSC - CMT_Free Cash Flow_Présentation au Board July 29 2_FCF" xfId="13066" xr:uid="{00000000-0005-0000-0000-0000EE310000}"/>
    <cellStyle name="_Percent_Jazztel model 15-exhibits-Friso2_Jazztel model 16DP3-Exhibits_Mobile CSC - CMT_Free Cash Flow_Présentation au Board July 29 3" xfId="13067" xr:uid="{00000000-0005-0000-0000-0000EF310000}"/>
    <cellStyle name="_Percent_Jazztel model 15-exhibits-Friso2_Jazztel model 16DP3-Exhibits_Mobile CSC - CMT_Free Cash Flow_Présentation au Board July 29 3 2" xfId="13068" xr:uid="{00000000-0005-0000-0000-0000F0310000}"/>
    <cellStyle name="_Percent_Jazztel model 15-exhibits-Friso2_Jazztel model 16DP3-Exhibits_Mobile CSC - CMT_Free Cash Flow_Présentation au Board July 29 3_FCF" xfId="13069" xr:uid="{00000000-0005-0000-0000-0000F1310000}"/>
    <cellStyle name="_Percent_Jazztel model 15-exhibits-Friso2_Jazztel model 16DP3-Exhibits_Mobile CSC - CMT_Free Cash Flow_Présentation au Board July 29 4" xfId="13070" xr:uid="{00000000-0005-0000-0000-0000F2310000}"/>
    <cellStyle name="_Percent_Jazztel model 15-exhibits-Friso2_Jazztel model 16DP3-Exhibits_Mobile CSC - CMT_Free Cash Flow_Présentation au Board July 29_FCF" xfId="13071" xr:uid="{00000000-0005-0000-0000-0000F3310000}"/>
    <cellStyle name="_Percent_Jazztel model 15-exhibits-Friso2_Jazztel model 16DP3-Exhibits_Mobile CSC - CMT_Free Cash Flow_Présentation au Board_FCF" xfId="13072" xr:uid="{00000000-0005-0000-0000-0000F4310000}"/>
    <cellStyle name="_Percent_Jazztel model 15-exhibits-Friso2_Jazztel model 16DP3-Exhibits_Mobile CSC - CMT_Free Cash Flow_Présentation au CDG July 21 v080708" xfId="13073" xr:uid="{00000000-0005-0000-0000-0000F5310000}"/>
    <cellStyle name="_Percent_Jazztel model 15-exhibits-Friso2_Jazztel model 16DP3-Exhibits_Mobile CSC - CMT_Free Cash Flow_Présentation au CDG July 21 v080708 2" xfId="13074" xr:uid="{00000000-0005-0000-0000-0000F6310000}"/>
    <cellStyle name="_Percent_Jazztel model 15-exhibits-Friso2_Jazztel model 16DP3-Exhibits_Mobile CSC - CMT_Free Cash Flow_Présentation au CDG July 21 v080708 2 2" xfId="13075" xr:uid="{00000000-0005-0000-0000-0000F7310000}"/>
    <cellStyle name="_Percent_Jazztel model 15-exhibits-Friso2_Jazztel model 16DP3-Exhibits_Mobile CSC - CMT_Free Cash Flow_Présentation au CDG July 21 v080708 2_FCF" xfId="13076" xr:uid="{00000000-0005-0000-0000-0000F8310000}"/>
    <cellStyle name="_Percent_Jazztel model 15-exhibits-Friso2_Jazztel model 16DP3-Exhibits_Mobile CSC - CMT_Free Cash Flow_Présentation au CDG July 21 v080708 3" xfId="13077" xr:uid="{00000000-0005-0000-0000-0000F9310000}"/>
    <cellStyle name="_Percent_Jazztel model 15-exhibits-Friso2_Jazztel model 16DP3-Exhibits_Mobile CSC - CMT_Free Cash Flow_Présentation au CDG July 21 v080708 3 2" xfId="13078" xr:uid="{00000000-0005-0000-0000-0000FA310000}"/>
    <cellStyle name="_Percent_Jazztel model 15-exhibits-Friso2_Jazztel model 16DP3-Exhibits_Mobile CSC - CMT_Free Cash Flow_Présentation au CDG July 21 v080708 3_FCF" xfId="13079" xr:uid="{00000000-0005-0000-0000-0000FB310000}"/>
    <cellStyle name="_Percent_Jazztel model 15-exhibits-Friso2_Jazztel model 16DP3-Exhibits_Mobile CSC - CMT_Free Cash Flow_Présentation au CDG July 21 v080708 4" xfId="13080" xr:uid="{00000000-0005-0000-0000-0000FC310000}"/>
    <cellStyle name="_Percent_Jazztel model 15-exhibits-Friso2_Jazztel model 16DP3-Exhibits_Mobile CSC - CMT_Free Cash Flow_Présentation au CDG July 21 v080708_FCF" xfId="13081" xr:uid="{00000000-0005-0000-0000-0000FD310000}"/>
    <cellStyle name="_Percent_Jazztel model 15-exhibits-Friso2_Jazztel model 16DP3-Exhibits_Mobile CSC - CMT_Free Cash Flow_Présention au Board July 29" xfId="13082" xr:uid="{00000000-0005-0000-0000-0000FE310000}"/>
    <cellStyle name="_Percent_Jazztel model 15-exhibits-Friso2_Jazztel model 16DP3-Exhibits_Mobile CSC - CMT_Free Cash Flow_Présention au Board July 29 2" xfId="13083" xr:uid="{00000000-0005-0000-0000-0000FF310000}"/>
    <cellStyle name="_Percent_Jazztel model 15-exhibits-Friso2_Jazztel model 16DP3-Exhibits_Mobile CSC - CMT_Free Cash Flow_Présention au Board July 29 2 2" xfId="13084" xr:uid="{00000000-0005-0000-0000-000000320000}"/>
    <cellStyle name="_Percent_Jazztel model 15-exhibits-Friso2_Jazztel model 16DP3-Exhibits_Mobile CSC - CMT_Free Cash Flow_Présention au Board July 29 2_FCF" xfId="13085" xr:uid="{00000000-0005-0000-0000-000001320000}"/>
    <cellStyle name="_Percent_Jazztel model 15-exhibits-Friso2_Jazztel model 16DP3-Exhibits_Mobile CSC - CMT_Free Cash Flow_Présention au Board July 29 3" xfId="13086" xr:uid="{00000000-0005-0000-0000-000002320000}"/>
    <cellStyle name="_Percent_Jazztel model 15-exhibits-Friso2_Jazztel model 16DP3-Exhibits_Mobile CSC - CMT_Free Cash Flow_Présention au Board July 29 3 2" xfId="13087" xr:uid="{00000000-0005-0000-0000-000003320000}"/>
    <cellStyle name="_Percent_Jazztel model 15-exhibits-Friso2_Jazztel model 16DP3-Exhibits_Mobile CSC - CMT_Free Cash Flow_Présention au Board July 29 3_FCF" xfId="13088" xr:uid="{00000000-0005-0000-0000-000004320000}"/>
    <cellStyle name="_Percent_Jazztel model 15-exhibits-Friso2_Jazztel model 16DP3-Exhibits_Mobile CSC - CMT_Free Cash Flow_Présention au Board July 29 4" xfId="13089" xr:uid="{00000000-0005-0000-0000-000005320000}"/>
    <cellStyle name="_Percent_Jazztel model 15-exhibits-Friso2_Jazztel model 16DP3-Exhibits_Mobile CSC - CMT_Free Cash Flow_Présention au Board July 29_FCF" xfId="13090" xr:uid="{00000000-0005-0000-0000-000006320000}"/>
    <cellStyle name="_Percent_Jazztel model 15-exhibits-Friso2_Jazztel model 16DP3-Exhibits_Mobile CSC - CMT_Free Cash Flow_RM 2008 01 comments ILM" xfId="13091" xr:uid="{00000000-0005-0000-0000-000007320000}"/>
    <cellStyle name="_Percent_Jazztel model 15-exhibits-Friso2_Jazztel model 16DP3-Exhibits_Mobile CSC - CMT_Free Cash Flow_RM 2008 01 comments ILM 2" xfId="13092" xr:uid="{00000000-0005-0000-0000-000008320000}"/>
    <cellStyle name="_Percent_Jazztel model 15-exhibits-Friso2_Jazztel model 16DP3-Exhibits_Mobile CSC - CMT_Free Cash Flow_RM 2008 01 comments ILM 2 2" xfId="13093" xr:uid="{00000000-0005-0000-0000-000009320000}"/>
    <cellStyle name="_Percent_Jazztel model 15-exhibits-Friso2_Jazztel model 16DP3-Exhibits_Mobile CSC - CMT_Free Cash Flow_RM 2008 01 comments ILM 2_FCF" xfId="13094" xr:uid="{00000000-0005-0000-0000-00000A320000}"/>
    <cellStyle name="_Percent_Jazztel model 15-exhibits-Friso2_Jazztel model 16DP3-Exhibits_Mobile CSC - CMT_Free Cash Flow_RM 2008 01 comments ILM 3" xfId="13095" xr:uid="{00000000-0005-0000-0000-00000B320000}"/>
    <cellStyle name="_Percent_Jazztel model 15-exhibits-Friso2_Jazztel model 16DP3-Exhibits_Mobile CSC - CMT_Free Cash Flow_RM 2008 01 comments ILM 3 2" xfId="13096" xr:uid="{00000000-0005-0000-0000-00000C320000}"/>
    <cellStyle name="_Percent_Jazztel model 15-exhibits-Friso2_Jazztel model 16DP3-Exhibits_Mobile CSC - CMT_Free Cash Flow_RM 2008 01 comments ILM 3_FCF" xfId="13097" xr:uid="{00000000-0005-0000-0000-00000D320000}"/>
    <cellStyle name="_Percent_Jazztel model 15-exhibits-Friso2_Jazztel model 16DP3-Exhibits_Mobile CSC - CMT_Free Cash Flow_RM 2008 01 comments ILM 4" xfId="13098" xr:uid="{00000000-0005-0000-0000-00000E320000}"/>
    <cellStyle name="_Percent_Jazztel model 15-exhibits-Friso2_Jazztel model 16DP3-Exhibits_Mobile CSC - CMT_Free Cash Flow_RM 2008 01 comments ILM_FCF" xfId="13099" xr:uid="{00000000-0005-0000-0000-00000F320000}"/>
    <cellStyle name="_Percent_Jazztel model 15-exhibits-Friso2_Jazztel model 16DP3-Exhibits_Mobile CSC - CMT_Free Cash Flow_RM 2008 04 comments ILM" xfId="13100" xr:uid="{00000000-0005-0000-0000-000010320000}"/>
    <cellStyle name="_Percent_Jazztel model 15-exhibits-Friso2_Jazztel model 16DP3-Exhibits_Mobile CSC - CMT_Free Cash Flow_RM 2008 04 comments ILM 2" xfId="13101" xr:uid="{00000000-0005-0000-0000-000011320000}"/>
    <cellStyle name="_Percent_Jazztel model 15-exhibits-Friso2_Jazztel model 16DP3-Exhibits_Mobile CSC - CMT_Free Cash Flow_RM 2008 04 comments ILM 2 2" xfId="13102" xr:uid="{00000000-0005-0000-0000-000012320000}"/>
    <cellStyle name="_Percent_Jazztel model 15-exhibits-Friso2_Jazztel model 16DP3-Exhibits_Mobile CSC - CMT_Free Cash Flow_RM 2008 04 comments ILM 2_FCF" xfId="13103" xr:uid="{00000000-0005-0000-0000-000013320000}"/>
    <cellStyle name="_Percent_Jazztel model 15-exhibits-Friso2_Jazztel model 16DP3-Exhibits_Mobile CSC - CMT_Free Cash Flow_RM 2008 04 comments ILM 3" xfId="13104" xr:uid="{00000000-0005-0000-0000-000014320000}"/>
    <cellStyle name="_Percent_Jazztel model 15-exhibits-Friso2_Jazztel model 16DP3-Exhibits_Mobile CSC - CMT_Free Cash Flow_RM 2008 04 comments ILM 3 2" xfId="13105" xr:uid="{00000000-0005-0000-0000-000015320000}"/>
    <cellStyle name="_Percent_Jazztel model 15-exhibits-Friso2_Jazztel model 16DP3-Exhibits_Mobile CSC - CMT_Free Cash Flow_RM 2008 04 comments ILM 3_FCF" xfId="13106" xr:uid="{00000000-0005-0000-0000-000016320000}"/>
    <cellStyle name="_Percent_Jazztel model 15-exhibits-Friso2_Jazztel model 16DP3-Exhibits_Mobile CSC - CMT_Free Cash Flow_RM 2008 04 comments ILM 4" xfId="13107" xr:uid="{00000000-0005-0000-0000-000017320000}"/>
    <cellStyle name="_Percent_Jazztel model 15-exhibits-Friso2_Jazztel model 16DP3-Exhibits_Mobile CSC - CMT_Free Cash Flow_RM 2008 04 comments ILM_FCF" xfId="13108" xr:uid="{00000000-0005-0000-0000-000018320000}"/>
    <cellStyle name="_Percent_Jazztel model 15-exhibits-Friso2_Jazztel model 16DP3-Exhibits_Mobile CSC - CMT_Free Cash Flow_SPRING 2010" xfId="13109" xr:uid="{00000000-0005-0000-0000-000019320000}"/>
    <cellStyle name="_Percent_Jazztel model 15-exhibits-Friso2_Jazztel model 16DP3-Exhibits_Mobile CSC - CMT_Free Cash Flow_SPRING 2010 2" xfId="13110" xr:uid="{00000000-0005-0000-0000-00001A320000}"/>
    <cellStyle name="_Percent_Jazztel model 15-exhibits-Friso2_Jazztel model 16DP3-Exhibits_Mobile CSC - CMT_Free Cash Flow_SPRING 2010 2 2" xfId="13111" xr:uid="{00000000-0005-0000-0000-00001B320000}"/>
    <cellStyle name="_Percent_Jazztel model 15-exhibits-Friso2_Jazztel model 16DP3-Exhibits_Mobile CSC - CMT_Free Cash Flow_SPRING 2010 2_FCF" xfId="13112" xr:uid="{00000000-0005-0000-0000-00001C320000}"/>
    <cellStyle name="_Percent_Jazztel model 15-exhibits-Friso2_Jazztel model 16DP3-Exhibits_Mobile CSC - CMT_Free Cash Flow_SPRING 2010 3" xfId="13113" xr:uid="{00000000-0005-0000-0000-00001D320000}"/>
    <cellStyle name="_Percent_Jazztel model 15-exhibits-Friso2_Jazztel model 16DP3-Exhibits_Mobile CSC - CMT_Free Cash Flow_SPRING 2010 3 2" xfId="13114" xr:uid="{00000000-0005-0000-0000-00001E320000}"/>
    <cellStyle name="_Percent_Jazztel model 15-exhibits-Friso2_Jazztel model 16DP3-Exhibits_Mobile CSC - CMT_Free Cash Flow_SPRING 2010 3_FCF" xfId="13115" xr:uid="{00000000-0005-0000-0000-00001F320000}"/>
    <cellStyle name="_Percent_Jazztel model 15-exhibits-Friso2_Jazztel model 16DP3-Exhibits_Mobile CSC - CMT_Free Cash Flow_SPRING 2010 4" xfId="13116" xr:uid="{00000000-0005-0000-0000-000020320000}"/>
    <cellStyle name="_Percent_Jazztel model 15-exhibits-Friso2_Jazztel model 16DP3-Exhibits_Mobile CSC - CMT_Free Cash Flow_SPRING 2010_FCF" xfId="13117" xr:uid="{00000000-0005-0000-0000-000021320000}"/>
    <cellStyle name="_Percent_Jazztel model 15-exhibits-Friso2_Jazztel model 16DP3-Exhibits_Mobile CSC - CMT_Free Cash Flow_WC &amp; Free Cash Flow 200801" xfId="13118" xr:uid="{00000000-0005-0000-0000-000022320000}"/>
    <cellStyle name="_Percent_Jazztel model 15-exhibits-Friso2_Jazztel model 16DP3-Exhibits_Mobile CSC - CMT_Free Cash Flow_WC &amp; Free Cash Flow 200801 2" xfId="13119" xr:uid="{00000000-0005-0000-0000-000023320000}"/>
    <cellStyle name="_Percent_Jazztel model 15-exhibits-Friso2_Jazztel model 16DP3-Exhibits_Mobile CSC - CMT_Free Cash Flow_WC &amp; Free Cash Flow 200801 2 2" xfId="13120" xr:uid="{00000000-0005-0000-0000-000024320000}"/>
    <cellStyle name="_Percent_Jazztel model 15-exhibits-Friso2_Jazztel model 16DP3-Exhibits_Mobile CSC - CMT_Free Cash Flow_WC &amp; Free Cash Flow 200801 2_FCF" xfId="13121" xr:uid="{00000000-0005-0000-0000-000025320000}"/>
    <cellStyle name="_Percent_Jazztel model 15-exhibits-Friso2_Jazztel model 16DP3-Exhibits_Mobile CSC - CMT_Free Cash Flow_WC &amp; Free Cash Flow 200801 3" xfId="13122" xr:uid="{00000000-0005-0000-0000-000026320000}"/>
    <cellStyle name="_Percent_Jazztel model 15-exhibits-Friso2_Jazztel model 16DP3-Exhibits_Mobile CSC - CMT_Free Cash Flow_WC &amp; Free Cash Flow 200801 3 2" xfId="13123" xr:uid="{00000000-0005-0000-0000-000027320000}"/>
    <cellStyle name="_Percent_Jazztel model 15-exhibits-Friso2_Jazztel model 16DP3-Exhibits_Mobile CSC - CMT_Free Cash Flow_WC &amp; Free Cash Flow 200801 3_FCF" xfId="13124" xr:uid="{00000000-0005-0000-0000-000028320000}"/>
    <cellStyle name="_Percent_Jazztel model 15-exhibits-Friso2_Jazztel model 16DP3-Exhibits_Mobile CSC - CMT_Free Cash Flow_WC &amp; Free Cash Flow 200801 4" xfId="13125" xr:uid="{00000000-0005-0000-0000-000029320000}"/>
    <cellStyle name="_Percent_Jazztel model 15-exhibits-Friso2_Jazztel model 16DP3-Exhibits_Mobile CSC - CMT_Free Cash Flow_WC &amp; Free Cash Flow 200801_FCF" xfId="13126" xr:uid="{00000000-0005-0000-0000-00002A320000}"/>
    <cellStyle name="_Percent_Jazztel model 15-exhibits-Friso2_Jazztel model 16DP3-Exhibits_Mobile CSC - CMT_Free Cash Flow_WC &amp; Free Cash Flow 2011-10" xfId="13127" xr:uid="{00000000-0005-0000-0000-00002B320000}"/>
    <cellStyle name="_Percent_Jazztel model 15-exhibits-Friso2_Jazztel model 16DP3-Exhibits_Mobile CSC - CMT_Free Cash Flow_WC &amp; Free Cash Flow 2011-10 2" xfId="13128" xr:uid="{00000000-0005-0000-0000-00002C320000}"/>
    <cellStyle name="_Percent_Jazztel model 15-exhibits-Friso2_Jazztel model 16DP3-Exhibits_Mobile CSC - CMT_Free Cash Flow_WC &amp; Free Cash Flow 2011-10 2 2" xfId="13129" xr:uid="{00000000-0005-0000-0000-00002D320000}"/>
    <cellStyle name="_Percent_Jazztel model 15-exhibits-Friso2_Jazztel model 16DP3-Exhibits_Mobile CSC - CMT_Free Cash Flow_WC &amp; Free Cash Flow 2011-10 2_FCF" xfId="13130" xr:uid="{00000000-0005-0000-0000-00002E320000}"/>
    <cellStyle name="_Percent_Jazztel model 15-exhibits-Friso2_Jazztel model 16DP3-Exhibits_Mobile CSC - CMT_Free Cash Flow_WC &amp; Free Cash Flow 2011-10 3" xfId="13131" xr:uid="{00000000-0005-0000-0000-00002F320000}"/>
    <cellStyle name="_Percent_Jazztel model 15-exhibits-Friso2_Jazztel model 16DP3-Exhibits_Mobile CSC - CMT_Free Cash Flow_WC &amp; Free Cash Flow 2011-10 3 2" xfId="13132" xr:uid="{00000000-0005-0000-0000-000030320000}"/>
    <cellStyle name="_Percent_Jazztel model 15-exhibits-Friso2_Jazztel model 16DP3-Exhibits_Mobile CSC - CMT_Free Cash Flow_WC &amp; Free Cash Flow 2011-10 3_FCF" xfId="13133" xr:uid="{00000000-0005-0000-0000-000031320000}"/>
    <cellStyle name="_Percent_Jazztel model 15-exhibits-Friso2_Jazztel model 16DP3-Exhibits_Mobile CSC - CMT_Free Cash Flow_WC &amp; Free Cash Flow 2011-10 4" xfId="13134" xr:uid="{00000000-0005-0000-0000-000032320000}"/>
    <cellStyle name="_Percent_Jazztel model 15-exhibits-Friso2_Jazztel model 16DP3-Exhibits_Mobile CSC - CMT_Free Cash Flow_WC &amp; Free Cash Flow 2011-10_FCF" xfId="13135" xr:uid="{00000000-0005-0000-0000-000033320000}"/>
    <cellStyle name="_Percent_Jazztel model 15-exhibits-Friso2_Jazztel model 16DP3-Exhibits_Mobile CSC - CMT_Free Cash Flow_WC &amp; Free Cash Flow Spring 200806" xfId="13136" xr:uid="{00000000-0005-0000-0000-000034320000}"/>
    <cellStyle name="_Percent_Jazztel model 15-exhibits-Friso2_Jazztel model 16DP3-Exhibits_Mobile CSC - CMT_Free Cash Flow_WC &amp; Free Cash Flow Spring 200806 2" xfId="13137" xr:uid="{00000000-0005-0000-0000-000035320000}"/>
    <cellStyle name="_Percent_Jazztel model 15-exhibits-Friso2_Jazztel model 16DP3-Exhibits_Mobile CSC - CMT_Free Cash Flow_WC &amp; Free Cash Flow Spring 200806 2 2" xfId="13138" xr:uid="{00000000-0005-0000-0000-000036320000}"/>
    <cellStyle name="_Percent_Jazztel model 15-exhibits-Friso2_Jazztel model 16DP3-Exhibits_Mobile CSC - CMT_Free Cash Flow_WC &amp; Free Cash Flow Spring 200806 2_FCF" xfId="13139" xr:uid="{00000000-0005-0000-0000-000037320000}"/>
    <cellStyle name="_Percent_Jazztel model 15-exhibits-Friso2_Jazztel model 16DP3-Exhibits_Mobile CSC - CMT_Free Cash Flow_WC &amp; Free Cash Flow Spring 200806 3" xfId="13140" xr:uid="{00000000-0005-0000-0000-000038320000}"/>
    <cellStyle name="_Percent_Jazztel model 15-exhibits-Friso2_Jazztel model 16DP3-Exhibits_Mobile CSC - CMT_Free Cash Flow_WC &amp; Free Cash Flow Spring 200806 3 2" xfId="13141" xr:uid="{00000000-0005-0000-0000-000039320000}"/>
    <cellStyle name="_Percent_Jazztel model 15-exhibits-Friso2_Jazztel model 16DP3-Exhibits_Mobile CSC - CMT_Free Cash Flow_WC &amp; Free Cash Flow Spring 200806 3_FCF" xfId="13142" xr:uid="{00000000-0005-0000-0000-00003A320000}"/>
    <cellStyle name="_Percent_Jazztel model 15-exhibits-Friso2_Jazztel model 16DP3-Exhibits_Mobile CSC - CMT_Free Cash Flow_WC &amp; Free Cash Flow Spring 200806 4" xfId="13143" xr:uid="{00000000-0005-0000-0000-00003B320000}"/>
    <cellStyle name="_Percent_Jazztel model 15-exhibits-Friso2_Jazztel model 16DP3-Exhibits_Mobile CSC - CMT_Free Cash Flow_WC &amp; Free Cash Flow Spring 200806_FCF" xfId="13144" xr:uid="{00000000-0005-0000-0000-00003C320000}"/>
    <cellStyle name="_Percent_Jazztel model 15-exhibits-Friso2_Jazztel model 16DP3-Exhibits_Mobile CSC - CMT_Net result" xfId="13145" xr:uid="{00000000-0005-0000-0000-00003D320000}"/>
    <cellStyle name="_Percent_Jazztel model 15-exhibits-Friso2_Jazztel model 16DP3-Exhibits_Mobile CSC - CMT_Net result 2" xfId="13146" xr:uid="{00000000-0005-0000-0000-00003E320000}"/>
    <cellStyle name="_Percent_Jazztel model 15-exhibits-Friso2_Jazztel model 16DP3-Exhibits_Mobile CSC - CMT_Net result 2 2" xfId="13147" xr:uid="{00000000-0005-0000-0000-00003F320000}"/>
    <cellStyle name="_Percent_Jazztel model 15-exhibits-Friso2_Jazztel model 16DP3-Exhibits_Mobile CSC - CMT_Net result 2_FCF" xfId="13148" xr:uid="{00000000-0005-0000-0000-000040320000}"/>
    <cellStyle name="_Percent_Jazztel model 15-exhibits-Friso2_Jazztel model 16DP3-Exhibits_Mobile CSC - CMT_Net result 3" xfId="13149" xr:uid="{00000000-0005-0000-0000-000041320000}"/>
    <cellStyle name="_Percent_Jazztel model 15-exhibits-Friso2_Jazztel model 16DP3-Exhibits_Mobile CSC - CMT_Net result 3 2" xfId="13150" xr:uid="{00000000-0005-0000-0000-000042320000}"/>
    <cellStyle name="_Percent_Jazztel model 15-exhibits-Friso2_Jazztel model 16DP3-Exhibits_Mobile CSC - CMT_Net result 3_FCF" xfId="13151" xr:uid="{00000000-0005-0000-0000-000043320000}"/>
    <cellStyle name="_Percent_Jazztel model 15-exhibits-Friso2_Jazztel model 16DP3-Exhibits_Mobile CSC - CMT_Net result 4" xfId="13152" xr:uid="{00000000-0005-0000-0000-000044320000}"/>
    <cellStyle name="_Percent_Jazztel model 15-exhibits-Friso2_Jazztel model 16DP3-Exhibits_Mobile CSC - CMT_Net result_FCF" xfId="13153" xr:uid="{00000000-0005-0000-0000-000045320000}"/>
    <cellStyle name="_Percent_Jazztel model 15-exhibits-Friso2_Jazztel model 16DP3-Exhibits_Mobile CSC - CMT_Présention au Board July 29" xfId="13154" xr:uid="{00000000-0005-0000-0000-000046320000}"/>
    <cellStyle name="_Percent_Jazztel model 15-exhibits-Friso2_Jazztel model 16DP3-Exhibits_Mobile CSC - CMT_Présention au Board July 29 2" xfId="13155" xr:uid="{00000000-0005-0000-0000-000047320000}"/>
    <cellStyle name="_Percent_Jazztel model 15-exhibits-Friso2_Jazztel model 16DP3-Exhibits_Mobile CSC - CMT_Présention au Board July 29 2 2" xfId="13156" xr:uid="{00000000-0005-0000-0000-000048320000}"/>
    <cellStyle name="_Percent_Jazztel model 15-exhibits-Friso2_Jazztel model 16DP3-Exhibits_Mobile CSC - CMT_Présention au Board July 29 2_FCF" xfId="13157" xr:uid="{00000000-0005-0000-0000-000049320000}"/>
    <cellStyle name="_Percent_Jazztel model 15-exhibits-Friso2_Jazztel model 16DP3-Exhibits_Mobile CSC - CMT_Présention au Board July 29 3" xfId="13158" xr:uid="{00000000-0005-0000-0000-00004A320000}"/>
    <cellStyle name="_Percent_Jazztel model 15-exhibits-Friso2_Jazztel model 16DP3-Exhibits_Mobile CSC - CMT_Présention au Board July 29 3 2" xfId="13159" xr:uid="{00000000-0005-0000-0000-00004B320000}"/>
    <cellStyle name="_Percent_Jazztel model 15-exhibits-Friso2_Jazztel model 16DP3-Exhibits_Mobile CSC - CMT_Présention au Board July 29 3_FCF" xfId="13160" xr:uid="{00000000-0005-0000-0000-00004C320000}"/>
    <cellStyle name="_Percent_Jazztel model 15-exhibits-Friso2_Jazztel model 16DP3-Exhibits_Mobile CSC - CMT_Présention au Board July 29 4" xfId="13161" xr:uid="{00000000-0005-0000-0000-00004D320000}"/>
    <cellStyle name="_Percent_Jazztel model 15-exhibits-Friso2_Jazztel model 16DP3-Exhibits_Mobile CSC - CMT_Présention au Board July 29_FCF" xfId="13162" xr:uid="{00000000-0005-0000-0000-00004E320000}"/>
    <cellStyle name="_Percent_Jazztel model 15-exhibits-Friso2_Jazztel model 16DP3-Exhibits_Mobile CSC - CMT_suivi dette et FCF" xfId="13163" xr:uid="{00000000-0005-0000-0000-00004F320000}"/>
    <cellStyle name="_Percent_Jazztel model 15-exhibits-Friso2_Jazztel model 16DP3-Exhibits_Mobile CSC - CMT_suivi dette et FCF 2" xfId="13164" xr:uid="{00000000-0005-0000-0000-000050320000}"/>
    <cellStyle name="_Percent_Jazztel model 15-exhibits-Friso2_Jazztel model 16DP3-Exhibits_Mobile CSC - CMT_suivi dette et FCF 2 2" xfId="13165" xr:uid="{00000000-0005-0000-0000-000051320000}"/>
    <cellStyle name="_Percent_Jazztel model 15-exhibits-Friso2_Jazztel model 16DP3-Exhibits_Mobile CSC - CMT_suivi dette et FCF 2_FCF" xfId="13166" xr:uid="{00000000-0005-0000-0000-000052320000}"/>
    <cellStyle name="_Percent_Jazztel model 15-exhibits-Friso2_Jazztel model 16DP3-Exhibits_Mobile CSC - CMT_suivi dette et FCF 3" xfId="13167" xr:uid="{00000000-0005-0000-0000-000053320000}"/>
    <cellStyle name="_Percent_Jazztel model 15-exhibits-Friso2_Jazztel model 16DP3-Exhibits_Mobile CSC - CMT_suivi dette et FCF 3 2" xfId="13168" xr:uid="{00000000-0005-0000-0000-000054320000}"/>
    <cellStyle name="_Percent_Jazztel model 15-exhibits-Friso2_Jazztel model 16DP3-Exhibits_Mobile CSC - CMT_suivi dette et FCF 3_FCF" xfId="13169" xr:uid="{00000000-0005-0000-0000-000055320000}"/>
    <cellStyle name="_Percent_Jazztel model 15-exhibits-Friso2_Jazztel model 16DP3-Exhibits_Mobile CSC - CMT_suivi dette et FCF 4" xfId="13170" xr:uid="{00000000-0005-0000-0000-000056320000}"/>
    <cellStyle name="_Percent_Jazztel model 15-exhibits-Friso2_Jazztel model 16DP3-Exhibits_Mobile CSC - CMT_suivi dette et FCF_FCF" xfId="13171" xr:uid="{00000000-0005-0000-0000-000057320000}"/>
    <cellStyle name="_Percent_Jazztel model 15-exhibits-Friso2_Jazztel model 16DP3-Exhibits_Mobile CSC - CMT_Synthèse prev 2006 - 2007 par entreprise" xfId="13172" xr:uid="{00000000-0005-0000-0000-000058320000}"/>
    <cellStyle name="_Percent_Jazztel model 15-exhibits-Friso2_Jazztel model 16DP3-Exhibits_Mobile CSC - CMT_Synthèse prev 2006 - 2007 par entreprise 2" xfId="13173" xr:uid="{00000000-0005-0000-0000-000059320000}"/>
    <cellStyle name="_Percent_Jazztel model 15-exhibits-Friso2_Jazztel model 16DP3-Exhibits_Mobile CSC - CMT_Synthèse prev 2006 - 2007 par entreprise 2 2" xfId="13174" xr:uid="{00000000-0005-0000-0000-00005A320000}"/>
    <cellStyle name="_Percent_Jazztel model 15-exhibits-Friso2_Jazztel model 16DP3-Exhibits_Mobile CSC - CMT_Synthèse prev 2006 - 2007 par entreprise 2_FCF" xfId="13175" xr:uid="{00000000-0005-0000-0000-00005B320000}"/>
    <cellStyle name="_Percent_Jazztel model 15-exhibits-Friso2_Jazztel model 16DP3-Exhibits_Mobile CSC - CMT_Synthèse prev 2006 - 2007 par entreprise 3" xfId="13176" xr:uid="{00000000-0005-0000-0000-00005C320000}"/>
    <cellStyle name="_Percent_Jazztel model 15-exhibits-Friso2_Jazztel model 16DP3-Exhibits_Mobile CSC - CMT_Synthèse prev 2006 - 2007 par entreprise 3 2" xfId="13177" xr:uid="{00000000-0005-0000-0000-00005D320000}"/>
    <cellStyle name="_Percent_Jazztel model 15-exhibits-Friso2_Jazztel model 16DP3-Exhibits_Mobile CSC - CMT_Synthèse prev 2006 - 2007 par entreprise 3_FCF" xfId="13178" xr:uid="{00000000-0005-0000-0000-00005E320000}"/>
    <cellStyle name="_Percent_Jazztel model 15-exhibits-Friso2_Jazztel model 16DP3-Exhibits_Mobile CSC - CMT_Synthèse prev 2006 - 2007 par entreprise 4" xfId="13179" xr:uid="{00000000-0005-0000-0000-00005F320000}"/>
    <cellStyle name="_Percent_Jazztel model 15-exhibits-Friso2_Jazztel model 16DP3-Exhibits_Mobile CSC - CMT_Synthèse prev 2006 - 2007 par entreprise v2" xfId="13180" xr:uid="{00000000-0005-0000-0000-000060320000}"/>
    <cellStyle name="_Percent_Jazztel model 15-exhibits-Friso2_Jazztel model 16DP3-Exhibits_Mobile CSC - CMT_Synthèse prev 2006 - 2007 par entreprise v2 2" xfId="13181" xr:uid="{00000000-0005-0000-0000-000061320000}"/>
    <cellStyle name="_Percent_Jazztel model 15-exhibits-Friso2_Jazztel model 16DP3-Exhibits_Mobile CSC - CMT_Synthèse prev 2006 - 2007 par entreprise v2 2 2" xfId="13182" xr:uid="{00000000-0005-0000-0000-000062320000}"/>
    <cellStyle name="_Percent_Jazztel model 15-exhibits-Friso2_Jazztel model 16DP3-Exhibits_Mobile CSC - CMT_Synthèse prev 2006 - 2007 par entreprise v2 2_FCF" xfId="13183" xr:uid="{00000000-0005-0000-0000-000063320000}"/>
    <cellStyle name="_Percent_Jazztel model 15-exhibits-Friso2_Jazztel model 16DP3-Exhibits_Mobile CSC - CMT_Synthèse prev 2006 - 2007 par entreprise v2 3" xfId="13184" xr:uid="{00000000-0005-0000-0000-000064320000}"/>
    <cellStyle name="_Percent_Jazztel model 15-exhibits-Friso2_Jazztel model 16DP3-Exhibits_Mobile CSC - CMT_Synthèse prev 2006 - 2007 par entreprise v2 3 2" xfId="13185" xr:uid="{00000000-0005-0000-0000-000065320000}"/>
    <cellStyle name="_Percent_Jazztel model 15-exhibits-Friso2_Jazztel model 16DP3-Exhibits_Mobile CSC - CMT_Synthèse prev 2006 - 2007 par entreprise v2 3_FCF" xfId="13186" xr:uid="{00000000-0005-0000-0000-000066320000}"/>
    <cellStyle name="_Percent_Jazztel model 15-exhibits-Friso2_Jazztel model 16DP3-Exhibits_Mobile CSC - CMT_Synthèse prev 2006 - 2007 par entreprise v2 4" xfId="13187" xr:uid="{00000000-0005-0000-0000-000067320000}"/>
    <cellStyle name="_Percent_Jazztel model 15-exhibits-Friso2_Jazztel model 16DP3-Exhibits_Mobile CSC - CMT_Synthèse prev 2006 - 2007 par entreprise v2_Bridge FC Act 2007 vs 2008 (Fct June) par entreprise" xfId="13188" xr:uid="{00000000-0005-0000-0000-000068320000}"/>
    <cellStyle name="_Percent_Jazztel model 15-exhibits-Friso2_Jazztel model 16DP3-Exhibits_Mobile CSC - CMT_Synthèse prev 2006 - 2007 par entreprise v2_Bridge FC Act 2007 vs 2008 (Fct June) par entreprise 2" xfId="13189" xr:uid="{00000000-0005-0000-0000-000069320000}"/>
    <cellStyle name="_Percent_Jazztel model 15-exhibits-Friso2_Jazztel model 16DP3-Exhibits_Mobile CSC - CMT_Synthèse prev 2006 - 2007 par entreprise v2_Bridge FC Act 2007 vs 2008 (Fct June) par entreprise 2 2" xfId="13190" xr:uid="{00000000-0005-0000-0000-00006A320000}"/>
    <cellStyle name="_Percent_Jazztel model 15-exhibits-Friso2_Jazztel model 16DP3-Exhibits_Mobile CSC - CMT_Synthèse prev 2006 - 2007 par entreprise v2_Bridge FC Act 2007 vs 2008 (Fct June) par entreprise 2_FCF" xfId="13191" xr:uid="{00000000-0005-0000-0000-00006B320000}"/>
    <cellStyle name="_Percent_Jazztel model 15-exhibits-Friso2_Jazztel model 16DP3-Exhibits_Mobile CSC - CMT_Synthèse prev 2006 - 2007 par entreprise v2_Bridge FC Act 2007 vs 2008 (Fct June) par entreprise 3" xfId="13192" xr:uid="{00000000-0005-0000-0000-00006C320000}"/>
    <cellStyle name="_Percent_Jazztel model 15-exhibits-Friso2_Jazztel model 16DP3-Exhibits_Mobile CSC - CMT_Synthèse prev 2006 - 2007 par entreprise v2_Bridge FC Act 2007 vs 2008 (Fct June) par entreprise 3 2" xfId="13193" xr:uid="{00000000-0005-0000-0000-00006D320000}"/>
    <cellStyle name="_Percent_Jazztel model 15-exhibits-Friso2_Jazztel model 16DP3-Exhibits_Mobile CSC - CMT_Synthèse prev 2006 - 2007 par entreprise v2_Bridge FC Act 2007 vs 2008 (Fct June) par entreprise 3_FCF" xfId="13194" xr:uid="{00000000-0005-0000-0000-00006E320000}"/>
    <cellStyle name="_Percent_Jazztel model 15-exhibits-Friso2_Jazztel model 16DP3-Exhibits_Mobile CSC - CMT_Synthèse prev 2006 - 2007 par entreprise v2_Bridge FC Act 2007 vs 2008 (Fct June) par entreprise 4" xfId="13195" xr:uid="{00000000-0005-0000-0000-00006F320000}"/>
    <cellStyle name="_Percent_Jazztel model 15-exhibits-Friso2_Jazztel model 16DP3-Exhibits_Mobile CSC - CMT_Synthèse prev 2006 - 2007 par entreprise v2_Bridge FC Act 2007 vs 2008 (Fct June) par entreprise_FCF" xfId="13196" xr:uid="{00000000-0005-0000-0000-000070320000}"/>
    <cellStyle name="_Percent_Jazztel model 15-exhibits-Friso2_Jazztel model 16DP3-Exhibits_Mobile CSC - CMT_Synthèse prev 2006 - 2007 par entreprise v2_Cash Unit Review 2012 03 Acetow" xfId="13197" xr:uid="{00000000-0005-0000-0000-000071320000}"/>
    <cellStyle name="_Percent_Jazztel model 15-exhibits-Friso2_Jazztel model 16DP3-Exhibits_Mobile CSC - CMT_Synthèse prev 2006 - 2007 par entreprise v2_Chiffres Pres board 2007" xfId="13198" xr:uid="{00000000-0005-0000-0000-000072320000}"/>
    <cellStyle name="_Percent_Jazztel model 15-exhibits-Friso2_Jazztel model 16DP3-Exhibits_Mobile CSC - CMT_Synthèse prev 2006 - 2007 par entreprise v2_Chiffres Pres board 2007 2" xfId="13199" xr:uid="{00000000-0005-0000-0000-000073320000}"/>
    <cellStyle name="_Percent_Jazztel model 15-exhibits-Friso2_Jazztel model 16DP3-Exhibits_Mobile CSC - CMT_Synthèse prev 2006 - 2007 par entreprise v2_Chiffres Pres board 2007 2 2" xfId="13200" xr:uid="{00000000-0005-0000-0000-000074320000}"/>
    <cellStyle name="_Percent_Jazztel model 15-exhibits-Friso2_Jazztel model 16DP3-Exhibits_Mobile CSC - CMT_Synthèse prev 2006 - 2007 par entreprise v2_Chiffres Pres board 2007 2_FCF" xfId="13201" xr:uid="{00000000-0005-0000-0000-000075320000}"/>
    <cellStyle name="_Percent_Jazztel model 15-exhibits-Friso2_Jazztel model 16DP3-Exhibits_Mobile CSC - CMT_Synthèse prev 2006 - 2007 par entreprise v2_Chiffres Pres board 2007 3" xfId="13202" xr:uid="{00000000-0005-0000-0000-000076320000}"/>
    <cellStyle name="_Percent_Jazztel model 15-exhibits-Friso2_Jazztel model 16DP3-Exhibits_Mobile CSC - CMT_Synthèse prev 2006 - 2007 par entreprise v2_Chiffres Pres board 2007 3 2" xfId="13203" xr:uid="{00000000-0005-0000-0000-000077320000}"/>
    <cellStyle name="_Percent_Jazztel model 15-exhibits-Friso2_Jazztel model 16DP3-Exhibits_Mobile CSC - CMT_Synthèse prev 2006 - 2007 par entreprise v2_Chiffres Pres board 2007 3_FCF" xfId="13204" xr:uid="{00000000-0005-0000-0000-000078320000}"/>
    <cellStyle name="_Percent_Jazztel model 15-exhibits-Friso2_Jazztel model 16DP3-Exhibits_Mobile CSC - CMT_Synthèse prev 2006 - 2007 par entreprise v2_Chiffres Pres board 2007 4" xfId="13205" xr:uid="{00000000-0005-0000-0000-000079320000}"/>
    <cellStyle name="_Percent_Jazztel model 15-exhibits-Friso2_Jazztel model 16DP3-Exhibits_Mobile CSC - CMT_Synthèse prev 2006 - 2007 par entreprise v2_Chiffres Pres board 2007_FCF" xfId="13206" xr:uid="{00000000-0005-0000-0000-00007A320000}"/>
    <cellStyle name="_Percent_Jazztel model 15-exhibits-Friso2_Jazztel model 16DP3-Exhibits_Mobile CSC - CMT_Synthèse prev 2006 - 2007 par entreprise v2_Conso Bridge EBITDA 2008x2007" xfId="13207" xr:uid="{00000000-0005-0000-0000-00007B320000}"/>
    <cellStyle name="_Percent_Jazztel model 15-exhibits-Friso2_Jazztel model 16DP3-Exhibits_Mobile CSC - CMT_Synthèse prev 2006 - 2007 par entreprise v2_Conso Bridge EBITDA 2008x2007 2" xfId="13208" xr:uid="{00000000-0005-0000-0000-00007C320000}"/>
    <cellStyle name="_Percent_Jazztel model 15-exhibits-Friso2_Jazztel model 16DP3-Exhibits_Mobile CSC - CMT_Synthèse prev 2006 - 2007 par entreprise v2_Conso Bridge EBITDA 2008x2007 2 2" xfId="13209" xr:uid="{00000000-0005-0000-0000-00007D320000}"/>
    <cellStyle name="_Percent_Jazztel model 15-exhibits-Friso2_Jazztel model 16DP3-Exhibits_Mobile CSC - CMT_Synthèse prev 2006 - 2007 par entreprise v2_Conso Bridge EBITDA 2008x2007 2_FCF" xfId="13210" xr:uid="{00000000-0005-0000-0000-00007E320000}"/>
    <cellStyle name="_Percent_Jazztel model 15-exhibits-Friso2_Jazztel model 16DP3-Exhibits_Mobile CSC - CMT_Synthèse prev 2006 - 2007 par entreprise v2_Conso Bridge EBITDA 2008x2007 3" xfId="13211" xr:uid="{00000000-0005-0000-0000-00007F320000}"/>
    <cellStyle name="_Percent_Jazztel model 15-exhibits-Friso2_Jazztel model 16DP3-Exhibits_Mobile CSC - CMT_Synthèse prev 2006 - 2007 par entreprise v2_Conso Bridge EBITDA 2008x2007 3 2" xfId="13212" xr:uid="{00000000-0005-0000-0000-000080320000}"/>
    <cellStyle name="_Percent_Jazztel model 15-exhibits-Friso2_Jazztel model 16DP3-Exhibits_Mobile CSC - CMT_Synthèse prev 2006 - 2007 par entreprise v2_Conso Bridge EBITDA 2008x2007 3_FCF" xfId="13213" xr:uid="{00000000-0005-0000-0000-000081320000}"/>
    <cellStyle name="_Percent_Jazztel model 15-exhibits-Friso2_Jazztel model 16DP3-Exhibits_Mobile CSC - CMT_Synthèse prev 2006 - 2007 par entreprise v2_Conso Bridge EBITDA 2008x2007 4" xfId="13214" xr:uid="{00000000-0005-0000-0000-000082320000}"/>
    <cellStyle name="_Percent_Jazztel model 15-exhibits-Friso2_Jazztel model 16DP3-Exhibits_Mobile CSC - CMT_Synthèse prev 2006 - 2007 par entreprise v2_Conso Bridge EBITDA 2008x2007 SPRING06" xfId="13215" xr:uid="{00000000-0005-0000-0000-000083320000}"/>
    <cellStyle name="_Percent_Jazztel model 15-exhibits-Friso2_Jazztel model 16DP3-Exhibits_Mobile CSC - CMT_Synthèse prev 2006 - 2007 par entreprise v2_Conso Bridge EBITDA 2008x2007 SPRING06 2" xfId="13216" xr:uid="{00000000-0005-0000-0000-000084320000}"/>
    <cellStyle name="_Percent_Jazztel model 15-exhibits-Friso2_Jazztel model 16DP3-Exhibits_Mobile CSC - CMT_Synthèse prev 2006 - 2007 par entreprise v2_Conso Bridge EBITDA 2008x2007 SPRING06 2 2" xfId="13217" xr:uid="{00000000-0005-0000-0000-000085320000}"/>
    <cellStyle name="_Percent_Jazztel model 15-exhibits-Friso2_Jazztel model 16DP3-Exhibits_Mobile CSC - CMT_Synthèse prev 2006 - 2007 par entreprise v2_Conso Bridge EBITDA 2008x2007 SPRING06 2_FCF" xfId="13218" xr:uid="{00000000-0005-0000-0000-000086320000}"/>
    <cellStyle name="_Percent_Jazztel model 15-exhibits-Friso2_Jazztel model 16DP3-Exhibits_Mobile CSC - CMT_Synthèse prev 2006 - 2007 par entreprise v2_Conso Bridge EBITDA 2008x2007 SPRING06 3" xfId="13219" xr:uid="{00000000-0005-0000-0000-000087320000}"/>
    <cellStyle name="_Percent_Jazztel model 15-exhibits-Friso2_Jazztel model 16DP3-Exhibits_Mobile CSC - CMT_Synthèse prev 2006 - 2007 par entreprise v2_Conso Bridge EBITDA 2008x2007 SPRING06 3 2" xfId="13220" xr:uid="{00000000-0005-0000-0000-000088320000}"/>
    <cellStyle name="_Percent_Jazztel model 15-exhibits-Friso2_Jazztel model 16DP3-Exhibits_Mobile CSC - CMT_Synthèse prev 2006 - 2007 par entreprise v2_Conso Bridge EBITDA 2008x2007 SPRING06 3_FCF" xfId="13221" xr:uid="{00000000-0005-0000-0000-000089320000}"/>
    <cellStyle name="_Percent_Jazztel model 15-exhibits-Friso2_Jazztel model 16DP3-Exhibits_Mobile CSC - CMT_Synthèse prev 2006 - 2007 par entreprise v2_Conso Bridge EBITDA 2008x2007 SPRING06 4" xfId="13222" xr:uid="{00000000-0005-0000-0000-00008A320000}"/>
    <cellStyle name="_Percent_Jazztel model 15-exhibits-Friso2_Jazztel model 16DP3-Exhibits_Mobile CSC - CMT_Synthèse prev 2006 - 2007 par entreprise v2_Conso Bridge EBITDA 2008x2007 SPRING06_FCF" xfId="13223" xr:uid="{00000000-0005-0000-0000-00008B320000}"/>
    <cellStyle name="_Percent_Jazztel model 15-exhibits-Friso2_Jazztel model 16DP3-Exhibits_Mobile CSC - CMT_Synthèse prev 2006 - 2007 par entreprise v2_Conso Bridge EBITDA 2008x2007_FCF" xfId="13224" xr:uid="{00000000-0005-0000-0000-00008C320000}"/>
    <cellStyle name="_Percent_Jazztel model 15-exhibits-Friso2_Jazztel model 16DP3-Exhibits_Mobile CSC - CMT_Synthèse prev 2006 - 2007 par entreprise v2_FCF" xfId="13225" xr:uid="{00000000-0005-0000-0000-00008D320000}"/>
    <cellStyle name="_Percent_Jazztel model 15-exhibits-Friso2_Jazztel model 16DP3-Exhibits_Mobile CSC - CMT_Synthèse prev 2006 - 2007 par entreprise v2_P&amp;L Spring 200806" xfId="13226" xr:uid="{00000000-0005-0000-0000-00008E320000}"/>
    <cellStyle name="_Percent_Jazztel model 15-exhibits-Friso2_Jazztel model 16DP3-Exhibits_Mobile CSC - CMT_Synthèse prev 2006 - 2007 par entreprise v2_P&amp;L Spring 200806 2" xfId="13227" xr:uid="{00000000-0005-0000-0000-00008F320000}"/>
    <cellStyle name="_Percent_Jazztel model 15-exhibits-Friso2_Jazztel model 16DP3-Exhibits_Mobile CSC - CMT_Synthèse prev 2006 - 2007 par entreprise v2_P&amp;L Spring 200806 2 2" xfId="13228" xr:uid="{00000000-0005-0000-0000-000090320000}"/>
    <cellStyle name="_Percent_Jazztel model 15-exhibits-Friso2_Jazztel model 16DP3-Exhibits_Mobile CSC - CMT_Synthèse prev 2006 - 2007 par entreprise v2_P&amp;L Spring 200806 2_FCF" xfId="13229" xr:uid="{00000000-0005-0000-0000-000091320000}"/>
    <cellStyle name="_Percent_Jazztel model 15-exhibits-Friso2_Jazztel model 16DP3-Exhibits_Mobile CSC - CMT_Synthèse prev 2006 - 2007 par entreprise v2_P&amp;L Spring 200806 3" xfId="13230" xr:uid="{00000000-0005-0000-0000-000092320000}"/>
    <cellStyle name="_Percent_Jazztel model 15-exhibits-Friso2_Jazztel model 16DP3-Exhibits_Mobile CSC - CMT_Synthèse prev 2006 - 2007 par entreprise v2_P&amp;L Spring 200806 3 2" xfId="13231" xr:uid="{00000000-0005-0000-0000-000093320000}"/>
    <cellStyle name="_Percent_Jazztel model 15-exhibits-Friso2_Jazztel model 16DP3-Exhibits_Mobile CSC - CMT_Synthèse prev 2006 - 2007 par entreprise v2_P&amp;L Spring 200806 3_FCF" xfId="13232" xr:uid="{00000000-0005-0000-0000-000094320000}"/>
    <cellStyle name="_Percent_Jazztel model 15-exhibits-Friso2_Jazztel model 16DP3-Exhibits_Mobile CSC - CMT_Synthèse prev 2006 - 2007 par entreprise v2_P&amp;L Spring 200806 4" xfId="13233" xr:uid="{00000000-0005-0000-0000-000095320000}"/>
    <cellStyle name="_Percent_Jazztel model 15-exhibits-Friso2_Jazztel model 16DP3-Exhibits_Mobile CSC - CMT_Synthèse prev 2006 - 2007 par entreprise v2_P&amp;L Spring 200806_FCF" xfId="13234" xr:uid="{00000000-0005-0000-0000-000096320000}"/>
    <cellStyle name="_Percent_Jazztel model 15-exhibits-Friso2_Jazztel model 16DP3-Exhibits_Mobile CSC - CMT_Synthèse prev 2006 - 2007 par entreprise v2_Présentation au Board" xfId="13235" xr:uid="{00000000-0005-0000-0000-000097320000}"/>
    <cellStyle name="_Percent_Jazztel model 15-exhibits-Friso2_Jazztel model 16DP3-Exhibits_Mobile CSC - CMT_Synthèse prev 2006 - 2007 par entreprise v2_Présentation au Board 2" xfId="13236" xr:uid="{00000000-0005-0000-0000-000098320000}"/>
    <cellStyle name="_Percent_Jazztel model 15-exhibits-Friso2_Jazztel model 16DP3-Exhibits_Mobile CSC - CMT_Synthèse prev 2006 - 2007 par entreprise v2_Présentation au Board 2 2" xfId="13237" xr:uid="{00000000-0005-0000-0000-000099320000}"/>
    <cellStyle name="_Percent_Jazztel model 15-exhibits-Friso2_Jazztel model 16DP3-Exhibits_Mobile CSC - CMT_Synthèse prev 2006 - 2007 par entreprise v2_Présentation au Board 2_FCF" xfId="13238" xr:uid="{00000000-0005-0000-0000-00009A320000}"/>
    <cellStyle name="_Percent_Jazztel model 15-exhibits-Friso2_Jazztel model 16DP3-Exhibits_Mobile CSC - CMT_Synthèse prev 2006 - 2007 par entreprise v2_Présentation au Board 3" xfId="13239" xr:uid="{00000000-0005-0000-0000-00009B320000}"/>
    <cellStyle name="_Percent_Jazztel model 15-exhibits-Friso2_Jazztel model 16DP3-Exhibits_Mobile CSC - CMT_Synthèse prev 2006 - 2007 par entreprise v2_Présentation au Board 3 2" xfId="13240" xr:uid="{00000000-0005-0000-0000-00009C320000}"/>
    <cellStyle name="_Percent_Jazztel model 15-exhibits-Friso2_Jazztel model 16DP3-Exhibits_Mobile CSC - CMT_Synthèse prev 2006 - 2007 par entreprise v2_Présentation au Board 3_FCF" xfId="13241" xr:uid="{00000000-0005-0000-0000-00009D320000}"/>
    <cellStyle name="_Percent_Jazztel model 15-exhibits-Friso2_Jazztel model 16DP3-Exhibits_Mobile CSC - CMT_Synthèse prev 2006 - 2007 par entreprise v2_Présentation au Board 4" xfId="13242" xr:uid="{00000000-0005-0000-0000-00009E320000}"/>
    <cellStyle name="_Percent_Jazztel model 15-exhibits-Friso2_Jazztel model 16DP3-Exhibits_Mobile CSC - CMT_Synthèse prev 2006 - 2007 par entreprise v2_Présentation au Board July 29" xfId="13243" xr:uid="{00000000-0005-0000-0000-00009F320000}"/>
    <cellStyle name="_Percent_Jazztel model 15-exhibits-Friso2_Jazztel model 16DP3-Exhibits_Mobile CSC - CMT_Synthèse prev 2006 - 2007 par entreprise v2_Présentation au Board July 29 2" xfId="13244" xr:uid="{00000000-0005-0000-0000-0000A0320000}"/>
    <cellStyle name="_Percent_Jazztel model 15-exhibits-Friso2_Jazztel model 16DP3-Exhibits_Mobile CSC - CMT_Synthèse prev 2006 - 2007 par entreprise v2_Présentation au Board July 29 2 2" xfId="13245" xr:uid="{00000000-0005-0000-0000-0000A1320000}"/>
    <cellStyle name="_Percent_Jazztel model 15-exhibits-Friso2_Jazztel model 16DP3-Exhibits_Mobile CSC - CMT_Synthèse prev 2006 - 2007 par entreprise v2_Présentation au Board July 29 2_FCF" xfId="13246" xr:uid="{00000000-0005-0000-0000-0000A2320000}"/>
    <cellStyle name="_Percent_Jazztel model 15-exhibits-Friso2_Jazztel model 16DP3-Exhibits_Mobile CSC - CMT_Synthèse prev 2006 - 2007 par entreprise v2_Présentation au Board July 29 3" xfId="13247" xr:uid="{00000000-0005-0000-0000-0000A3320000}"/>
    <cellStyle name="_Percent_Jazztel model 15-exhibits-Friso2_Jazztel model 16DP3-Exhibits_Mobile CSC - CMT_Synthèse prev 2006 - 2007 par entreprise v2_Présentation au Board July 29 3 2" xfId="13248" xr:uid="{00000000-0005-0000-0000-0000A4320000}"/>
    <cellStyle name="_Percent_Jazztel model 15-exhibits-Friso2_Jazztel model 16DP3-Exhibits_Mobile CSC - CMT_Synthèse prev 2006 - 2007 par entreprise v2_Présentation au Board July 29 3_FCF" xfId="13249" xr:uid="{00000000-0005-0000-0000-0000A5320000}"/>
    <cellStyle name="_Percent_Jazztel model 15-exhibits-Friso2_Jazztel model 16DP3-Exhibits_Mobile CSC - CMT_Synthèse prev 2006 - 2007 par entreprise v2_Présentation au Board July 29 4" xfId="13250" xr:uid="{00000000-0005-0000-0000-0000A6320000}"/>
    <cellStyle name="_Percent_Jazztel model 15-exhibits-Friso2_Jazztel model 16DP3-Exhibits_Mobile CSC - CMT_Synthèse prev 2006 - 2007 par entreprise v2_Présentation au Board July 29_FCF" xfId="13251" xr:uid="{00000000-0005-0000-0000-0000A7320000}"/>
    <cellStyle name="_Percent_Jazztel model 15-exhibits-Friso2_Jazztel model 16DP3-Exhibits_Mobile CSC - CMT_Synthèse prev 2006 - 2007 par entreprise v2_Présentation au Board_FCF" xfId="13252" xr:uid="{00000000-0005-0000-0000-0000A8320000}"/>
    <cellStyle name="_Percent_Jazztel model 15-exhibits-Friso2_Jazztel model 16DP3-Exhibits_Mobile CSC - CMT_Synthèse prev 2006 - 2007 par entreprise v2_Présentation au CDG July 21 v080708" xfId="13253" xr:uid="{00000000-0005-0000-0000-0000A9320000}"/>
    <cellStyle name="_Percent_Jazztel model 15-exhibits-Friso2_Jazztel model 16DP3-Exhibits_Mobile CSC - CMT_Synthèse prev 2006 - 2007 par entreprise v2_Présentation au CDG July 21 v080708 2" xfId="13254" xr:uid="{00000000-0005-0000-0000-0000AA320000}"/>
    <cellStyle name="_Percent_Jazztel model 15-exhibits-Friso2_Jazztel model 16DP3-Exhibits_Mobile CSC - CMT_Synthèse prev 2006 - 2007 par entreprise v2_Présentation au CDG July 21 v080708 2 2" xfId="13255" xr:uid="{00000000-0005-0000-0000-0000AB320000}"/>
    <cellStyle name="_Percent_Jazztel model 15-exhibits-Friso2_Jazztel model 16DP3-Exhibits_Mobile CSC - CMT_Synthèse prev 2006 - 2007 par entreprise v2_Présentation au CDG July 21 v080708 2_FCF" xfId="13256" xr:uid="{00000000-0005-0000-0000-0000AC320000}"/>
    <cellStyle name="_Percent_Jazztel model 15-exhibits-Friso2_Jazztel model 16DP3-Exhibits_Mobile CSC - CMT_Synthèse prev 2006 - 2007 par entreprise v2_Présentation au CDG July 21 v080708 3" xfId="13257" xr:uid="{00000000-0005-0000-0000-0000AD320000}"/>
    <cellStyle name="_Percent_Jazztel model 15-exhibits-Friso2_Jazztel model 16DP3-Exhibits_Mobile CSC - CMT_Synthèse prev 2006 - 2007 par entreprise v2_Présentation au CDG July 21 v080708 3 2" xfId="13258" xr:uid="{00000000-0005-0000-0000-0000AE320000}"/>
    <cellStyle name="_Percent_Jazztel model 15-exhibits-Friso2_Jazztel model 16DP3-Exhibits_Mobile CSC - CMT_Synthèse prev 2006 - 2007 par entreprise v2_Présentation au CDG July 21 v080708 3_FCF" xfId="13259" xr:uid="{00000000-0005-0000-0000-0000AF320000}"/>
    <cellStyle name="_Percent_Jazztel model 15-exhibits-Friso2_Jazztel model 16DP3-Exhibits_Mobile CSC - CMT_Synthèse prev 2006 - 2007 par entreprise v2_Présentation au CDG July 21 v080708 4" xfId="13260" xr:uid="{00000000-0005-0000-0000-0000B0320000}"/>
    <cellStyle name="_Percent_Jazztel model 15-exhibits-Friso2_Jazztel model 16DP3-Exhibits_Mobile CSC - CMT_Synthèse prev 2006 - 2007 par entreprise v2_Présentation au CDG July 21 v080708_FCF" xfId="13261" xr:uid="{00000000-0005-0000-0000-0000B1320000}"/>
    <cellStyle name="_Percent_Jazztel model 15-exhibits-Friso2_Jazztel model 16DP3-Exhibits_Mobile CSC - CMT_Synthèse prev 2006 - 2007 par entreprise v2_Présention au Board July 29" xfId="13262" xr:uid="{00000000-0005-0000-0000-0000B2320000}"/>
    <cellStyle name="_Percent_Jazztel model 15-exhibits-Friso2_Jazztel model 16DP3-Exhibits_Mobile CSC - CMT_Synthèse prev 2006 - 2007 par entreprise v2_Présention au Board July 29 2" xfId="13263" xr:uid="{00000000-0005-0000-0000-0000B3320000}"/>
    <cellStyle name="_Percent_Jazztel model 15-exhibits-Friso2_Jazztel model 16DP3-Exhibits_Mobile CSC - CMT_Synthèse prev 2006 - 2007 par entreprise v2_Présention au Board July 29 2 2" xfId="13264" xr:uid="{00000000-0005-0000-0000-0000B4320000}"/>
    <cellStyle name="_Percent_Jazztel model 15-exhibits-Friso2_Jazztel model 16DP3-Exhibits_Mobile CSC - CMT_Synthèse prev 2006 - 2007 par entreprise v2_Présention au Board July 29 2_FCF" xfId="13265" xr:uid="{00000000-0005-0000-0000-0000B5320000}"/>
    <cellStyle name="_Percent_Jazztel model 15-exhibits-Friso2_Jazztel model 16DP3-Exhibits_Mobile CSC - CMT_Synthèse prev 2006 - 2007 par entreprise v2_Présention au Board July 29 3" xfId="13266" xr:uid="{00000000-0005-0000-0000-0000B6320000}"/>
    <cellStyle name="_Percent_Jazztel model 15-exhibits-Friso2_Jazztel model 16DP3-Exhibits_Mobile CSC - CMT_Synthèse prev 2006 - 2007 par entreprise v2_Présention au Board July 29 3 2" xfId="13267" xr:uid="{00000000-0005-0000-0000-0000B7320000}"/>
    <cellStyle name="_Percent_Jazztel model 15-exhibits-Friso2_Jazztel model 16DP3-Exhibits_Mobile CSC - CMT_Synthèse prev 2006 - 2007 par entreprise v2_Présention au Board July 29 3_FCF" xfId="13268" xr:uid="{00000000-0005-0000-0000-0000B8320000}"/>
    <cellStyle name="_Percent_Jazztel model 15-exhibits-Friso2_Jazztel model 16DP3-Exhibits_Mobile CSC - CMT_Synthèse prev 2006 - 2007 par entreprise v2_Présention au Board July 29 4" xfId="13269" xr:uid="{00000000-0005-0000-0000-0000B9320000}"/>
    <cellStyle name="_Percent_Jazztel model 15-exhibits-Friso2_Jazztel model 16DP3-Exhibits_Mobile CSC - CMT_Synthèse prev 2006 - 2007 par entreprise v2_Présention au Board July 29_FCF" xfId="13270" xr:uid="{00000000-0005-0000-0000-0000BA320000}"/>
    <cellStyle name="_Percent_Jazztel model 15-exhibits-Friso2_Jazztel model 16DP3-Exhibits_Mobile CSC - CMT_Synthèse prev 2006 - 2007 par entreprise v2_RM 2008 01 comments ILM" xfId="13271" xr:uid="{00000000-0005-0000-0000-0000BB320000}"/>
    <cellStyle name="_Percent_Jazztel model 15-exhibits-Friso2_Jazztel model 16DP3-Exhibits_Mobile CSC - CMT_Synthèse prev 2006 - 2007 par entreprise v2_RM 2008 01 comments ILM 2" xfId="13272" xr:uid="{00000000-0005-0000-0000-0000BC320000}"/>
    <cellStyle name="_Percent_Jazztel model 15-exhibits-Friso2_Jazztel model 16DP3-Exhibits_Mobile CSC - CMT_Synthèse prev 2006 - 2007 par entreprise v2_RM 2008 01 comments ILM 2 2" xfId="13273" xr:uid="{00000000-0005-0000-0000-0000BD320000}"/>
    <cellStyle name="_Percent_Jazztel model 15-exhibits-Friso2_Jazztel model 16DP3-Exhibits_Mobile CSC - CMT_Synthèse prev 2006 - 2007 par entreprise v2_RM 2008 01 comments ILM 2_FCF" xfId="13274" xr:uid="{00000000-0005-0000-0000-0000BE320000}"/>
    <cellStyle name="_Percent_Jazztel model 15-exhibits-Friso2_Jazztel model 16DP3-Exhibits_Mobile CSC - CMT_Synthèse prev 2006 - 2007 par entreprise v2_RM 2008 01 comments ILM 3" xfId="13275" xr:uid="{00000000-0005-0000-0000-0000BF320000}"/>
    <cellStyle name="_Percent_Jazztel model 15-exhibits-Friso2_Jazztel model 16DP3-Exhibits_Mobile CSC - CMT_Synthèse prev 2006 - 2007 par entreprise v2_RM 2008 01 comments ILM 3 2" xfId="13276" xr:uid="{00000000-0005-0000-0000-0000C0320000}"/>
    <cellStyle name="_Percent_Jazztel model 15-exhibits-Friso2_Jazztel model 16DP3-Exhibits_Mobile CSC - CMT_Synthèse prev 2006 - 2007 par entreprise v2_RM 2008 01 comments ILM 3_FCF" xfId="13277" xr:uid="{00000000-0005-0000-0000-0000C1320000}"/>
    <cellStyle name="_Percent_Jazztel model 15-exhibits-Friso2_Jazztel model 16DP3-Exhibits_Mobile CSC - CMT_Synthèse prev 2006 - 2007 par entreprise v2_RM 2008 01 comments ILM 4" xfId="13278" xr:uid="{00000000-0005-0000-0000-0000C2320000}"/>
    <cellStyle name="_Percent_Jazztel model 15-exhibits-Friso2_Jazztel model 16DP3-Exhibits_Mobile CSC - CMT_Synthèse prev 2006 - 2007 par entreprise v2_RM 2008 01 comments ILM_FCF" xfId="13279" xr:uid="{00000000-0005-0000-0000-0000C3320000}"/>
    <cellStyle name="_Percent_Jazztel model 15-exhibits-Friso2_Jazztel model 16DP3-Exhibits_Mobile CSC - CMT_Synthèse prev 2006 - 2007 par entreprise v2_RM 2008 04 comments ILM" xfId="13280" xr:uid="{00000000-0005-0000-0000-0000C4320000}"/>
    <cellStyle name="_Percent_Jazztel model 15-exhibits-Friso2_Jazztel model 16DP3-Exhibits_Mobile CSC - CMT_Synthèse prev 2006 - 2007 par entreprise v2_RM 2008 04 comments ILM 2" xfId="13281" xr:uid="{00000000-0005-0000-0000-0000C5320000}"/>
    <cellStyle name="_Percent_Jazztel model 15-exhibits-Friso2_Jazztel model 16DP3-Exhibits_Mobile CSC - CMT_Synthèse prev 2006 - 2007 par entreprise v2_RM 2008 04 comments ILM 2 2" xfId="13282" xr:uid="{00000000-0005-0000-0000-0000C6320000}"/>
    <cellStyle name="_Percent_Jazztel model 15-exhibits-Friso2_Jazztel model 16DP3-Exhibits_Mobile CSC - CMT_Synthèse prev 2006 - 2007 par entreprise v2_RM 2008 04 comments ILM 2_FCF" xfId="13283" xr:uid="{00000000-0005-0000-0000-0000C7320000}"/>
    <cellStyle name="_Percent_Jazztel model 15-exhibits-Friso2_Jazztel model 16DP3-Exhibits_Mobile CSC - CMT_Synthèse prev 2006 - 2007 par entreprise v2_RM 2008 04 comments ILM 3" xfId="13284" xr:uid="{00000000-0005-0000-0000-0000C8320000}"/>
    <cellStyle name="_Percent_Jazztel model 15-exhibits-Friso2_Jazztel model 16DP3-Exhibits_Mobile CSC - CMT_Synthèse prev 2006 - 2007 par entreprise v2_RM 2008 04 comments ILM 3 2" xfId="13285" xr:uid="{00000000-0005-0000-0000-0000C9320000}"/>
    <cellStyle name="_Percent_Jazztel model 15-exhibits-Friso2_Jazztel model 16DP3-Exhibits_Mobile CSC - CMT_Synthèse prev 2006 - 2007 par entreprise v2_RM 2008 04 comments ILM 3_FCF" xfId="13286" xr:uid="{00000000-0005-0000-0000-0000CA320000}"/>
    <cellStyle name="_Percent_Jazztel model 15-exhibits-Friso2_Jazztel model 16DP3-Exhibits_Mobile CSC - CMT_Synthèse prev 2006 - 2007 par entreprise v2_RM 2008 04 comments ILM 4" xfId="13287" xr:uid="{00000000-0005-0000-0000-0000CB320000}"/>
    <cellStyle name="_Percent_Jazztel model 15-exhibits-Friso2_Jazztel model 16DP3-Exhibits_Mobile CSC - CMT_Synthèse prev 2006 - 2007 par entreprise v2_RM 2008 04 comments ILM_FCF" xfId="13288" xr:uid="{00000000-0005-0000-0000-0000CC320000}"/>
    <cellStyle name="_Percent_Jazztel model 15-exhibits-Friso2_Jazztel model 16DP3-Exhibits_Mobile CSC - CMT_Synthèse prev 2006 - 2007 par entreprise v2_SPRING 2010" xfId="13289" xr:uid="{00000000-0005-0000-0000-0000CD320000}"/>
    <cellStyle name="_Percent_Jazztel model 15-exhibits-Friso2_Jazztel model 16DP3-Exhibits_Mobile CSC - CMT_Synthèse prev 2006 - 2007 par entreprise v2_SPRING 2010 2" xfId="13290" xr:uid="{00000000-0005-0000-0000-0000CE320000}"/>
    <cellStyle name="_Percent_Jazztel model 15-exhibits-Friso2_Jazztel model 16DP3-Exhibits_Mobile CSC - CMT_Synthèse prev 2006 - 2007 par entreprise v2_SPRING 2010 2 2" xfId="13291" xr:uid="{00000000-0005-0000-0000-0000CF320000}"/>
    <cellStyle name="_Percent_Jazztel model 15-exhibits-Friso2_Jazztel model 16DP3-Exhibits_Mobile CSC - CMT_Synthèse prev 2006 - 2007 par entreprise v2_SPRING 2010 2_FCF" xfId="13292" xr:uid="{00000000-0005-0000-0000-0000D0320000}"/>
    <cellStyle name="_Percent_Jazztel model 15-exhibits-Friso2_Jazztel model 16DP3-Exhibits_Mobile CSC - CMT_Synthèse prev 2006 - 2007 par entreprise v2_SPRING 2010 3" xfId="13293" xr:uid="{00000000-0005-0000-0000-0000D1320000}"/>
    <cellStyle name="_Percent_Jazztel model 15-exhibits-Friso2_Jazztel model 16DP3-Exhibits_Mobile CSC - CMT_Synthèse prev 2006 - 2007 par entreprise v2_SPRING 2010 3 2" xfId="13294" xr:uid="{00000000-0005-0000-0000-0000D2320000}"/>
    <cellStyle name="_Percent_Jazztel model 15-exhibits-Friso2_Jazztel model 16DP3-Exhibits_Mobile CSC - CMT_Synthèse prev 2006 - 2007 par entreprise v2_SPRING 2010 3_FCF" xfId="13295" xr:uid="{00000000-0005-0000-0000-0000D3320000}"/>
    <cellStyle name="_Percent_Jazztel model 15-exhibits-Friso2_Jazztel model 16DP3-Exhibits_Mobile CSC - CMT_Synthèse prev 2006 - 2007 par entreprise v2_SPRING 2010 4" xfId="13296" xr:uid="{00000000-0005-0000-0000-0000D4320000}"/>
    <cellStyle name="_Percent_Jazztel model 15-exhibits-Friso2_Jazztel model 16DP3-Exhibits_Mobile CSC - CMT_Synthèse prev 2006 - 2007 par entreprise v2_SPRING 2010_FCF" xfId="13297" xr:uid="{00000000-0005-0000-0000-0000D5320000}"/>
    <cellStyle name="_Percent_Jazztel model 15-exhibits-Friso2_Jazztel model 16DP3-Exhibits_Mobile CSC - CMT_Synthèse prev 2006 - 2007 par entreprise v2_WC &amp; Free Cash Flow 200801" xfId="13298" xr:uid="{00000000-0005-0000-0000-0000D6320000}"/>
    <cellStyle name="_Percent_Jazztel model 15-exhibits-Friso2_Jazztel model 16DP3-Exhibits_Mobile CSC - CMT_Synthèse prev 2006 - 2007 par entreprise v2_WC &amp; Free Cash Flow 200801 2" xfId="13299" xr:uid="{00000000-0005-0000-0000-0000D7320000}"/>
    <cellStyle name="_Percent_Jazztel model 15-exhibits-Friso2_Jazztel model 16DP3-Exhibits_Mobile CSC - CMT_Synthèse prev 2006 - 2007 par entreprise v2_WC &amp; Free Cash Flow 200801 2 2" xfId="13300" xr:uid="{00000000-0005-0000-0000-0000D8320000}"/>
    <cellStyle name="_Percent_Jazztel model 15-exhibits-Friso2_Jazztel model 16DP3-Exhibits_Mobile CSC - CMT_Synthèse prev 2006 - 2007 par entreprise v2_WC &amp; Free Cash Flow 200801 2_FCF" xfId="13301" xr:uid="{00000000-0005-0000-0000-0000D9320000}"/>
    <cellStyle name="_Percent_Jazztel model 15-exhibits-Friso2_Jazztel model 16DP3-Exhibits_Mobile CSC - CMT_Synthèse prev 2006 - 2007 par entreprise v2_WC &amp; Free Cash Flow 200801 3" xfId="13302" xr:uid="{00000000-0005-0000-0000-0000DA320000}"/>
    <cellStyle name="_Percent_Jazztel model 15-exhibits-Friso2_Jazztel model 16DP3-Exhibits_Mobile CSC - CMT_Synthèse prev 2006 - 2007 par entreprise v2_WC &amp; Free Cash Flow 200801 3 2" xfId="13303" xr:uid="{00000000-0005-0000-0000-0000DB320000}"/>
    <cellStyle name="_Percent_Jazztel model 15-exhibits-Friso2_Jazztel model 16DP3-Exhibits_Mobile CSC - CMT_Synthèse prev 2006 - 2007 par entreprise v2_WC &amp; Free Cash Flow 200801 3_FCF" xfId="13304" xr:uid="{00000000-0005-0000-0000-0000DC320000}"/>
    <cellStyle name="_Percent_Jazztel model 15-exhibits-Friso2_Jazztel model 16DP3-Exhibits_Mobile CSC - CMT_Synthèse prev 2006 - 2007 par entreprise v2_WC &amp; Free Cash Flow 200801 4" xfId="13305" xr:uid="{00000000-0005-0000-0000-0000DD320000}"/>
    <cellStyle name="_Percent_Jazztel model 15-exhibits-Friso2_Jazztel model 16DP3-Exhibits_Mobile CSC - CMT_Synthèse prev 2006 - 2007 par entreprise v2_WC &amp; Free Cash Flow 200801_FCF" xfId="13306" xr:uid="{00000000-0005-0000-0000-0000DE320000}"/>
    <cellStyle name="_Percent_Jazztel model 15-exhibits-Friso2_Jazztel model 16DP3-Exhibits_Mobile CSC - CMT_Synthèse prev 2006 - 2007 par entreprise v2_WC &amp; Free Cash Flow 2011-10" xfId="13307" xr:uid="{00000000-0005-0000-0000-0000DF320000}"/>
    <cellStyle name="_Percent_Jazztel model 15-exhibits-Friso2_Jazztel model 16DP3-Exhibits_Mobile CSC - CMT_Synthèse prev 2006 - 2007 par entreprise v2_WC &amp; Free Cash Flow 2011-10 2" xfId="13308" xr:uid="{00000000-0005-0000-0000-0000E0320000}"/>
    <cellStyle name="_Percent_Jazztel model 15-exhibits-Friso2_Jazztel model 16DP3-Exhibits_Mobile CSC - CMT_Synthèse prev 2006 - 2007 par entreprise v2_WC &amp; Free Cash Flow 2011-10 2 2" xfId="13309" xr:uid="{00000000-0005-0000-0000-0000E1320000}"/>
    <cellStyle name="_Percent_Jazztel model 15-exhibits-Friso2_Jazztel model 16DP3-Exhibits_Mobile CSC - CMT_Synthèse prev 2006 - 2007 par entreprise v2_WC &amp; Free Cash Flow 2011-10 2_FCF" xfId="13310" xr:uid="{00000000-0005-0000-0000-0000E2320000}"/>
    <cellStyle name="_Percent_Jazztel model 15-exhibits-Friso2_Jazztel model 16DP3-Exhibits_Mobile CSC - CMT_Synthèse prev 2006 - 2007 par entreprise v2_WC &amp; Free Cash Flow 2011-10 3" xfId="13311" xr:uid="{00000000-0005-0000-0000-0000E3320000}"/>
    <cellStyle name="_Percent_Jazztel model 15-exhibits-Friso2_Jazztel model 16DP3-Exhibits_Mobile CSC - CMT_Synthèse prev 2006 - 2007 par entreprise v2_WC &amp; Free Cash Flow 2011-10 3 2" xfId="13312" xr:uid="{00000000-0005-0000-0000-0000E4320000}"/>
    <cellStyle name="_Percent_Jazztel model 15-exhibits-Friso2_Jazztel model 16DP3-Exhibits_Mobile CSC - CMT_Synthèse prev 2006 - 2007 par entreprise v2_WC &amp; Free Cash Flow 2011-10 3_FCF" xfId="13313" xr:uid="{00000000-0005-0000-0000-0000E5320000}"/>
    <cellStyle name="_Percent_Jazztel model 15-exhibits-Friso2_Jazztel model 16DP3-Exhibits_Mobile CSC - CMT_Synthèse prev 2006 - 2007 par entreprise v2_WC &amp; Free Cash Flow 2011-10 4" xfId="13314" xr:uid="{00000000-0005-0000-0000-0000E6320000}"/>
    <cellStyle name="_Percent_Jazztel model 15-exhibits-Friso2_Jazztel model 16DP3-Exhibits_Mobile CSC - CMT_Synthèse prev 2006 - 2007 par entreprise v2_WC &amp; Free Cash Flow 2011-10_FCF" xfId="13315" xr:uid="{00000000-0005-0000-0000-0000E7320000}"/>
    <cellStyle name="_Percent_Jazztel model 15-exhibits-Friso2_Jazztel model 16DP3-Exhibits_Mobile CSC - CMT_Synthèse prev 2006 - 2007 par entreprise v2_WC &amp; Free Cash Flow Spring 200806" xfId="13316" xr:uid="{00000000-0005-0000-0000-0000E8320000}"/>
    <cellStyle name="_Percent_Jazztel model 15-exhibits-Friso2_Jazztel model 16DP3-Exhibits_Mobile CSC - CMT_Synthèse prev 2006 - 2007 par entreprise v2_WC &amp; Free Cash Flow Spring 200806 2" xfId="13317" xr:uid="{00000000-0005-0000-0000-0000E9320000}"/>
    <cellStyle name="_Percent_Jazztel model 15-exhibits-Friso2_Jazztel model 16DP3-Exhibits_Mobile CSC - CMT_Synthèse prev 2006 - 2007 par entreprise v2_WC &amp; Free Cash Flow Spring 200806 2 2" xfId="13318" xr:uid="{00000000-0005-0000-0000-0000EA320000}"/>
    <cellStyle name="_Percent_Jazztel model 15-exhibits-Friso2_Jazztel model 16DP3-Exhibits_Mobile CSC - CMT_Synthèse prev 2006 - 2007 par entreprise v2_WC &amp; Free Cash Flow Spring 200806 2_FCF" xfId="13319" xr:uid="{00000000-0005-0000-0000-0000EB320000}"/>
    <cellStyle name="_Percent_Jazztel model 15-exhibits-Friso2_Jazztel model 16DP3-Exhibits_Mobile CSC - CMT_Synthèse prev 2006 - 2007 par entreprise v2_WC &amp; Free Cash Flow Spring 200806 3" xfId="13320" xr:uid="{00000000-0005-0000-0000-0000EC320000}"/>
    <cellStyle name="_Percent_Jazztel model 15-exhibits-Friso2_Jazztel model 16DP3-Exhibits_Mobile CSC - CMT_Synthèse prev 2006 - 2007 par entreprise v2_WC &amp; Free Cash Flow Spring 200806 3 2" xfId="13321" xr:uid="{00000000-0005-0000-0000-0000ED320000}"/>
    <cellStyle name="_Percent_Jazztel model 15-exhibits-Friso2_Jazztel model 16DP3-Exhibits_Mobile CSC - CMT_Synthèse prev 2006 - 2007 par entreprise v2_WC &amp; Free Cash Flow Spring 200806 3_FCF" xfId="13322" xr:uid="{00000000-0005-0000-0000-0000EE320000}"/>
    <cellStyle name="_Percent_Jazztel model 15-exhibits-Friso2_Jazztel model 16DP3-Exhibits_Mobile CSC - CMT_Synthèse prev 2006 - 2007 par entreprise v2_WC &amp; Free Cash Flow Spring 200806 4" xfId="13323" xr:uid="{00000000-0005-0000-0000-0000EF320000}"/>
    <cellStyle name="_Percent_Jazztel model 15-exhibits-Friso2_Jazztel model 16DP3-Exhibits_Mobile CSC - CMT_Synthèse prev 2006 - 2007 par entreprise v2_WC &amp; Free Cash Flow Spring 200806_FCF" xfId="13324" xr:uid="{00000000-0005-0000-0000-0000F0320000}"/>
    <cellStyle name="_Percent_Jazztel model 15-exhibits-Friso2_Jazztel model 16DP3-Exhibits_Mobile CSC - CMT_Synthèse prev 2006 - 2007 par entreprise_Bridge FC Act 2007 vs 2008 (Fct June) par entreprise" xfId="13325" xr:uid="{00000000-0005-0000-0000-0000F1320000}"/>
    <cellStyle name="_Percent_Jazztel model 15-exhibits-Friso2_Jazztel model 16DP3-Exhibits_Mobile CSC - CMT_Synthèse prev 2006 - 2007 par entreprise_Bridge FC Act 2007 vs 2008 (Fct June) par entreprise 2" xfId="13326" xr:uid="{00000000-0005-0000-0000-0000F2320000}"/>
    <cellStyle name="_Percent_Jazztel model 15-exhibits-Friso2_Jazztel model 16DP3-Exhibits_Mobile CSC - CMT_Synthèse prev 2006 - 2007 par entreprise_Bridge FC Act 2007 vs 2008 (Fct June) par entreprise 2 2" xfId="13327" xr:uid="{00000000-0005-0000-0000-0000F3320000}"/>
    <cellStyle name="_Percent_Jazztel model 15-exhibits-Friso2_Jazztel model 16DP3-Exhibits_Mobile CSC - CMT_Synthèse prev 2006 - 2007 par entreprise_Bridge FC Act 2007 vs 2008 (Fct June) par entreprise 2_FCF" xfId="13328" xr:uid="{00000000-0005-0000-0000-0000F4320000}"/>
    <cellStyle name="_Percent_Jazztel model 15-exhibits-Friso2_Jazztel model 16DP3-Exhibits_Mobile CSC - CMT_Synthèse prev 2006 - 2007 par entreprise_Bridge FC Act 2007 vs 2008 (Fct June) par entreprise 3" xfId="13329" xr:uid="{00000000-0005-0000-0000-0000F5320000}"/>
    <cellStyle name="_Percent_Jazztel model 15-exhibits-Friso2_Jazztel model 16DP3-Exhibits_Mobile CSC - CMT_Synthèse prev 2006 - 2007 par entreprise_Bridge FC Act 2007 vs 2008 (Fct June) par entreprise 3 2" xfId="13330" xr:uid="{00000000-0005-0000-0000-0000F6320000}"/>
    <cellStyle name="_Percent_Jazztel model 15-exhibits-Friso2_Jazztel model 16DP3-Exhibits_Mobile CSC - CMT_Synthèse prev 2006 - 2007 par entreprise_Bridge FC Act 2007 vs 2008 (Fct June) par entreprise 3_FCF" xfId="13331" xr:uid="{00000000-0005-0000-0000-0000F7320000}"/>
    <cellStyle name="_Percent_Jazztel model 15-exhibits-Friso2_Jazztel model 16DP3-Exhibits_Mobile CSC - CMT_Synthèse prev 2006 - 2007 par entreprise_Bridge FC Act 2007 vs 2008 (Fct June) par entreprise 4" xfId="13332" xr:uid="{00000000-0005-0000-0000-0000F8320000}"/>
    <cellStyle name="_Percent_Jazztel model 15-exhibits-Friso2_Jazztel model 16DP3-Exhibits_Mobile CSC - CMT_Synthèse prev 2006 - 2007 par entreprise_Bridge FC Act 2007 vs 2008 (Fct June) par entreprise_FCF" xfId="13333" xr:uid="{00000000-0005-0000-0000-0000F9320000}"/>
    <cellStyle name="_Percent_Jazztel model 15-exhibits-Friso2_Jazztel model 16DP3-Exhibits_Mobile CSC - CMT_Synthèse prev 2006 - 2007 par entreprise_Cash Unit Review 2012 03 Acetow" xfId="13334" xr:uid="{00000000-0005-0000-0000-0000FA320000}"/>
    <cellStyle name="_Percent_Jazztel model 15-exhibits-Friso2_Jazztel model 16DP3-Exhibits_Mobile CSC - CMT_Synthèse prev 2006 - 2007 par entreprise_Conso Bridge EBITDA 2008x2007" xfId="13335" xr:uid="{00000000-0005-0000-0000-0000FB320000}"/>
    <cellStyle name="_Percent_Jazztel model 15-exhibits-Friso2_Jazztel model 16DP3-Exhibits_Mobile CSC - CMT_Synthèse prev 2006 - 2007 par entreprise_Conso Bridge EBITDA 2008x2007 2" xfId="13336" xr:uid="{00000000-0005-0000-0000-0000FC320000}"/>
    <cellStyle name="_Percent_Jazztel model 15-exhibits-Friso2_Jazztel model 16DP3-Exhibits_Mobile CSC - CMT_Synthèse prev 2006 - 2007 par entreprise_Conso Bridge EBITDA 2008x2007 2 2" xfId="13337" xr:uid="{00000000-0005-0000-0000-0000FD320000}"/>
    <cellStyle name="_Percent_Jazztel model 15-exhibits-Friso2_Jazztel model 16DP3-Exhibits_Mobile CSC - CMT_Synthèse prev 2006 - 2007 par entreprise_Conso Bridge EBITDA 2008x2007 2_FCF" xfId="13338" xr:uid="{00000000-0005-0000-0000-0000FE320000}"/>
    <cellStyle name="_Percent_Jazztel model 15-exhibits-Friso2_Jazztel model 16DP3-Exhibits_Mobile CSC - CMT_Synthèse prev 2006 - 2007 par entreprise_Conso Bridge EBITDA 2008x2007 3" xfId="13339" xr:uid="{00000000-0005-0000-0000-0000FF320000}"/>
    <cellStyle name="_Percent_Jazztel model 15-exhibits-Friso2_Jazztel model 16DP3-Exhibits_Mobile CSC - CMT_Synthèse prev 2006 - 2007 par entreprise_Conso Bridge EBITDA 2008x2007 3 2" xfId="13340" xr:uid="{00000000-0005-0000-0000-000000330000}"/>
    <cellStyle name="_Percent_Jazztel model 15-exhibits-Friso2_Jazztel model 16DP3-Exhibits_Mobile CSC - CMT_Synthèse prev 2006 - 2007 par entreprise_Conso Bridge EBITDA 2008x2007 3_FCF" xfId="13341" xr:uid="{00000000-0005-0000-0000-000001330000}"/>
    <cellStyle name="_Percent_Jazztel model 15-exhibits-Friso2_Jazztel model 16DP3-Exhibits_Mobile CSC - CMT_Synthèse prev 2006 - 2007 par entreprise_Conso Bridge EBITDA 2008x2007 4" xfId="13342" xr:uid="{00000000-0005-0000-0000-000002330000}"/>
    <cellStyle name="_Percent_Jazztel model 15-exhibits-Friso2_Jazztel model 16DP3-Exhibits_Mobile CSC - CMT_Synthèse prev 2006 - 2007 par entreprise_Conso Bridge EBITDA 2008x2007 SPRING06" xfId="13343" xr:uid="{00000000-0005-0000-0000-000003330000}"/>
    <cellStyle name="_Percent_Jazztel model 15-exhibits-Friso2_Jazztel model 16DP3-Exhibits_Mobile CSC - CMT_Synthèse prev 2006 - 2007 par entreprise_Conso Bridge EBITDA 2008x2007 SPRING06 2" xfId="13344" xr:uid="{00000000-0005-0000-0000-000004330000}"/>
    <cellStyle name="_Percent_Jazztel model 15-exhibits-Friso2_Jazztel model 16DP3-Exhibits_Mobile CSC - CMT_Synthèse prev 2006 - 2007 par entreprise_Conso Bridge EBITDA 2008x2007 SPRING06 2 2" xfId="13345" xr:uid="{00000000-0005-0000-0000-000005330000}"/>
    <cellStyle name="_Percent_Jazztel model 15-exhibits-Friso2_Jazztel model 16DP3-Exhibits_Mobile CSC - CMT_Synthèse prev 2006 - 2007 par entreprise_Conso Bridge EBITDA 2008x2007 SPRING06 2_FCF" xfId="13346" xr:uid="{00000000-0005-0000-0000-000006330000}"/>
    <cellStyle name="_Percent_Jazztel model 15-exhibits-Friso2_Jazztel model 16DP3-Exhibits_Mobile CSC - CMT_Synthèse prev 2006 - 2007 par entreprise_Conso Bridge EBITDA 2008x2007 SPRING06 3" xfId="13347" xr:uid="{00000000-0005-0000-0000-000007330000}"/>
    <cellStyle name="_Percent_Jazztel model 15-exhibits-Friso2_Jazztel model 16DP3-Exhibits_Mobile CSC - CMT_Synthèse prev 2006 - 2007 par entreprise_Conso Bridge EBITDA 2008x2007 SPRING06 3 2" xfId="13348" xr:uid="{00000000-0005-0000-0000-000008330000}"/>
    <cellStyle name="_Percent_Jazztel model 15-exhibits-Friso2_Jazztel model 16DP3-Exhibits_Mobile CSC - CMT_Synthèse prev 2006 - 2007 par entreprise_Conso Bridge EBITDA 2008x2007 SPRING06 3_FCF" xfId="13349" xr:uid="{00000000-0005-0000-0000-000009330000}"/>
    <cellStyle name="_Percent_Jazztel model 15-exhibits-Friso2_Jazztel model 16DP3-Exhibits_Mobile CSC - CMT_Synthèse prev 2006 - 2007 par entreprise_Conso Bridge EBITDA 2008x2007 SPRING06 4" xfId="13350" xr:uid="{00000000-0005-0000-0000-00000A330000}"/>
    <cellStyle name="_Percent_Jazztel model 15-exhibits-Friso2_Jazztel model 16DP3-Exhibits_Mobile CSC - CMT_Synthèse prev 2006 - 2007 par entreprise_Conso Bridge EBITDA 2008x2007 SPRING06_FCF" xfId="13351" xr:uid="{00000000-0005-0000-0000-00000B330000}"/>
    <cellStyle name="_Percent_Jazztel model 15-exhibits-Friso2_Jazztel model 16DP3-Exhibits_Mobile CSC - CMT_Synthèse prev 2006 - 2007 par entreprise_Conso Bridge EBITDA 2008x2007_FCF" xfId="13352" xr:uid="{00000000-0005-0000-0000-00000C330000}"/>
    <cellStyle name="_Percent_Jazztel model 15-exhibits-Friso2_Jazztel model 16DP3-Exhibits_Mobile CSC - CMT_Synthèse prev 2006 - 2007 par entreprise_FCF" xfId="13353" xr:uid="{00000000-0005-0000-0000-00000D330000}"/>
    <cellStyle name="_Percent_Jazztel model 15-exhibits-Friso2_Jazztel model 16DP3-Exhibits_Mobile CSC - CMT_Synthèse prev 2006 - 2007 par entreprise_Formats RDG Dec 2007 vMAG Energy Services" xfId="13354" xr:uid="{00000000-0005-0000-0000-00000E330000}"/>
    <cellStyle name="_Percent_Jazztel model 15-exhibits-Friso2_Jazztel model 16DP3-Exhibits_Mobile CSC - CMT_Synthèse prev 2006 - 2007 par entreprise_Formats RDG Dec 2007 vMAG Energy Services 2" xfId="13355" xr:uid="{00000000-0005-0000-0000-00000F330000}"/>
    <cellStyle name="_Percent_Jazztel model 15-exhibits-Friso2_Jazztel model 16DP3-Exhibits_Mobile CSC - CMT_Synthèse prev 2006 - 2007 par entreprise_Formats RDG Dec 2007 vMAG Energy Services 2 2" xfId="13356" xr:uid="{00000000-0005-0000-0000-000010330000}"/>
    <cellStyle name="_Percent_Jazztel model 15-exhibits-Friso2_Jazztel model 16DP3-Exhibits_Mobile CSC - CMT_Synthèse prev 2006 - 2007 par entreprise_Formats RDG Dec 2007 vMAG Energy Services 2_FCF" xfId="13357" xr:uid="{00000000-0005-0000-0000-000011330000}"/>
    <cellStyle name="_Percent_Jazztel model 15-exhibits-Friso2_Jazztel model 16DP3-Exhibits_Mobile CSC - CMT_Synthèse prev 2006 - 2007 par entreprise_Formats RDG Dec 2007 vMAG Energy Services 3" xfId="13358" xr:uid="{00000000-0005-0000-0000-000012330000}"/>
    <cellStyle name="_Percent_Jazztel model 15-exhibits-Friso2_Jazztel model 16DP3-Exhibits_Mobile CSC - CMT_Synthèse prev 2006 - 2007 par entreprise_Formats RDG Dec 2007 vMAG Energy Services 3 2" xfId="13359" xr:uid="{00000000-0005-0000-0000-000013330000}"/>
    <cellStyle name="_Percent_Jazztel model 15-exhibits-Friso2_Jazztel model 16DP3-Exhibits_Mobile CSC - CMT_Synthèse prev 2006 - 2007 par entreprise_Formats RDG Dec 2007 vMAG Energy Services 3_FCF" xfId="13360" xr:uid="{00000000-0005-0000-0000-000014330000}"/>
    <cellStyle name="_Percent_Jazztel model 15-exhibits-Friso2_Jazztel model 16DP3-Exhibits_Mobile CSC - CMT_Synthèse prev 2006 - 2007 par entreprise_Formats RDG Dec 2007 vMAG Energy Services 4" xfId="13361" xr:uid="{00000000-0005-0000-0000-000015330000}"/>
    <cellStyle name="_Percent_Jazztel model 15-exhibits-Friso2_Jazztel model 16DP3-Exhibits_Mobile CSC - CMT_Synthèse prev 2006 - 2007 par entreprise_Formats RDG Dec 2007 vMAG Energy Services_FCF" xfId="13362" xr:uid="{00000000-0005-0000-0000-000016330000}"/>
    <cellStyle name="_Percent_Jazztel model 15-exhibits-Friso2_Jazztel model 16DP3-Exhibits_Mobile CSC - CMT_Synthèse prev 2006 - 2007 par entreprise_P&amp;L Spring 200806" xfId="13363" xr:uid="{00000000-0005-0000-0000-000017330000}"/>
    <cellStyle name="_Percent_Jazztel model 15-exhibits-Friso2_Jazztel model 16DP3-Exhibits_Mobile CSC - CMT_Synthèse prev 2006 - 2007 par entreprise_P&amp;L Spring 200806 2" xfId="13364" xr:uid="{00000000-0005-0000-0000-000018330000}"/>
    <cellStyle name="_Percent_Jazztel model 15-exhibits-Friso2_Jazztel model 16DP3-Exhibits_Mobile CSC - CMT_Synthèse prev 2006 - 2007 par entreprise_P&amp;L Spring 200806 2 2" xfId="13365" xr:uid="{00000000-0005-0000-0000-000019330000}"/>
    <cellStyle name="_Percent_Jazztel model 15-exhibits-Friso2_Jazztel model 16DP3-Exhibits_Mobile CSC - CMT_Synthèse prev 2006 - 2007 par entreprise_P&amp;L Spring 200806 2_FCF" xfId="13366" xr:uid="{00000000-0005-0000-0000-00001A330000}"/>
    <cellStyle name="_Percent_Jazztel model 15-exhibits-Friso2_Jazztel model 16DP3-Exhibits_Mobile CSC - CMT_Synthèse prev 2006 - 2007 par entreprise_P&amp;L Spring 200806 3" xfId="13367" xr:uid="{00000000-0005-0000-0000-00001B330000}"/>
    <cellStyle name="_Percent_Jazztel model 15-exhibits-Friso2_Jazztel model 16DP3-Exhibits_Mobile CSC - CMT_Synthèse prev 2006 - 2007 par entreprise_P&amp;L Spring 200806 3 2" xfId="13368" xr:uid="{00000000-0005-0000-0000-00001C330000}"/>
    <cellStyle name="_Percent_Jazztel model 15-exhibits-Friso2_Jazztel model 16DP3-Exhibits_Mobile CSC - CMT_Synthèse prev 2006 - 2007 par entreprise_P&amp;L Spring 200806 3_FCF" xfId="13369" xr:uid="{00000000-0005-0000-0000-00001D330000}"/>
    <cellStyle name="_Percent_Jazztel model 15-exhibits-Friso2_Jazztel model 16DP3-Exhibits_Mobile CSC - CMT_Synthèse prev 2006 - 2007 par entreprise_P&amp;L Spring 200806 4" xfId="13370" xr:uid="{00000000-0005-0000-0000-00001E330000}"/>
    <cellStyle name="_Percent_Jazztel model 15-exhibits-Friso2_Jazztel model 16DP3-Exhibits_Mobile CSC - CMT_Synthèse prev 2006 - 2007 par entreprise_P&amp;L Spring 200806_FCF" xfId="13371" xr:uid="{00000000-0005-0000-0000-00001F330000}"/>
    <cellStyle name="_Percent_Jazztel model 15-exhibits-Friso2_Jazztel model 16DP3-Exhibits_Mobile CSC - CMT_Synthèse prev 2006 - 2007 par entreprise_Présentation au Board" xfId="13372" xr:uid="{00000000-0005-0000-0000-000020330000}"/>
    <cellStyle name="_Percent_Jazztel model 15-exhibits-Friso2_Jazztel model 16DP3-Exhibits_Mobile CSC - CMT_Synthèse prev 2006 - 2007 par entreprise_Présentation au Board 2" xfId="13373" xr:uid="{00000000-0005-0000-0000-000021330000}"/>
    <cellStyle name="_Percent_Jazztel model 15-exhibits-Friso2_Jazztel model 16DP3-Exhibits_Mobile CSC - CMT_Synthèse prev 2006 - 2007 par entreprise_Présentation au Board 2 2" xfId="13374" xr:uid="{00000000-0005-0000-0000-000022330000}"/>
    <cellStyle name="_Percent_Jazztel model 15-exhibits-Friso2_Jazztel model 16DP3-Exhibits_Mobile CSC - CMT_Synthèse prev 2006 - 2007 par entreprise_Présentation au Board 2_FCF" xfId="13375" xr:uid="{00000000-0005-0000-0000-000023330000}"/>
    <cellStyle name="_Percent_Jazztel model 15-exhibits-Friso2_Jazztel model 16DP3-Exhibits_Mobile CSC - CMT_Synthèse prev 2006 - 2007 par entreprise_Présentation au Board 3" xfId="13376" xr:uid="{00000000-0005-0000-0000-000024330000}"/>
    <cellStyle name="_Percent_Jazztel model 15-exhibits-Friso2_Jazztel model 16DP3-Exhibits_Mobile CSC - CMT_Synthèse prev 2006 - 2007 par entreprise_Présentation au Board 3 2" xfId="13377" xr:uid="{00000000-0005-0000-0000-000025330000}"/>
    <cellStyle name="_Percent_Jazztel model 15-exhibits-Friso2_Jazztel model 16DP3-Exhibits_Mobile CSC - CMT_Synthèse prev 2006 - 2007 par entreprise_Présentation au Board 3_FCF" xfId="13378" xr:uid="{00000000-0005-0000-0000-000026330000}"/>
    <cellStyle name="_Percent_Jazztel model 15-exhibits-Friso2_Jazztel model 16DP3-Exhibits_Mobile CSC - CMT_Synthèse prev 2006 - 2007 par entreprise_Présentation au Board 4" xfId="13379" xr:uid="{00000000-0005-0000-0000-000027330000}"/>
    <cellStyle name="_Percent_Jazztel model 15-exhibits-Friso2_Jazztel model 16DP3-Exhibits_Mobile CSC - CMT_Synthèse prev 2006 - 2007 par entreprise_Présentation au Board July 29" xfId="13380" xr:uid="{00000000-0005-0000-0000-000028330000}"/>
    <cellStyle name="_Percent_Jazztel model 15-exhibits-Friso2_Jazztel model 16DP3-Exhibits_Mobile CSC - CMT_Synthèse prev 2006 - 2007 par entreprise_Présentation au Board July 29 2" xfId="13381" xr:uid="{00000000-0005-0000-0000-000029330000}"/>
    <cellStyle name="_Percent_Jazztel model 15-exhibits-Friso2_Jazztel model 16DP3-Exhibits_Mobile CSC - CMT_Synthèse prev 2006 - 2007 par entreprise_Présentation au Board July 29 2 2" xfId="13382" xr:uid="{00000000-0005-0000-0000-00002A330000}"/>
    <cellStyle name="_Percent_Jazztel model 15-exhibits-Friso2_Jazztel model 16DP3-Exhibits_Mobile CSC - CMT_Synthèse prev 2006 - 2007 par entreprise_Présentation au Board July 29 2_FCF" xfId="13383" xr:uid="{00000000-0005-0000-0000-00002B330000}"/>
    <cellStyle name="_Percent_Jazztel model 15-exhibits-Friso2_Jazztel model 16DP3-Exhibits_Mobile CSC - CMT_Synthèse prev 2006 - 2007 par entreprise_Présentation au Board July 29 3" xfId="13384" xr:uid="{00000000-0005-0000-0000-00002C330000}"/>
    <cellStyle name="_Percent_Jazztel model 15-exhibits-Friso2_Jazztel model 16DP3-Exhibits_Mobile CSC - CMT_Synthèse prev 2006 - 2007 par entreprise_Présentation au Board July 29 3 2" xfId="13385" xr:uid="{00000000-0005-0000-0000-00002D330000}"/>
    <cellStyle name="_Percent_Jazztel model 15-exhibits-Friso2_Jazztel model 16DP3-Exhibits_Mobile CSC - CMT_Synthèse prev 2006 - 2007 par entreprise_Présentation au Board July 29 3_FCF" xfId="13386" xr:uid="{00000000-0005-0000-0000-00002E330000}"/>
    <cellStyle name="_Percent_Jazztel model 15-exhibits-Friso2_Jazztel model 16DP3-Exhibits_Mobile CSC - CMT_Synthèse prev 2006 - 2007 par entreprise_Présentation au Board July 29 4" xfId="13387" xr:uid="{00000000-0005-0000-0000-00002F330000}"/>
    <cellStyle name="_Percent_Jazztel model 15-exhibits-Friso2_Jazztel model 16DP3-Exhibits_Mobile CSC - CMT_Synthèse prev 2006 - 2007 par entreprise_Présentation au Board July 29_FCF" xfId="13388" xr:uid="{00000000-0005-0000-0000-000030330000}"/>
    <cellStyle name="_Percent_Jazztel model 15-exhibits-Friso2_Jazztel model 16DP3-Exhibits_Mobile CSC - CMT_Synthèse prev 2006 - 2007 par entreprise_Présentation au Board_FCF" xfId="13389" xr:uid="{00000000-0005-0000-0000-000031330000}"/>
    <cellStyle name="_Percent_Jazztel model 15-exhibits-Friso2_Jazztel model 16DP3-Exhibits_Mobile CSC - CMT_Synthèse prev 2006 - 2007 par entreprise_Présentation au CDG July 21 v080708" xfId="13390" xr:uid="{00000000-0005-0000-0000-000032330000}"/>
    <cellStyle name="_Percent_Jazztel model 15-exhibits-Friso2_Jazztel model 16DP3-Exhibits_Mobile CSC - CMT_Synthèse prev 2006 - 2007 par entreprise_Présentation au CDG July 21 v080708 2" xfId="13391" xr:uid="{00000000-0005-0000-0000-000033330000}"/>
    <cellStyle name="_Percent_Jazztel model 15-exhibits-Friso2_Jazztel model 16DP3-Exhibits_Mobile CSC - CMT_Synthèse prev 2006 - 2007 par entreprise_Présentation au CDG July 21 v080708 2 2" xfId="13392" xr:uid="{00000000-0005-0000-0000-000034330000}"/>
    <cellStyle name="_Percent_Jazztel model 15-exhibits-Friso2_Jazztel model 16DP3-Exhibits_Mobile CSC - CMT_Synthèse prev 2006 - 2007 par entreprise_Présentation au CDG July 21 v080708 2_FCF" xfId="13393" xr:uid="{00000000-0005-0000-0000-000035330000}"/>
    <cellStyle name="_Percent_Jazztel model 15-exhibits-Friso2_Jazztel model 16DP3-Exhibits_Mobile CSC - CMT_Synthèse prev 2006 - 2007 par entreprise_Présentation au CDG July 21 v080708 3" xfId="13394" xr:uid="{00000000-0005-0000-0000-000036330000}"/>
    <cellStyle name="_Percent_Jazztel model 15-exhibits-Friso2_Jazztel model 16DP3-Exhibits_Mobile CSC - CMT_Synthèse prev 2006 - 2007 par entreprise_Présentation au CDG July 21 v080708 3 2" xfId="13395" xr:uid="{00000000-0005-0000-0000-000037330000}"/>
    <cellStyle name="_Percent_Jazztel model 15-exhibits-Friso2_Jazztel model 16DP3-Exhibits_Mobile CSC - CMT_Synthèse prev 2006 - 2007 par entreprise_Présentation au CDG July 21 v080708 3_FCF" xfId="13396" xr:uid="{00000000-0005-0000-0000-000038330000}"/>
    <cellStyle name="_Percent_Jazztel model 15-exhibits-Friso2_Jazztel model 16DP3-Exhibits_Mobile CSC - CMT_Synthèse prev 2006 - 2007 par entreprise_Présentation au CDG July 21 v080708 4" xfId="13397" xr:uid="{00000000-0005-0000-0000-000039330000}"/>
    <cellStyle name="_Percent_Jazztel model 15-exhibits-Friso2_Jazztel model 16DP3-Exhibits_Mobile CSC - CMT_Synthèse prev 2006 - 2007 par entreprise_Présentation au CDG July 21 v080708_FCF" xfId="13398" xr:uid="{00000000-0005-0000-0000-00003A330000}"/>
    <cellStyle name="_Percent_Jazztel model 15-exhibits-Friso2_Jazztel model 16DP3-Exhibits_Mobile CSC - CMT_Synthèse prev 2006 - 2007 par entreprise_RM 2008 01 comments ILM" xfId="13399" xr:uid="{00000000-0005-0000-0000-00003B330000}"/>
    <cellStyle name="_Percent_Jazztel model 15-exhibits-Friso2_Jazztel model 16DP3-Exhibits_Mobile CSC - CMT_Synthèse prev 2006 - 2007 par entreprise_RM 2008 01 comments ILM 2" xfId="13400" xr:uid="{00000000-0005-0000-0000-00003C330000}"/>
    <cellStyle name="_Percent_Jazztel model 15-exhibits-Friso2_Jazztel model 16DP3-Exhibits_Mobile CSC - CMT_Synthèse prev 2006 - 2007 par entreprise_RM 2008 01 comments ILM 2 2" xfId="13401" xr:uid="{00000000-0005-0000-0000-00003D330000}"/>
    <cellStyle name="_Percent_Jazztel model 15-exhibits-Friso2_Jazztel model 16DP3-Exhibits_Mobile CSC - CMT_Synthèse prev 2006 - 2007 par entreprise_RM 2008 01 comments ILM 2_FCF" xfId="13402" xr:uid="{00000000-0005-0000-0000-00003E330000}"/>
    <cellStyle name="_Percent_Jazztel model 15-exhibits-Friso2_Jazztel model 16DP3-Exhibits_Mobile CSC - CMT_Synthèse prev 2006 - 2007 par entreprise_RM 2008 01 comments ILM 3" xfId="13403" xr:uid="{00000000-0005-0000-0000-00003F330000}"/>
    <cellStyle name="_Percent_Jazztel model 15-exhibits-Friso2_Jazztel model 16DP3-Exhibits_Mobile CSC - CMT_Synthèse prev 2006 - 2007 par entreprise_RM 2008 01 comments ILM 3 2" xfId="13404" xr:uid="{00000000-0005-0000-0000-000040330000}"/>
    <cellStyle name="_Percent_Jazztel model 15-exhibits-Friso2_Jazztel model 16DP3-Exhibits_Mobile CSC - CMT_Synthèse prev 2006 - 2007 par entreprise_RM 2008 01 comments ILM 3_FCF" xfId="13405" xr:uid="{00000000-0005-0000-0000-000041330000}"/>
    <cellStyle name="_Percent_Jazztel model 15-exhibits-Friso2_Jazztel model 16DP3-Exhibits_Mobile CSC - CMT_Synthèse prev 2006 - 2007 par entreprise_RM 2008 01 comments ILM 4" xfId="13406" xr:uid="{00000000-0005-0000-0000-000042330000}"/>
    <cellStyle name="_Percent_Jazztel model 15-exhibits-Friso2_Jazztel model 16DP3-Exhibits_Mobile CSC - CMT_Synthèse prev 2006 - 2007 par entreprise_RM 2008 01 comments ILM_FCF" xfId="13407" xr:uid="{00000000-0005-0000-0000-000043330000}"/>
    <cellStyle name="_Percent_Jazztel model 15-exhibits-Friso2_Jazztel model 16DP3-Exhibits_Mobile CSC - CMT_Synthèse prev 2006 - 2007 par entreprise_RM 2008 04 comments ILM" xfId="13408" xr:uid="{00000000-0005-0000-0000-000044330000}"/>
    <cellStyle name="_Percent_Jazztel model 15-exhibits-Friso2_Jazztel model 16DP3-Exhibits_Mobile CSC - CMT_Synthèse prev 2006 - 2007 par entreprise_RM 2008 04 comments ILM 2" xfId="13409" xr:uid="{00000000-0005-0000-0000-000045330000}"/>
    <cellStyle name="_Percent_Jazztel model 15-exhibits-Friso2_Jazztel model 16DP3-Exhibits_Mobile CSC - CMT_Synthèse prev 2006 - 2007 par entreprise_RM 2008 04 comments ILM 2 2" xfId="13410" xr:uid="{00000000-0005-0000-0000-000046330000}"/>
    <cellStyle name="_Percent_Jazztel model 15-exhibits-Friso2_Jazztel model 16DP3-Exhibits_Mobile CSC - CMT_Synthèse prev 2006 - 2007 par entreprise_RM 2008 04 comments ILM 2_FCF" xfId="13411" xr:uid="{00000000-0005-0000-0000-000047330000}"/>
    <cellStyle name="_Percent_Jazztel model 15-exhibits-Friso2_Jazztel model 16DP3-Exhibits_Mobile CSC - CMT_Synthèse prev 2006 - 2007 par entreprise_RM 2008 04 comments ILM 3" xfId="13412" xr:uid="{00000000-0005-0000-0000-000048330000}"/>
    <cellStyle name="_Percent_Jazztel model 15-exhibits-Friso2_Jazztel model 16DP3-Exhibits_Mobile CSC - CMT_Synthèse prev 2006 - 2007 par entreprise_RM 2008 04 comments ILM 3 2" xfId="13413" xr:uid="{00000000-0005-0000-0000-000049330000}"/>
    <cellStyle name="_Percent_Jazztel model 15-exhibits-Friso2_Jazztel model 16DP3-Exhibits_Mobile CSC - CMT_Synthèse prev 2006 - 2007 par entreprise_RM 2008 04 comments ILM 3_FCF" xfId="13414" xr:uid="{00000000-0005-0000-0000-00004A330000}"/>
    <cellStyle name="_Percent_Jazztel model 15-exhibits-Friso2_Jazztel model 16DP3-Exhibits_Mobile CSC - CMT_Synthèse prev 2006 - 2007 par entreprise_RM 2008 04 comments ILM 4" xfId="13415" xr:uid="{00000000-0005-0000-0000-00004B330000}"/>
    <cellStyle name="_Percent_Jazztel model 15-exhibits-Friso2_Jazztel model 16DP3-Exhibits_Mobile CSC - CMT_Synthèse prev 2006 - 2007 par entreprise_RM 2008 04 comments ILM_FCF" xfId="13416" xr:uid="{00000000-0005-0000-0000-00004C330000}"/>
    <cellStyle name="_Percent_Jazztel model 15-exhibits-Friso2_Jazztel model 16DP3-Exhibits_Mobile CSC - CMT_Synthèse prev 2006 - 2007 par entreprise_SPRING 2010" xfId="13417" xr:uid="{00000000-0005-0000-0000-00004D330000}"/>
    <cellStyle name="_Percent_Jazztel model 15-exhibits-Friso2_Jazztel model 16DP3-Exhibits_Mobile CSC - CMT_Synthèse prev 2006 - 2007 par entreprise_SPRING 2010 2" xfId="13418" xr:uid="{00000000-0005-0000-0000-00004E330000}"/>
    <cellStyle name="_Percent_Jazztel model 15-exhibits-Friso2_Jazztel model 16DP3-Exhibits_Mobile CSC - CMT_Synthèse prev 2006 - 2007 par entreprise_SPRING 2010 2 2" xfId="13419" xr:uid="{00000000-0005-0000-0000-00004F330000}"/>
    <cellStyle name="_Percent_Jazztel model 15-exhibits-Friso2_Jazztel model 16DP3-Exhibits_Mobile CSC - CMT_Synthèse prev 2006 - 2007 par entreprise_SPRING 2010 2_FCF" xfId="13420" xr:uid="{00000000-0005-0000-0000-000050330000}"/>
    <cellStyle name="_Percent_Jazztel model 15-exhibits-Friso2_Jazztel model 16DP3-Exhibits_Mobile CSC - CMT_Synthèse prev 2006 - 2007 par entreprise_SPRING 2010 3" xfId="13421" xr:uid="{00000000-0005-0000-0000-000051330000}"/>
    <cellStyle name="_Percent_Jazztel model 15-exhibits-Friso2_Jazztel model 16DP3-Exhibits_Mobile CSC - CMT_Synthèse prev 2006 - 2007 par entreprise_SPRING 2010 3 2" xfId="13422" xr:uid="{00000000-0005-0000-0000-000052330000}"/>
    <cellStyle name="_Percent_Jazztel model 15-exhibits-Friso2_Jazztel model 16DP3-Exhibits_Mobile CSC - CMT_Synthèse prev 2006 - 2007 par entreprise_SPRING 2010 3_FCF" xfId="13423" xr:uid="{00000000-0005-0000-0000-000053330000}"/>
    <cellStyle name="_Percent_Jazztel model 15-exhibits-Friso2_Jazztel model 16DP3-Exhibits_Mobile CSC - CMT_Synthèse prev 2006 - 2007 par entreprise_SPRING 2010 4" xfId="13424" xr:uid="{00000000-0005-0000-0000-000054330000}"/>
    <cellStyle name="_Percent_Jazztel model 15-exhibits-Friso2_Jazztel model 16DP3-Exhibits_Mobile CSC - CMT_Synthèse prev 2006 - 2007 par entreprise_SPRING 2010_FCF" xfId="13425" xr:uid="{00000000-0005-0000-0000-000055330000}"/>
    <cellStyle name="_Percent_Jazztel model 15-exhibits-Friso2_Jazztel model 16DP3-Exhibits_Mobile CSC - CMT_Synthèse prev 2006 - 2007 par entreprise_Synthèse Rhodia Spring Dec 2007 P&amp;L" xfId="13426" xr:uid="{00000000-0005-0000-0000-000056330000}"/>
    <cellStyle name="_Percent_Jazztel model 15-exhibits-Friso2_Jazztel model 16DP3-Exhibits_Mobile CSC - CMT_Synthèse prev 2006 - 2007 par entreprise_Synthèse Rhodia Spring Dec 2007 P&amp;L 2" xfId="13427" xr:uid="{00000000-0005-0000-0000-000057330000}"/>
    <cellStyle name="_Percent_Jazztel model 15-exhibits-Friso2_Jazztel model 16DP3-Exhibits_Mobile CSC - CMT_Synthèse prev 2006 - 2007 par entreprise_Synthèse Rhodia Spring Dec 2007 P&amp;L 2 2" xfId="13428" xr:uid="{00000000-0005-0000-0000-000058330000}"/>
    <cellStyle name="_Percent_Jazztel model 15-exhibits-Friso2_Jazztel model 16DP3-Exhibits_Mobile CSC - CMT_Synthèse prev 2006 - 2007 par entreprise_Synthèse Rhodia Spring Dec 2007 P&amp;L 2_FCF" xfId="13429" xr:uid="{00000000-0005-0000-0000-000059330000}"/>
    <cellStyle name="_Percent_Jazztel model 15-exhibits-Friso2_Jazztel model 16DP3-Exhibits_Mobile CSC - CMT_Synthèse prev 2006 - 2007 par entreprise_Synthèse Rhodia Spring Dec 2007 P&amp;L 3" xfId="13430" xr:uid="{00000000-0005-0000-0000-00005A330000}"/>
    <cellStyle name="_Percent_Jazztel model 15-exhibits-Friso2_Jazztel model 16DP3-Exhibits_Mobile CSC - CMT_Synthèse prev 2006 - 2007 par entreprise_Synthèse Rhodia Spring Dec 2007 P&amp;L 3 2" xfId="13431" xr:uid="{00000000-0005-0000-0000-00005B330000}"/>
    <cellStyle name="_Percent_Jazztel model 15-exhibits-Friso2_Jazztel model 16DP3-Exhibits_Mobile CSC - CMT_Synthèse prev 2006 - 2007 par entreprise_Synthèse Rhodia Spring Dec 2007 P&amp;L 3_FCF" xfId="13432" xr:uid="{00000000-0005-0000-0000-00005C330000}"/>
    <cellStyle name="_Percent_Jazztel model 15-exhibits-Friso2_Jazztel model 16DP3-Exhibits_Mobile CSC - CMT_Synthèse prev 2006 - 2007 par entreprise_Synthèse Rhodia Spring Dec 2007 P&amp;L 4" xfId="13433" xr:uid="{00000000-0005-0000-0000-00005D330000}"/>
    <cellStyle name="_Percent_Jazztel model 15-exhibits-Friso2_Jazztel model 16DP3-Exhibits_Mobile CSC - CMT_Synthèse prev 2006 - 2007 par entreprise_Synthèse Rhodia Spring Dec 2007 P&amp;L_FCF" xfId="13434" xr:uid="{00000000-0005-0000-0000-00005E330000}"/>
    <cellStyle name="_Percent_Jazztel model 15-exhibits-Friso2_Jazztel model 16DP3-Exhibits_Mobile CSC - CMT_Synthèse prev 2006 - 2007 par entreprise_WC &amp; Free Cash Flow 200801" xfId="13435" xr:uid="{00000000-0005-0000-0000-00005F330000}"/>
    <cellStyle name="_Percent_Jazztel model 15-exhibits-Friso2_Jazztel model 16DP3-Exhibits_Mobile CSC - CMT_Synthèse prev 2006 - 2007 par entreprise_WC &amp; Free Cash Flow 200801 2" xfId="13436" xr:uid="{00000000-0005-0000-0000-000060330000}"/>
    <cellStyle name="_Percent_Jazztel model 15-exhibits-Friso2_Jazztel model 16DP3-Exhibits_Mobile CSC - CMT_Synthèse prev 2006 - 2007 par entreprise_WC &amp; Free Cash Flow 200801 2 2" xfId="13437" xr:uid="{00000000-0005-0000-0000-000061330000}"/>
    <cellStyle name="_Percent_Jazztel model 15-exhibits-Friso2_Jazztel model 16DP3-Exhibits_Mobile CSC - CMT_Synthèse prev 2006 - 2007 par entreprise_WC &amp; Free Cash Flow 200801 2_FCF" xfId="13438" xr:uid="{00000000-0005-0000-0000-000062330000}"/>
    <cellStyle name="_Percent_Jazztel model 15-exhibits-Friso2_Jazztel model 16DP3-Exhibits_Mobile CSC - CMT_Synthèse prev 2006 - 2007 par entreprise_WC &amp; Free Cash Flow 200801 3" xfId="13439" xr:uid="{00000000-0005-0000-0000-000063330000}"/>
    <cellStyle name="_Percent_Jazztel model 15-exhibits-Friso2_Jazztel model 16DP3-Exhibits_Mobile CSC - CMT_Synthèse prev 2006 - 2007 par entreprise_WC &amp; Free Cash Flow 200801 3 2" xfId="13440" xr:uid="{00000000-0005-0000-0000-000064330000}"/>
    <cellStyle name="_Percent_Jazztel model 15-exhibits-Friso2_Jazztel model 16DP3-Exhibits_Mobile CSC - CMT_Synthèse prev 2006 - 2007 par entreprise_WC &amp; Free Cash Flow 200801 3_FCF" xfId="13441" xr:uid="{00000000-0005-0000-0000-000065330000}"/>
    <cellStyle name="_Percent_Jazztel model 15-exhibits-Friso2_Jazztel model 16DP3-Exhibits_Mobile CSC - CMT_Synthèse prev 2006 - 2007 par entreprise_WC &amp; Free Cash Flow 200801 4" xfId="13442" xr:uid="{00000000-0005-0000-0000-000066330000}"/>
    <cellStyle name="_Percent_Jazztel model 15-exhibits-Friso2_Jazztel model 16DP3-Exhibits_Mobile CSC - CMT_Synthèse prev 2006 - 2007 par entreprise_WC &amp; Free Cash Flow 200801_FCF" xfId="13443" xr:uid="{00000000-0005-0000-0000-000067330000}"/>
    <cellStyle name="_Percent_Jazztel model 15-exhibits-Friso2_Jazztel model 16DP3-Exhibits_Mobile CSC - CMT_Synthèse prev 2006 - 2007 par entreprise_WC &amp; Free Cash Flow 2011-10" xfId="13444" xr:uid="{00000000-0005-0000-0000-000068330000}"/>
    <cellStyle name="_Percent_Jazztel model 15-exhibits-Friso2_Jazztel model 16DP3-Exhibits_Mobile CSC - CMT_Synthèse prev 2006 - 2007 par entreprise_WC &amp; Free Cash Flow 2011-10 2" xfId="13445" xr:uid="{00000000-0005-0000-0000-000069330000}"/>
    <cellStyle name="_Percent_Jazztel model 15-exhibits-Friso2_Jazztel model 16DP3-Exhibits_Mobile CSC - CMT_Synthèse prev 2006 - 2007 par entreprise_WC &amp; Free Cash Flow 2011-10 2 2" xfId="13446" xr:uid="{00000000-0005-0000-0000-00006A330000}"/>
    <cellStyle name="_Percent_Jazztel model 15-exhibits-Friso2_Jazztel model 16DP3-Exhibits_Mobile CSC - CMT_Synthèse prev 2006 - 2007 par entreprise_WC &amp; Free Cash Flow 2011-10 2_FCF" xfId="13447" xr:uid="{00000000-0005-0000-0000-00006B330000}"/>
    <cellStyle name="_Percent_Jazztel model 15-exhibits-Friso2_Jazztel model 16DP3-Exhibits_Mobile CSC - CMT_Synthèse prev 2006 - 2007 par entreprise_WC &amp; Free Cash Flow 2011-10 3" xfId="13448" xr:uid="{00000000-0005-0000-0000-00006C330000}"/>
    <cellStyle name="_Percent_Jazztel model 15-exhibits-Friso2_Jazztel model 16DP3-Exhibits_Mobile CSC - CMT_Synthèse prev 2006 - 2007 par entreprise_WC &amp; Free Cash Flow 2011-10 3 2" xfId="13449" xr:uid="{00000000-0005-0000-0000-00006D330000}"/>
    <cellStyle name="_Percent_Jazztel model 15-exhibits-Friso2_Jazztel model 16DP3-Exhibits_Mobile CSC - CMT_Synthèse prev 2006 - 2007 par entreprise_WC &amp; Free Cash Flow 2011-10 3_FCF" xfId="13450" xr:uid="{00000000-0005-0000-0000-00006E330000}"/>
    <cellStyle name="_Percent_Jazztel model 15-exhibits-Friso2_Jazztel model 16DP3-Exhibits_Mobile CSC - CMT_Synthèse prev 2006 - 2007 par entreprise_WC &amp; Free Cash Flow 2011-10 4" xfId="13451" xr:uid="{00000000-0005-0000-0000-00006F330000}"/>
    <cellStyle name="_Percent_Jazztel model 15-exhibits-Friso2_Jazztel model 16DP3-Exhibits_Mobile CSC - CMT_Synthèse prev 2006 - 2007 par entreprise_WC &amp; Free Cash Flow 2011-10_FCF" xfId="13452" xr:uid="{00000000-0005-0000-0000-000070330000}"/>
    <cellStyle name="_Percent_Jazztel model 15-exhibits-Friso2_Jazztel model 16DP3-Exhibits_Mobile CSC - CMT_Synthèse prev 2006 - 2007 par entreprise_WC &amp; Free Cash Flow Spring 200806" xfId="13453" xr:uid="{00000000-0005-0000-0000-000071330000}"/>
    <cellStyle name="_Percent_Jazztel model 15-exhibits-Friso2_Jazztel model 16DP3-Exhibits_Mobile CSC - CMT_Synthèse prev 2006 - 2007 par entreprise_WC &amp; Free Cash Flow Spring 200806 2" xfId="13454" xr:uid="{00000000-0005-0000-0000-000072330000}"/>
    <cellStyle name="_Percent_Jazztel model 15-exhibits-Friso2_Jazztel model 16DP3-Exhibits_Mobile CSC - CMT_Synthèse prev 2006 - 2007 par entreprise_WC &amp; Free Cash Flow Spring 200806 2 2" xfId="13455" xr:uid="{00000000-0005-0000-0000-000073330000}"/>
    <cellStyle name="_Percent_Jazztel model 15-exhibits-Friso2_Jazztel model 16DP3-Exhibits_Mobile CSC - CMT_Synthèse prev 2006 - 2007 par entreprise_WC &amp; Free Cash Flow Spring 200806 2_FCF" xfId="13456" xr:uid="{00000000-0005-0000-0000-000074330000}"/>
    <cellStyle name="_Percent_Jazztel model 15-exhibits-Friso2_Jazztel model 16DP3-Exhibits_Mobile CSC - CMT_Synthèse prev 2006 - 2007 par entreprise_WC &amp; Free Cash Flow Spring 200806 3" xfId="13457" xr:uid="{00000000-0005-0000-0000-000075330000}"/>
    <cellStyle name="_Percent_Jazztel model 15-exhibits-Friso2_Jazztel model 16DP3-Exhibits_Mobile CSC - CMT_Synthèse prev 2006 - 2007 par entreprise_WC &amp; Free Cash Flow Spring 200806 3 2" xfId="13458" xr:uid="{00000000-0005-0000-0000-000076330000}"/>
    <cellStyle name="_Percent_Jazztel model 15-exhibits-Friso2_Jazztel model 16DP3-Exhibits_Mobile CSC - CMT_Synthèse prev 2006 - 2007 par entreprise_WC &amp; Free Cash Flow Spring 200806 3_FCF" xfId="13459" xr:uid="{00000000-0005-0000-0000-000077330000}"/>
    <cellStyle name="_Percent_Jazztel model 15-exhibits-Friso2_Jazztel model 16DP3-Exhibits_Mobile CSC - CMT_Synthèse prev 2006 - 2007 par entreprise_WC &amp; Free Cash Flow Spring 200806 4" xfId="13460" xr:uid="{00000000-0005-0000-0000-000078330000}"/>
    <cellStyle name="_Percent_Jazztel model 15-exhibits-Friso2_Jazztel model 16DP3-Exhibits_Mobile CSC - CMT_Synthèse prev 2006 - 2007 par entreprise_WC &amp; Free Cash Flow Spring 200806_FCF" xfId="13461" xr:uid="{00000000-0005-0000-0000-000079330000}"/>
    <cellStyle name="_Percent_Jazztel model 15-exhibits-Friso2_Jazztel model 16DP3-Exhibits_T_MOBIL2" xfId="13462" xr:uid="{00000000-0005-0000-0000-00007A330000}"/>
    <cellStyle name="_Percent_Jazztel model 15-exhibits-Friso2_Jazztel model 16DP3-Exhibits_T_MOBIL2 2" xfId="13463" xr:uid="{00000000-0005-0000-0000-00007B330000}"/>
    <cellStyle name="_Percent_Jazztel model 15-exhibits-Friso2_Jazztel model 16DP3-Exhibits_T_MOBIL2 2 2" xfId="13464" xr:uid="{00000000-0005-0000-0000-00007C330000}"/>
    <cellStyle name="_Percent_Jazztel model 15-exhibits-Friso2_Jazztel model 16DP3-Exhibits_T_MOBIL2 2_FCF" xfId="13465" xr:uid="{00000000-0005-0000-0000-00007D330000}"/>
    <cellStyle name="_Percent_Jazztel model 15-exhibits-Friso2_Jazztel model 16DP3-Exhibits_T_MOBIL2 3" xfId="13466" xr:uid="{00000000-0005-0000-0000-00007E330000}"/>
    <cellStyle name="_Percent_Jazztel model 15-exhibits-Friso2_Jazztel model 16DP3-Exhibits_T_MOBIL2 3 2" xfId="13467" xr:uid="{00000000-0005-0000-0000-00007F330000}"/>
    <cellStyle name="_Percent_Jazztel model 15-exhibits-Friso2_Jazztel model 16DP3-Exhibits_T_MOBIL2 3_FCF" xfId="13468" xr:uid="{00000000-0005-0000-0000-000080330000}"/>
    <cellStyle name="_Percent_Jazztel model 15-exhibits-Friso2_Jazztel model 16DP3-Exhibits_T_MOBIL2 4" xfId="13469" xr:uid="{00000000-0005-0000-0000-000081330000}"/>
    <cellStyle name="_Percent_Jazztel model 15-exhibits-Friso2_Jazztel model 16DP3-Exhibits_T_MOBIL2_FCF" xfId="13470" xr:uid="{00000000-0005-0000-0000-000082330000}"/>
    <cellStyle name="_Percent_Jazztel model 15-exhibits-Friso2_Jazztel model 16DP3-Exhibits_T_MOBIL2_Merger model_10 Aug Credit" xfId="13471" xr:uid="{00000000-0005-0000-0000-000083330000}"/>
    <cellStyle name="_Percent_Jazztel model 15-exhibits-Friso2_Jazztel model 16DP3-Exhibits_T_MOBIL2_Merger model_10 Aug Credit 2" xfId="13472" xr:uid="{00000000-0005-0000-0000-000084330000}"/>
    <cellStyle name="_Percent_Jazztel model 15-exhibits-Friso2_Jazztel model 16DP3-Exhibits_T_MOBIL2_Merger model_10 Aug Credit 2 2" xfId="13473" xr:uid="{00000000-0005-0000-0000-000085330000}"/>
    <cellStyle name="_Percent_Jazztel model 15-exhibits-Friso2_Jazztel model 16DP3-Exhibits_T_MOBIL2_Merger model_10 Aug Credit 2_FCF" xfId="13474" xr:uid="{00000000-0005-0000-0000-000086330000}"/>
    <cellStyle name="_Percent_Jazztel model 15-exhibits-Friso2_Jazztel model 16DP3-Exhibits_T_MOBIL2_Merger model_10 Aug Credit 3" xfId="13475" xr:uid="{00000000-0005-0000-0000-000087330000}"/>
    <cellStyle name="_Percent_Jazztel model 15-exhibits-Friso2_Jazztel model 16DP3-Exhibits_T_MOBIL2_Merger model_10 Aug Credit 3 2" xfId="13476" xr:uid="{00000000-0005-0000-0000-000088330000}"/>
    <cellStyle name="_Percent_Jazztel model 15-exhibits-Friso2_Jazztel model 16DP3-Exhibits_T_MOBIL2_Merger model_10 Aug Credit 3_FCF" xfId="13477" xr:uid="{00000000-0005-0000-0000-000089330000}"/>
    <cellStyle name="_Percent_Jazztel model 15-exhibits-Friso2_Jazztel model 16DP3-Exhibits_T_MOBIL2_Merger model_10 Aug Credit 4" xfId="13478" xr:uid="{00000000-0005-0000-0000-00008A330000}"/>
    <cellStyle name="_Percent_Jazztel model 15-exhibits-Friso2_Jazztel model 16DP3-Exhibits_T_MOBIL2_Merger model_10 Aug Credit_FCF" xfId="13479" xr:uid="{00000000-0005-0000-0000-00008B330000}"/>
    <cellStyle name="_Percent_Jazztel model 15-exhibits-Friso2_Jazztel model 18DP-exhibits" xfId="13480" xr:uid="{00000000-0005-0000-0000-00008C330000}"/>
    <cellStyle name="_Percent_Jazztel model 15-exhibits-Friso2_Jazztel model 18DP-exhibits 2" xfId="13481" xr:uid="{00000000-0005-0000-0000-00008D330000}"/>
    <cellStyle name="_Percent_Jazztel model 15-exhibits-Friso2_Jazztel model 18DP-exhibits 2 2" xfId="13482" xr:uid="{00000000-0005-0000-0000-00008E330000}"/>
    <cellStyle name="_Percent_Jazztel model 15-exhibits-Friso2_Jazztel model 18DP-exhibits 2_FCF" xfId="13483" xr:uid="{00000000-0005-0000-0000-00008F330000}"/>
    <cellStyle name="_Percent_Jazztel model 15-exhibits-Friso2_Jazztel model 18DP-exhibits 3" xfId="13484" xr:uid="{00000000-0005-0000-0000-000090330000}"/>
    <cellStyle name="_Percent_Jazztel model 15-exhibits-Friso2_Jazztel model 18DP-exhibits 3 2" xfId="13485" xr:uid="{00000000-0005-0000-0000-000091330000}"/>
    <cellStyle name="_Percent_Jazztel model 15-exhibits-Friso2_Jazztel model 18DP-exhibits 3_FCF" xfId="13486" xr:uid="{00000000-0005-0000-0000-000092330000}"/>
    <cellStyle name="_Percent_Jazztel model 15-exhibits-Friso2_Jazztel model 18DP-exhibits 4" xfId="13487" xr:uid="{00000000-0005-0000-0000-000093330000}"/>
    <cellStyle name="_Percent_Jazztel model 15-exhibits-Friso2_Jazztel model 18DP-exhibits_FCF" xfId="13488" xr:uid="{00000000-0005-0000-0000-000094330000}"/>
    <cellStyle name="_Percent_Jazztel model 15-exhibits-Friso2_Mobile CSC - CMT" xfId="13489" xr:uid="{00000000-0005-0000-0000-000095330000}"/>
    <cellStyle name="_Percent_Jazztel model 15-exhibits-Friso2_Mobile CSC - CMT 2" xfId="13490" xr:uid="{00000000-0005-0000-0000-000096330000}"/>
    <cellStyle name="_Percent_Jazztel model 15-exhibits-Friso2_Mobile CSC - CMT 2 2" xfId="13491" xr:uid="{00000000-0005-0000-0000-000097330000}"/>
    <cellStyle name="_Percent_Jazztel model 15-exhibits-Friso2_Mobile CSC - CMT 2_FCF" xfId="13492" xr:uid="{00000000-0005-0000-0000-000098330000}"/>
    <cellStyle name="_Percent_Jazztel model 15-exhibits-Friso2_Mobile CSC - CMT 3" xfId="13493" xr:uid="{00000000-0005-0000-0000-000099330000}"/>
    <cellStyle name="_Percent_Jazztel model 15-exhibits-Friso2_Mobile CSC - CMT 3 2" xfId="13494" xr:uid="{00000000-0005-0000-0000-00009A330000}"/>
    <cellStyle name="_Percent_Jazztel model 15-exhibits-Friso2_Mobile CSC - CMT 3_FCF" xfId="13495" xr:uid="{00000000-0005-0000-0000-00009B330000}"/>
    <cellStyle name="_Percent_Jazztel model 15-exhibits-Friso2_Mobile CSC - CMT 4" xfId="13496" xr:uid="{00000000-0005-0000-0000-00009C330000}"/>
    <cellStyle name="_Percent_Jazztel model 15-exhibits-Friso2_Mobile CSC - CMT_FCF" xfId="13497" xr:uid="{00000000-0005-0000-0000-00009D330000}"/>
    <cellStyle name="_Percent_Jazztel model 15-exhibits-Friso2_Mobile CSC - CMT_Merger model_10 Aug Credit" xfId="13498" xr:uid="{00000000-0005-0000-0000-00009E330000}"/>
    <cellStyle name="_Percent_Jazztel model 15-exhibits-Friso2_Mobile CSC - CMT_Merger model_10 Aug Credit 2" xfId="13499" xr:uid="{00000000-0005-0000-0000-00009F330000}"/>
    <cellStyle name="_Percent_Jazztel model 15-exhibits-Friso2_Mobile CSC - CMT_Merger model_10 Aug Credit 2 2" xfId="13500" xr:uid="{00000000-0005-0000-0000-0000A0330000}"/>
    <cellStyle name="_Percent_Jazztel model 15-exhibits-Friso2_Mobile CSC - CMT_Merger model_10 Aug Credit 2_FCF" xfId="13501" xr:uid="{00000000-0005-0000-0000-0000A1330000}"/>
    <cellStyle name="_Percent_Jazztel model 15-exhibits-Friso2_Mobile CSC - CMT_Merger model_10 Aug Credit 3" xfId="13502" xr:uid="{00000000-0005-0000-0000-0000A2330000}"/>
    <cellStyle name="_Percent_Jazztel model 15-exhibits-Friso2_Mobile CSC - CMT_Merger model_10 Aug Credit 3 2" xfId="13503" xr:uid="{00000000-0005-0000-0000-0000A3330000}"/>
    <cellStyle name="_Percent_Jazztel model 15-exhibits-Friso2_Mobile CSC - CMT_Merger model_10 Aug Credit 3_FCF" xfId="13504" xr:uid="{00000000-0005-0000-0000-0000A4330000}"/>
    <cellStyle name="_Percent_Jazztel model 15-exhibits-Friso2_Mobile CSC - CMT_Merger model_10 Aug Credit 4" xfId="13505" xr:uid="{00000000-0005-0000-0000-0000A5330000}"/>
    <cellStyle name="_Percent_Jazztel model 15-exhibits-Friso2_Mobile CSC - CMT_Merger model_10 Aug Credit_FCF" xfId="13506" xr:uid="{00000000-0005-0000-0000-0000A6330000}"/>
    <cellStyle name="_Percent_Jazztel model 16DP2-Exhibits" xfId="13507" xr:uid="{00000000-0005-0000-0000-0000A7330000}"/>
    <cellStyle name="_Percent_Jazztel model 16DP2-Exhibits 2" xfId="13508" xr:uid="{00000000-0005-0000-0000-0000A8330000}"/>
    <cellStyle name="_Percent_Jazztel model 16DP2-Exhibits 2 2" xfId="13509" xr:uid="{00000000-0005-0000-0000-0000A9330000}"/>
    <cellStyle name="_Percent_Jazztel model 16DP2-Exhibits 2_FCF" xfId="13510" xr:uid="{00000000-0005-0000-0000-0000AA330000}"/>
    <cellStyle name="_Percent_Jazztel model 16DP2-Exhibits 3" xfId="13511" xr:uid="{00000000-0005-0000-0000-0000AB330000}"/>
    <cellStyle name="_Percent_Jazztel model 16DP2-Exhibits 3 2" xfId="13512" xr:uid="{00000000-0005-0000-0000-0000AC330000}"/>
    <cellStyle name="_Percent_Jazztel model 16DP2-Exhibits 3_FCF" xfId="13513" xr:uid="{00000000-0005-0000-0000-0000AD330000}"/>
    <cellStyle name="_Percent_Jazztel model 16DP2-Exhibits 4" xfId="13514" xr:uid="{00000000-0005-0000-0000-0000AE330000}"/>
    <cellStyle name="_Percent_Jazztel model 16DP2-Exhibits_Bridge FC Act 2007 vs 2008 (Fct June) par entreprise" xfId="13515" xr:uid="{00000000-0005-0000-0000-0000AF330000}"/>
    <cellStyle name="_Percent_Jazztel model 16DP2-Exhibits_Bridge FC Act 2007 vs 2008 (Fct June) par entreprise 2" xfId="13516" xr:uid="{00000000-0005-0000-0000-0000B0330000}"/>
    <cellStyle name="_Percent_Jazztel model 16DP2-Exhibits_Bridge FC Act 2007 vs 2008 (Fct June) par entreprise 2 2" xfId="13517" xr:uid="{00000000-0005-0000-0000-0000B1330000}"/>
    <cellStyle name="_Percent_Jazztel model 16DP2-Exhibits_Bridge FC Act 2007 vs 2008 (Fct June) par entreprise 2_FCF" xfId="13518" xr:uid="{00000000-0005-0000-0000-0000B2330000}"/>
    <cellStyle name="_Percent_Jazztel model 16DP2-Exhibits_Bridge FC Act 2007 vs 2008 (Fct June) par entreprise 3" xfId="13519" xr:uid="{00000000-0005-0000-0000-0000B3330000}"/>
    <cellStyle name="_Percent_Jazztel model 16DP2-Exhibits_Bridge FC Act 2007 vs 2008 (Fct June) par entreprise 3 2" xfId="13520" xr:uid="{00000000-0005-0000-0000-0000B4330000}"/>
    <cellStyle name="_Percent_Jazztel model 16DP2-Exhibits_Bridge FC Act 2007 vs 2008 (Fct June) par entreprise 3_FCF" xfId="13521" xr:uid="{00000000-0005-0000-0000-0000B5330000}"/>
    <cellStyle name="_Percent_Jazztel model 16DP2-Exhibits_Bridge FC Act 2007 vs 2008 (Fct June) par entreprise 4" xfId="13522" xr:uid="{00000000-0005-0000-0000-0000B6330000}"/>
    <cellStyle name="_Percent_Jazztel model 16DP2-Exhibits_Bridge FC Act 2007 vs 2008 (Fct June) par entreprise_FCF" xfId="13523" xr:uid="{00000000-0005-0000-0000-0000B7330000}"/>
    <cellStyle name="_Percent_Jazztel model 16DP2-Exhibits_Cash Unit Review 2012 03 Acetow" xfId="13524" xr:uid="{00000000-0005-0000-0000-0000B8330000}"/>
    <cellStyle name="_Percent_Jazztel model 16DP2-Exhibits_Chiffres Pres board 2007" xfId="13525" xr:uid="{00000000-0005-0000-0000-0000B9330000}"/>
    <cellStyle name="_Percent_Jazztel model 16DP2-Exhibits_Chiffres Pres board 2007 2" xfId="13526" xr:uid="{00000000-0005-0000-0000-0000BA330000}"/>
    <cellStyle name="_Percent_Jazztel model 16DP2-Exhibits_Chiffres Pres board 2007 2 2" xfId="13527" xr:uid="{00000000-0005-0000-0000-0000BB330000}"/>
    <cellStyle name="_Percent_Jazztel model 16DP2-Exhibits_Chiffres Pres board 2007 2_FCF" xfId="13528" xr:uid="{00000000-0005-0000-0000-0000BC330000}"/>
    <cellStyle name="_Percent_Jazztel model 16DP2-Exhibits_Chiffres Pres board 2007 3" xfId="13529" xr:uid="{00000000-0005-0000-0000-0000BD330000}"/>
    <cellStyle name="_Percent_Jazztel model 16DP2-Exhibits_Chiffres Pres board 2007 3 2" xfId="13530" xr:uid="{00000000-0005-0000-0000-0000BE330000}"/>
    <cellStyle name="_Percent_Jazztel model 16DP2-Exhibits_Chiffres Pres board 2007 3_FCF" xfId="13531" xr:uid="{00000000-0005-0000-0000-0000BF330000}"/>
    <cellStyle name="_Percent_Jazztel model 16DP2-Exhibits_Chiffres Pres board 2007 4" xfId="13532" xr:uid="{00000000-0005-0000-0000-0000C0330000}"/>
    <cellStyle name="_Percent_Jazztel model 16DP2-Exhibits_Chiffres Pres board 2007_FCF" xfId="13533" xr:uid="{00000000-0005-0000-0000-0000C1330000}"/>
    <cellStyle name="_Percent_Jazztel model 16DP2-Exhibits_Chiffres Pres Juillet 2007" xfId="13534" xr:uid="{00000000-0005-0000-0000-0000C2330000}"/>
    <cellStyle name="_Percent_Jazztel model 16DP2-Exhibits_Chiffres Pres Juillet 2007 2" xfId="13535" xr:uid="{00000000-0005-0000-0000-0000C3330000}"/>
    <cellStyle name="_Percent_Jazztel model 16DP2-Exhibits_Chiffres Pres Juillet 2007 2 2" xfId="13536" xr:uid="{00000000-0005-0000-0000-0000C4330000}"/>
    <cellStyle name="_Percent_Jazztel model 16DP2-Exhibits_Chiffres Pres Juillet 2007 2_FCF" xfId="13537" xr:uid="{00000000-0005-0000-0000-0000C5330000}"/>
    <cellStyle name="_Percent_Jazztel model 16DP2-Exhibits_Chiffres Pres Juillet 2007 3" xfId="13538" xr:uid="{00000000-0005-0000-0000-0000C6330000}"/>
    <cellStyle name="_Percent_Jazztel model 16DP2-Exhibits_Chiffres Pres Juillet 2007 3 2" xfId="13539" xr:uid="{00000000-0005-0000-0000-0000C7330000}"/>
    <cellStyle name="_Percent_Jazztel model 16DP2-Exhibits_Chiffres Pres Juillet 2007 3_FCF" xfId="13540" xr:uid="{00000000-0005-0000-0000-0000C8330000}"/>
    <cellStyle name="_Percent_Jazztel model 16DP2-Exhibits_Chiffres Pres Juillet 2007 4" xfId="13541" xr:uid="{00000000-0005-0000-0000-0000C9330000}"/>
    <cellStyle name="_Percent_Jazztel model 16DP2-Exhibits_Chiffres Pres Juillet 2007_FCF" xfId="13542" xr:uid="{00000000-0005-0000-0000-0000CA330000}"/>
    <cellStyle name="_Percent_Jazztel model 16DP2-Exhibits_Conso Bridge EBITDA 2008x2007" xfId="13543" xr:uid="{00000000-0005-0000-0000-0000CB330000}"/>
    <cellStyle name="_Percent_Jazztel model 16DP2-Exhibits_Conso Bridge EBITDA 2008x2007 2" xfId="13544" xr:uid="{00000000-0005-0000-0000-0000CC330000}"/>
    <cellStyle name="_Percent_Jazztel model 16DP2-Exhibits_Conso Bridge EBITDA 2008x2007 2 2" xfId="13545" xr:uid="{00000000-0005-0000-0000-0000CD330000}"/>
    <cellStyle name="_Percent_Jazztel model 16DP2-Exhibits_Conso Bridge EBITDA 2008x2007 2_FCF" xfId="13546" xr:uid="{00000000-0005-0000-0000-0000CE330000}"/>
    <cellStyle name="_Percent_Jazztel model 16DP2-Exhibits_Conso Bridge EBITDA 2008x2007 3" xfId="13547" xr:uid="{00000000-0005-0000-0000-0000CF330000}"/>
    <cellStyle name="_Percent_Jazztel model 16DP2-Exhibits_Conso Bridge EBITDA 2008x2007 3 2" xfId="13548" xr:uid="{00000000-0005-0000-0000-0000D0330000}"/>
    <cellStyle name="_Percent_Jazztel model 16DP2-Exhibits_Conso Bridge EBITDA 2008x2007 3_FCF" xfId="13549" xr:uid="{00000000-0005-0000-0000-0000D1330000}"/>
    <cellStyle name="_Percent_Jazztel model 16DP2-Exhibits_Conso Bridge EBITDA 2008x2007 4" xfId="13550" xr:uid="{00000000-0005-0000-0000-0000D2330000}"/>
    <cellStyle name="_Percent_Jazztel model 16DP2-Exhibits_Conso Bridge EBITDA 2008x2007 SPRING06" xfId="13551" xr:uid="{00000000-0005-0000-0000-0000D3330000}"/>
    <cellStyle name="_Percent_Jazztel model 16DP2-Exhibits_Conso Bridge EBITDA 2008x2007 SPRING06 2" xfId="13552" xr:uid="{00000000-0005-0000-0000-0000D4330000}"/>
    <cellStyle name="_Percent_Jazztel model 16DP2-Exhibits_Conso Bridge EBITDA 2008x2007 SPRING06 2 2" xfId="13553" xr:uid="{00000000-0005-0000-0000-0000D5330000}"/>
    <cellStyle name="_Percent_Jazztel model 16DP2-Exhibits_Conso Bridge EBITDA 2008x2007 SPRING06 2_FCF" xfId="13554" xr:uid="{00000000-0005-0000-0000-0000D6330000}"/>
    <cellStyle name="_Percent_Jazztel model 16DP2-Exhibits_Conso Bridge EBITDA 2008x2007 SPRING06 3" xfId="13555" xr:uid="{00000000-0005-0000-0000-0000D7330000}"/>
    <cellStyle name="_Percent_Jazztel model 16DP2-Exhibits_Conso Bridge EBITDA 2008x2007 SPRING06 3 2" xfId="13556" xr:uid="{00000000-0005-0000-0000-0000D8330000}"/>
    <cellStyle name="_Percent_Jazztel model 16DP2-Exhibits_Conso Bridge EBITDA 2008x2007 SPRING06 3_FCF" xfId="13557" xr:uid="{00000000-0005-0000-0000-0000D9330000}"/>
    <cellStyle name="_Percent_Jazztel model 16DP2-Exhibits_Conso Bridge EBITDA 2008x2007 SPRING06 4" xfId="13558" xr:uid="{00000000-0005-0000-0000-0000DA330000}"/>
    <cellStyle name="_Percent_Jazztel model 16DP2-Exhibits_Conso Bridge EBITDA 2008x2007 SPRING06_FCF" xfId="13559" xr:uid="{00000000-0005-0000-0000-0000DB330000}"/>
    <cellStyle name="_Percent_Jazztel model 16DP2-Exhibits_Conso Bridge EBITDA 2008x2007_FCF" xfId="13560" xr:uid="{00000000-0005-0000-0000-0000DC330000}"/>
    <cellStyle name="_Percent_Jazztel model 16DP2-Exhibits_FCF" xfId="13561" xr:uid="{00000000-0005-0000-0000-0000DD330000}"/>
    <cellStyle name="_Percent_Jazztel model 16DP2-Exhibits_Formats RDG Dec 2007 vMAG Energy Services" xfId="13562" xr:uid="{00000000-0005-0000-0000-0000DE330000}"/>
    <cellStyle name="_Percent_Jazztel model 16DP2-Exhibits_Formats RDG Dec 2007 vMAG Energy Services 2" xfId="13563" xr:uid="{00000000-0005-0000-0000-0000DF330000}"/>
    <cellStyle name="_Percent_Jazztel model 16DP2-Exhibits_Formats RDG Dec 2007 vMAG Energy Services 2 2" xfId="13564" xr:uid="{00000000-0005-0000-0000-0000E0330000}"/>
    <cellStyle name="_Percent_Jazztel model 16DP2-Exhibits_Formats RDG Dec 2007 vMAG Energy Services 2_FCF" xfId="13565" xr:uid="{00000000-0005-0000-0000-0000E1330000}"/>
    <cellStyle name="_Percent_Jazztel model 16DP2-Exhibits_Formats RDG Dec 2007 vMAG Energy Services 3" xfId="13566" xr:uid="{00000000-0005-0000-0000-0000E2330000}"/>
    <cellStyle name="_Percent_Jazztel model 16DP2-Exhibits_Formats RDG Dec 2007 vMAG Energy Services 3 2" xfId="13567" xr:uid="{00000000-0005-0000-0000-0000E3330000}"/>
    <cellStyle name="_Percent_Jazztel model 16DP2-Exhibits_Formats RDG Dec 2007 vMAG Energy Services 3_FCF" xfId="13568" xr:uid="{00000000-0005-0000-0000-0000E4330000}"/>
    <cellStyle name="_Percent_Jazztel model 16DP2-Exhibits_Formats RDG Dec 2007 vMAG Energy Services 4" xfId="13569" xr:uid="{00000000-0005-0000-0000-0000E5330000}"/>
    <cellStyle name="_Percent_Jazztel model 16DP2-Exhibits_Formats RDG Dec 2007 vMAG Energy Services_FCF" xfId="13570" xr:uid="{00000000-0005-0000-0000-0000E6330000}"/>
    <cellStyle name="_Percent_Jazztel model 16DP2-Exhibits_P&amp;L Spring 200806" xfId="13571" xr:uid="{00000000-0005-0000-0000-0000E7330000}"/>
    <cellStyle name="_Percent_Jazztel model 16DP2-Exhibits_P&amp;L Spring 200806 2" xfId="13572" xr:uid="{00000000-0005-0000-0000-0000E8330000}"/>
    <cellStyle name="_Percent_Jazztel model 16DP2-Exhibits_P&amp;L Spring 200806 2 2" xfId="13573" xr:uid="{00000000-0005-0000-0000-0000E9330000}"/>
    <cellStyle name="_Percent_Jazztel model 16DP2-Exhibits_P&amp;L Spring 200806 2_FCF" xfId="13574" xr:uid="{00000000-0005-0000-0000-0000EA330000}"/>
    <cellStyle name="_Percent_Jazztel model 16DP2-Exhibits_P&amp;L Spring 200806 3" xfId="13575" xr:uid="{00000000-0005-0000-0000-0000EB330000}"/>
    <cellStyle name="_Percent_Jazztel model 16DP2-Exhibits_P&amp;L Spring 200806 3 2" xfId="13576" xr:uid="{00000000-0005-0000-0000-0000EC330000}"/>
    <cellStyle name="_Percent_Jazztel model 16DP2-Exhibits_P&amp;L Spring 200806 3_FCF" xfId="13577" xr:uid="{00000000-0005-0000-0000-0000ED330000}"/>
    <cellStyle name="_Percent_Jazztel model 16DP2-Exhibits_P&amp;L Spring 200806 4" xfId="13578" xr:uid="{00000000-0005-0000-0000-0000EE330000}"/>
    <cellStyle name="_Percent_Jazztel model 16DP2-Exhibits_P&amp;L Spring 200806_FCF" xfId="13579" xr:uid="{00000000-0005-0000-0000-0000EF330000}"/>
    <cellStyle name="_Percent_Jazztel model 16DP2-Exhibits_Présentation au Board" xfId="13580" xr:uid="{00000000-0005-0000-0000-0000F0330000}"/>
    <cellStyle name="_Percent_Jazztel model 16DP2-Exhibits_Présentation au Board 2" xfId="13581" xr:uid="{00000000-0005-0000-0000-0000F1330000}"/>
    <cellStyle name="_Percent_Jazztel model 16DP2-Exhibits_Présentation au Board 2 2" xfId="13582" xr:uid="{00000000-0005-0000-0000-0000F2330000}"/>
    <cellStyle name="_Percent_Jazztel model 16DP2-Exhibits_Présentation au Board 2_FCF" xfId="13583" xr:uid="{00000000-0005-0000-0000-0000F3330000}"/>
    <cellStyle name="_Percent_Jazztel model 16DP2-Exhibits_Présentation au Board 3" xfId="13584" xr:uid="{00000000-0005-0000-0000-0000F4330000}"/>
    <cellStyle name="_Percent_Jazztel model 16DP2-Exhibits_Présentation au Board 3 2" xfId="13585" xr:uid="{00000000-0005-0000-0000-0000F5330000}"/>
    <cellStyle name="_Percent_Jazztel model 16DP2-Exhibits_Présentation au Board 3_FCF" xfId="13586" xr:uid="{00000000-0005-0000-0000-0000F6330000}"/>
    <cellStyle name="_Percent_Jazztel model 16DP2-Exhibits_Présentation au Board 4" xfId="13587" xr:uid="{00000000-0005-0000-0000-0000F7330000}"/>
    <cellStyle name="_Percent_Jazztel model 16DP2-Exhibits_Présentation au Board July 29" xfId="13588" xr:uid="{00000000-0005-0000-0000-0000F8330000}"/>
    <cellStyle name="_Percent_Jazztel model 16DP2-Exhibits_Présentation au Board July 29 2" xfId="13589" xr:uid="{00000000-0005-0000-0000-0000F9330000}"/>
    <cellStyle name="_Percent_Jazztel model 16DP2-Exhibits_Présentation au Board July 29 2 2" xfId="13590" xr:uid="{00000000-0005-0000-0000-0000FA330000}"/>
    <cellStyle name="_Percent_Jazztel model 16DP2-Exhibits_Présentation au Board July 29 2_FCF" xfId="13591" xr:uid="{00000000-0005-0000-0000-0000FB330000}"/>
    <cellStyle name="_Percent_Jazztel model 16DP2-Exhibits_Présentation au Board July 29 3" xfId="13592" xr:uid="{00000000-0005-0000-0000-0000FC330000}"/>
    <cellStyle name="_Percent_Jazztel model 16DP2-Exhibits_Présentation au Board July 29 3 2" xfId="13593" xr:uid="{00000000-0005-0000-0000-0000FD330000}"/>
    <cellStyle name="_Percent_Jazztel model 16DP2-Exhibits_Présentation au Board July 29 3_FCF" xfId="13594" xr:uid="{00000000-0005-0000-0000-0000FE330000}"/>
    <cellStyle name="_Percent_Jazztel model 16DP2-Exhibits_Présentation au Board July 29 4" xfId="13595" xr:uid="{00000000-0005-0000-0000-0000FF330000}"/>
    <cellStyle name="_Percent_Jazztel model 16DP2-Exhibits_Présentation au Board July 29_FCF" xfId="13596" xr:uid="{00000000-0005-0000-0000-000000340000}"/>
    <cellStyle name="_Percent_Jazztel model 16DP2-Exhibits_Présentation au Board_FCF" xfId="13597" xr:uid="{00000000-0005-0000-0000-000001340000}"/>
    <cellStyle name="_Percent_Jazztel model 16DP2-Exhibits_Présentation au CDG July 21 v080708" xfId="13598" xr:uid="{00000000-0005-0000-0000-000002340000}"/>
    <cellStyle name="_Percent_Jazztel model 16DP2-Exhibits_Présentation au CDG July 21 v080708 2" xfId="13599" xr:uid="{00000000-0005-0000-0000-000003340000}"/>
    <cellStyle name="_Percent_Jazztel model 16DP2-Exhibits_Présentation au CDG July 21 v080708 2 2" xfId="13600" xr:uid="{00000000-0005-0000-0000-000004340000}"/>
    <cellStyle name="_Percent_Jazztel model 16DP2-Exhibits_Présentation au CDG July 21 v080708 2_FCF" xfId="13601" xr:uid="{00000000-0005-0000-0000-000005340000}"/>
    <cellStyle name="_Percent_Jazztel model 16DP2-Exhibits_Présentation au CDG July 21 v080708 3" xfId="13602" xr:uid="{00000000-0005-0000-0000-000006340000}"/>
    <cellStyle name="_Percent_Jazztel model 16DP2-Exhibits_Présentation au CDG July 21 v080708 3 2" xfId="13603" xr:uid="{00000000-0005-0000-0000-000007340000}"/>
    <cellStyle name="_Percent_Jazztel model 16DP2-Exhibits_Présentation au CDG July 21 v080708 3_FCF" xfId="13604" xr:uid="{00000000-0005-0000-0000-000008340000}"/>
    <cellStyle name="_Percent_Jazztel model 16DP2-Exhibits_Présentation au CDG July 21 v080708 4" xfId="13605" xr:uid="{00000000-0005-0000-0000-000009340000}"/>
    <cellStyle name="_Percent_Jazztel model 16DP2-Exhibits_Présentation au CDG July 21 v080708_FCF" xfId="13606" xr:uid="{00000000-0005-0000-0000-00000A340000}"/>
    <cellStyle name="_Percent_Jazztel model 16DP2-Exhibits_Présention au Board July 29" xfId="13607" xr:uid="{00000000-0005-0000-0000-00000B340000}"/>
    <cellStyle name="_Percent_Jazztel model 16DP2-Exhibits_Présention au Board July 29 2" xfId="13608" xr:uid="{00000000-0005-0000-0000-00000C340000}"/>
    <cellStyle name="_Percent_Jazztel model 16DP2-Exhibits_Présention au Board July 29 2 2" xfId="13609" xr:uid="{00000000-0005-0000-0000-00000D340000}"/>
    <cellStyle name="_Percent_Jazztel model 16DP2-Exhibits_Présention au Board July 29 2_FCF" xfId="13610" xr:uid="{00000000-0005-0000-0000-00000E340000}"/>
    <cellStyle name="_Percent_Jazztel model 16DP2-Exhibits_Présention au Board July 29 3" xfId="13611" xr:uid="{00000000-0005-0000-0000-00000F340000}"/>
    <cellStyle name="_Percent_Jazztel model 16DP2-Exhibits_Présention au Board July 29 3 2" xfId="13612" xr:uid="{00000000-0005-0000-0000-000010340000}"/>
    <cellStyle name="_Percent_Jazztel model 16DP2-Exhibits_Présention au Board July 29 3_FCF" xfId="13613" xr:uid="{00000000-0005-0000-0000-000011340000}"/>
    <cellStyle name="_Percent_Jazztel model 16DP2-Exhibits_Présention au Board July 29 4" xfId="13614" xr:uid="{00000000-0005-0000-0000-000012340000}"/>
    <cellStyle name="_Percent_Jazztel model 16DP2-Exhibits_Présention au Board July 29_FCF" xfId="13615" xr:uid="{00000000-0005-0000-0000-000013340000}"/>
    <cellStyle name="_Percent_Jazztel model 16DP2-Exhibits_SPRING 2010" xfId="13616" xr:uid="{00000000-0005-0000-0000-000014340000}"/>
    <cellStyle name="_Percent_Jazztel model 16DP2-Exhibits_SPRING 2010 2" xfId="13617" xr:uid="{00000000-0005-0000-0000-000015340000}"/>
    <cellStyle name="_Percent_Jazztel model 16DP2-Exhibits_SPRING 2010 2 2" xfId="13618" xr:uid="{00000000-0005-0000-0000-000016340000}"/>
    <cellStyle name="_Percent_Jazztel model 16DP2-Exhibits_SPRING 2010 2_FCF" xfId="13619" xr:uid="{00000000-0005-0000-0000-000017340000}"/>
    <cellStyle name="_Percent_Jazztel model 16DP2-Exhibits_SPRING 2010 3" xfId="13620" xr:uid="{00000000-0005-0000-0000-000018340000}"/>
    <cellStyle name="_Percent_Jazztel model 16DP2-Exhibits_SPRING 2010 3 2" xfId="13621" xr:uid="{00000000-0005-0000-0000-000019340000}"/>
    <cellStyle name="_Percent_Jazztel model 16DP2-Exhibits_SPRING 2010 3_FCF" xfId="13622" xr:uid="{00000000-0005-0000-0000-00001A340000}"/>
    <cellStyle name="_Percent_Jazztel model 16DP2-Exhibits_SPRING 2010 4" xfId="13623" xr:uid="{00000000-0005-0000-0000-00001B340000}"/>
    <cellStyle name="_Percent_Jazztel model 16DP2-Exhibits_SPRING 2010_FCF" xfId="13624" xr:uid="{00000000-0005-0000-0000-00001C340000}"/>
    <cellStyle name="_Percent_Jazztel model 16DP2-Exhibits_Synthèse Rhodia Spring Dec 2007 P&amp;L" xfId="13625" xr:uid="{00000000-0005-0000-0000-00001D340000}"/>
    <cellStyle name="_Percent_Jazztel model 16DP2-Exhibits_Synthèse Rhodia Spring Dec 2007 P&amp;L 2" xfId="13626" xr:uid="{00000000-0005-0000-0000-00001E340000}"/>
    <cellStyle name="_Percent_Jazztel model 16DP2-Exhibits_Synthèse Rhodia Spring Dec 2007 P&amp;L 2 2" xfId="13627" xr:uid="{00000000-0005-0000-0000-00001F340000}"/>
    <cellStyle name="_Percent_Jazztel model 16DP2-Exhibits_Synthèse Rhodia Spring Dec 2007 P&amp;L 2_FCF" xfId="13628" xr:uid="{00000000-0005-0000-0000-000020340000}"/>
    <cellStyle name="_Percent_Jazztel model 16DP2-Exhibits_Synthèse Rhodia Spring Dec 2007 P&amp;L 3" xfId="13629" xr:uid="{00000000-0005-0000-0000-000021340000}"/>
    <cellStyle name="_Percent_Jazztel model 16DP2-Exhibits_Synthèse Rhodia Spring Dec 2007 P&amp;L 3 2" xfId="13630" xr:uid="{00000000-0005-0000-0000-000022340000}"/>
    <cellStyle name="_Percent_Jazztel model 16DP2-Exhibits_Synthèse Rhodia Spring Dec 2007 P&amp;L 3_FCF" xfId="13631" xr:uid="{00000000-0005-0000-0000-000023340000}"/>
    <cellStyle name="_Percent_Jazztel model 16DP2-Exhibits_Synthèse Rhodia Spring Dec 2007 P&amp;L 4" xfId="13632" xr:uid="{00000000-0005-0000-0000-000024340000}"/>
    <cellStyle name="_Percent_Jazztel model 16DP2-Exhibits_Synthèse Rhodia Spring Dec 2007 P&amp;L_FCF" xfId="13633" xr:uid="{00000000-0005-0000-0000-000025340000}"/>
    <cellStyle name="_Percent_Jazztel model 16DP2-Exhibits_WC &amp; Free Cash Flow 2011-10" xfId="13634" xr:uid="{00000000-0005-0000-0000-000026340000}"/>
    <cellStyle name="_Percent_Jazztel model 16DP2-Exhibits_WC &amp; Free Cash Flow 2011-10 2" xfId="13635" xr:uid="{00000000-0005-0000-0000-000027340000}"/>
    <cellStyle name="_Percent_Jazztel model 16DP2-Exhibits_WC &amp; Free Cash Flow 2011-10 2 2" xfId="13636" xr:uid="{00000000-0005-0000-0000-000028340000}"/>
    <cellStyle name="_Percent_Jazztel model 16DP2-Exhibits_WC &amp; Free Cash Flow 2011-10 2_FCF" xfId="13637" xr:uid="{00000000-0005-0000-0000-000029340000}"/>
    <cellStyle name="_Percent_Jazztel model 16DP2-Exhibits_WC &amp; Free Cash Flow 2011-10 3" xfId="13638" xr:uid="{00000000-0005-0000-0000-00002A340000}"/>
    <cellStyle name="_Percent_Jazztel model 16DP2-Exhibits_WC &amp; Free Cash Flow 2011-10 3 2" xfId="13639" xr:uid="{00000000-0005-0000-0000-00002B340000}"/>
    <cellStyle name="_Percent_Jazztel model 16DP2-Exhibits_WC &amp; Free Cash Flow 2011-10 3_FCF" xfId="13640" xr:uid="{00000000-0005-0000-0000-00002C340000}"/>
    <cellStyle name="_Percent_Jazztel model 16DP2-Exhibits_WC &amp; Free Cash Flow 2011-10 4" xfId="13641" xr:uid="{00000000-0005-0000-0000-00002D340000}"/>
    <cellStyle name="_Percent_Jazztel model 16DP2-Exhibits_WC &amp; Free Cash Flow 2011-10_FCF" xfId="13642" xr:uid="{00000000-0005-0000-0000-00002E340000}"/>
    <cellStyle name="_Percent_Jazztel model 16DP2-Exhibits_WC &amp; Free Cash Flow Spring 200806" xfId="13643" xr:uid="{00000000-0005-0000-0000-00002F340000}"/>
    <cellStyle name="_Percent_Jazztel model 16DP2-Exhibits_WC &amp; Free Cash Flow Spring 200806 2" xfId="13644" xr:uid="{00000000-0005-0000-0000-000030340000}"/>
    <cellStyle name="_Percent_Jazztel model 16DP2-Exhibits_WC &amp; Free Cash Flow Spring 200806 2 2" xfId="13645" xr:uid="{00000000-0005-0000-0000-000031340000}"/>
    <cellStyle name="_Percent_Jazztel model 16DP2-Exhibits_WC &amp; Free Cash Flow Spring 200806 2_FCF" xfId="13646" xr:uid="{00000000-0005-0000-0000-000032340000}"/>
    <cellStyle name="_Percent_Jazztel model 16DP2-Exhibits_WC &amp; Free Cash Flow Spring 200806 3" xfId="13647" xr:uid="{00000000-0005-0000-0000-000033340000}"/>
    <cellStyle name="_Percent_Jazztel model 16DP2-Exhibits_WC &amp; Free Cash Flow Spring 200806 3 2" xfId="13648" xr:uid="{00000000-0005-0000-0000-000034340000}"/>
    <cellStyle name="_Percent_Jazztel model 16DP2-Exhibits_WC &amp; Free Cash Flow Spring 200806 3_FCF" xfId="13649" xr:uid="{00000000-0005-0000-0000-000035340000}"/>
    <cellStyle name="_Percent_Jazztel model 16DP2-Exhibits_WC &amp; Free Cash Flow Spring 200806 4" xfId="13650" xr:uid="{00000000-0005-0000-0000-000036340000}"/>
    <cellStyle name="_Percent_Jazztel model 16DP2-Exhibits_WC &amp; Free Cash Flow Spring 200806_FCF" xfId="13651" xr:uid="{00000000-0005-0000-0000-000037340000}"/>
    <cellStyle name="_Percent_Jazztel model 16DP3-Exhibits" xfId="13652" xr:uid="{00000000-0005-0000-0000-000038340000}"/>
    <cellStyle name="_Percent_Jazztel model 16DP3-Exhibits 2" xfId="13653" xr:uid="{00000000-0005-0000-0000-000039340000}"/>
    <cellStyle name="_Percent_Jazztel model 16DP3-Exhibits 2 2" xfId="13654" xr:uid="{00000000-0005-0000-0000-00003A340000}"/>
    <cellStyle name="_Percent_Jazztel model 16DP3-Exhibits 2_FCF" xfId="13655" xr:uid="{00000000-0005-0000-0000-00003B340000}"/>
    <cellStyle name="_Percent_Jazztel model 16DP3-Exhibits 3" xfId="13656" xr:uid="{00000000-0005-0000-0000-00003C340000}"/>
    <cellStyle name="_Percent_Jazztel model 16DP3-Exhibits 3 2" xfId="13657" xr:uid="{00000000-0005-0000-0000-00003D340000}"/>
    <cellStyle name="_Percent_Jazztel model 16DP3-Exhibits 3_FCF" xfId="13658" xr:uid="{00000000-0005-0000-0000-00003E340000}"/>
    <cellStyle name="_Percent_Jazztel model 16DP3-Exhibits 4" xfId="13659" xr:uid="{00000000-0005-0000-0000-00003F340000}"/>
    <cellStyle name="_Percent_Jazztel model 16DP3-Exhibits_Bridge FC Act 2007 vs 2008 (Fct June) par entreprise" xfId="13660" xr:uid="{00000000-0005-0000-0000-000040340000}"/>
    <cellStyle name="_Percent_Jazztel model 16DP3-Exhibits_Bridge FC Act 2007 vs 2008 (Fct June) par entreprise 2" xfId="13661" xr:uid="{00000000-0005-0000-0000-000041340000}"/>
    <cellStyle name="_Percent_Jazztel model 16DP3-Exhibits_Bridge FC Act 2007 vs 2008 (Fct June) par entreprise 2 2" xfId="13662" xr:uid="{00000000-0005-0000-0000-000042340000}"/>
    <cellStyle name="_Percent_Jazztel model 16DP3-Exhibits_Bridge FC Act 2007 vs 2008 (Fct June) par entreprise 2_FCF" xfId="13663" xr:uid="{00000000-0005-0000-0000-000043340000}"/>
    <cellStyle name="_Percent_Jazztel model 16DP3-Exhibits_Bridge FC Act 2007 vs 2008 (Fct June) par entreprise 3" xfId="13664" xr:uid="{00000000-0005-0000-0000-000044340000}"/>
    <cellStyle name="_Percent_Jazztel model 16DP3-Exhibits_Bridge FC Act 2007 vs 2008 (Fct June) par entreprise 3 2" xfId="13665" xr:uid="{00000000-0005-0000-0000-000045340000}"/>
    <cellStyle name="_Percent_Jazztel model 16DP3-Exhibits_Bridge FC Act 2007 vs 2008 (Fct June) par entreprise 3_FCF" xfId="13666" xr:uid="{00000000-0005-0000-0000-000046340000}"/>
    <cellStyle name="_Percent_Jazztel model 16DP3-Exhibits_Bridge FC Act 2007 vs 2008 (Fct June) par entreprise 4" xfId="13667" xr:uid="{00000000-0005-0000-0000-000047340000}"/>
    <cellStyle name="_Percent_Jazztel model 16DP3-Exhibits_Bridge FC Act 2007 vs 2008 (Fct June) par entreprise_FCF" xfId="13668" xr:uid="{00000000-0005-0000-0000-000048340000}"/>
    <cellStyle name="_Percent_Jazztel model 16DP3-Exhibits_Cash Unit Review 2012 03 Acetow" xfId="13669" xr:uid="{00000000-0005-0000-0000-000049340000}"/>
    <cellStyle name="_Percent_Jazztel model 16DP3-Exhibits_Chiffres Pres board 2007" xfId="13670" xr:uid="{00000000-0005-0000-0000-00004A340000}"/>
    <cellStyle name="_Percent_Jazztel model 16DP3-Exhibits_Chiffres Pres board 2007 2" xfId="13671" xr:uid="{00000000-0005-0000-0000-00004B340000}"/>
    <cellStyle name="_Percent_Jazztel model 16DP3-Exhibits_Chiffres Pres board 2007 2 2" xfId="13672" xr:uid="{00000000-0005-0000-0000-00004C340000}"/>
    <cellStyle name="_Percent_Jazztel model 16DP3-Exhibits_Chiffres Pres board 2007 2_FCF" xfId="13673" xr:uid="{00000000-0005-0000-0000-00004D340000}"/>
    <cellStyle name="_Percent_Jazztel model 16DP3-Exhibits_Chiffres Pres board 2007 3" xfId="13674" xr:uid="{00000000-0005-0000-0000-00004E340000}"/>
    <cellStyle name="_Percent_Jazztel model 16DP3-Exhibits_Chiffres Pres board 2007 3 2" xfId="13675" xr:uid="{00000000-0005-0000-0000-00004F340000}"/>
    <cellStyle name="_Percent_Jazztel model 16DP3-Exhibits_Chiffres Pres board 2007 3_FCF" xfId="13676" xr:uid="{00000000-0005-0000-0000-000050340000}"/>
    <cellStyle name="_Percent_Jazztel model 16DP3-Exhibits_Chiffres Pres board 2007 4" xfId="13677" xr:uid="{00000000-0005-0000-0000-000051340000}"/>
    <cellStyle name="_Percent_Jazztel model 16DP3-Exhibits_Chiffres Pres board 2007_FCF" xfId="13678" xr:uid="{00000000-0005-0000-0000-000052340000}"/>
    <cellStyle name="_Percent_Jazztel model 16DP3-Exhibits_Chiffres Pres Juillet 2007" xfId="13679" xr:uid="{00000000-0005-0000-0000-000053340000}"/>
    <cellStyle name="_Percent_Jazztel model 16DP3-Exhibits_Chiffres Pres Juillet 2007 2" xfId="13680" xr:uid="{00000000-0005-0000-0000-000054340000}"/>
    <cellStyle name="_Percent_Jazztel model 16DP3-Exhibits_Chiffres Pres Juillet 2007 2 2" xfId="13681" xr:uid="{00000000-0005-0000-0000-000055340000}"/>
    <cellStyle name="_Percent_Jazztel model 16DP3-Exhibits_Chiffres Pres Juillet 2007 2_FCF" xfId="13682" xr:uid="{00000000-0005-0000-0000-000056340000}"/>
    <cellStyle name="_Percent_Jazztel model 16DP3-Exhibits_Chiffres Pres Juillet 2007 3" xfId="13683" xr:uid="{00000000-0005-0000-0000-000057340000}"/>
    <cellStyle name="_Percent_Jazztel model 16DP3-Exhibits_Chiffres Pres Juillet 2007 3 2" xfId="13684" xr:uid="{00000000-0005-0000-0000-000058340000}"/>
    <cellStyle name="_Percent_Jazztel model 16DP3-Exhibits_Chiffres Pres Juillet 2007 3_FCF" xfId="13685" xr:uid="{00000000-0005-0000-0000-000059340000}"/>
    <cellStyle name="_Percent_Jazztel model 16DP3-Exhibits_Chiffres Pres Juillet 2007 4" xfId="13686" xr:uid="{00000000-0005-0000-0000-00005A340000}"/>
    <cellStyle name="_Percent_Jazztel model 16DP3-Exhibits_Chiffres Pres Juillet 2007_FCF" xfId="13687" xr:uid="{00000000-0005-0000-0000-00005B340000}"/>
    <cellStyle name="_Percent_Jazztel model 16DP3-Exhibits_Conso Bridge EBITDA 2008x2007" xfId="13688" xr:uid="{00000000-0005-0000-0000-00005C340000}"/>
    <cellStyle name="_Percent_Jazztel model 16DP3-Exhibits_Conso Bridge EBITDA 2008x2007 2" xfId="13689" xr:uid="{00000000-0005-0000-0000-00005D340000}"/>
    <cellStyle name="_Percent_Jazztel model 16DP3-Exhibits_Conso Bridge EBITDA 2008x2007 2 2" xfId="13690" xr:uid="{00000000-0005-0000-0000-00005E340000}"/>
    <cellStyle name="_Percent_Jazztel model 16DP3-Exhibits_Conso Bridge EBITDA 2008x2007 2_FCF" xfId="13691" xr:uid="{00000000-0005-0000-0000-00005F340000}"/>
    <cellStyle name="_Percent_Jazztel model 16DP3-Exhibits_Conso Bridge EBITDA 2008x2007 3" xfId="13692" xr:uid="{00000000-0005-0000-0000-000060340000}"/>
    <cellStyle name="_Percent_Jazztel model 16DP3-Exhibits_Conso Bridge EBITDA 2008x2007 3 2" xfId="13693" xr:uid="{00000000-0005-0000-0000-000061340000}"/>
    <cellStyle name="_Percent_Jazztel model 16DP3-Exhibits_Conso Bridge EBITDA 2008x2007 3_FCF" xfId="13694" xr:uid="{00000000-0005-0000-0000-000062340000}"/>
    <cellStyle name="_Percent_Jazztel model 16DP3-Exhibits_Conso Bridge EBITDA 2008x2007 4" xfId="13695" xr:uid="{00000000-0005-0000-0000-000063340000}"/>
    <cellStyle name="_Percent_Jazztel model 16DP3-Exhibits_Conso Bridge EBITDA 2008x2007 SPRING06" xfId="13696" xr:uid="{00000000-0005-0000-0000-000064340000}"/>
    <cellStyle name="_Percent_Jazztel model 16DP3-Exhibits_Conso Bridge EBITDA 2008x2007 SPRING06 2" xfId="13697" xr:uid="{00000000-0005-0000-0000-000065340000}"/>
    <cellStyle name="_Percent_Jazztel model 16DP3-Exhibits_Conso Bridge EBITDA 2008x2007 SPRING06 2 2" xfId="13698" xr:uid="{00000000-0005-0000-0000-000066340000}"/>
    <cellStyle name="_Percent_Jazztel model 16DP3-Exhibits_Conso Bridge EBITDA 2008x2007 SPRING06 2_FCF" xfId="13699" xr:uid="{00000000-0005-0000-0000-000067340000}"/>
    <cellStyle name="_Percent_Jazztel model 16DP3-Exhibits_Conso Bridge EBITDA 2008x2007 SPRING06 3" xfId="13700" xr:uid="{00000000-0005-0000-0000-000068340000}"/>
    <cellStyle name="_Percent_Jazztel model 16DP3-Exhibits_Conso Bridge EBITDA 2008x2007 SPRING06 3 2" xfId="13701" xr:uid="{00000000-0005-0000-0000-000069340000}"/>
    <cellStyle name="_Percent_Jazztel model 16DP3-Exhibits_Conso Bridge EBITDA 2008x2007 SPRING06 3_FCF" xfId="13702" xr:uid="{00000000-0005-0000-0000-00006A340000}"/>
    <cellStyle name="_Percent_Jazztel model 16DP3-Exhibits_Conso Bridge EBITDA 2008x2007 SPRING06 4" xfId="13703" xr:uid="{00000000-0005-0000-0000-00006B340000}"/>
    <cellStyle name="_Percent_Jazztel model 16DP3-Exhibits_Conso Bridge EBITDA 2008x2007 SPRING06_FCF" xfId="13704" xr:uid="{00000000-0005-0000-0000-00006C340000}"/>
    <cellStyle name="_Percent_Jazztel model 16DP3-Exhibits_Conso Bridge EBITDA 2008x2007_FCF" xfId="13705" xr:uid="{00000000-0005-0000-0000-00006D340000}"/>
    <cellStyle name="_Percent_Jazztel model 16DP3-Exhibits_FCF" xfId="13706" xr:uid="{00000000-0005-0000-0000-00006E340000}"/>
    <cellStyle name="_Percent_Jazztel model 16DP3-Exhibits_Formats RDG Dec 2007 vMAG Energy Services" xfId="13707" xr:uid="{00000000-0005-0000-0000-00006F340000}"/>
    <cellStyle name="_Percent_Jazztel model 16DP3-Exhibits_Formats RDG Dec 2007 vMAG Energy Services 2" xfId="13708" xr:uid="{00000000-0005-0000-0000-000070340000}"/>
    <cellStyle name="_Percent_Jazztel model 16DP3-Exhibits_Formats RDG Dec 2007 vMAG Energy Services 2 2" xfId="13709" xr:uid="{00000000-0005-0000-0000-000071340000}"/>
    <cellStyle name="_Percent_Jazztel model 16DP3-Exhibits_Formats RDG Dec 2007 vMAG Energy Services 2_FCF" xfId="13710" xr:uid="{00000000-0005-0000-0000-000072340000}"/>
    <cellStyle name="_Percent_Jazztel model 16DP3-Exhibits_Formats RDG Dec 2007 vMAG Energy Services 3" xfId="13711" xr:uid="{00000000-0005-0000-0000-000073340000}"/>
    <cellStyle name="_Percent_Jazztel model 16DP3-Exhibits_Formats RDG Dec 2007 vMAG Energy Services 3 2" xfId="13712" xr:uid="{00000000-0005-0000-0000-000074340000}"/>
    <cellStyle name="_Percent_Jazztel model 16DP3-Exhibits_Formats RDG Dec 2007 vMAG Energy Services 3_FCF" xfId="13713" xr:uid="{00000000-0005-0000-0000-000075340000}"/>
    <cellStyle name="_Percent_Jazztel model 16DP3-Exhibits_Formats RDG Dec 2007 vMAG Energy Services 4" xfId="13714" xr:uid="{00000000-0005-0000-0000-000076340000}"/>
    <cellStyle name="_Percent_Jazztel model 16DP3-Exhibits_Formats RDG Dec 2007 vMAG Energy Services_FCF" xfId="13715" xr:uid="{00000000-0005-0000-0000-000077340000}"/>
    <cellStyle name="_Percent_Jazztel model 16DP3-Exhibits_P&amp;L Spring 200806" xfId="13716" xr:uid="{00000000-0005-0000-0000-000078340000}"/>
    <cellStyle name="_Percent_Jazztel model 16DP3-Exhibits_P&amp;L Spring 200806 2" xfId="13717" xr:uid="{00000000-0005-0000-0000-000079340000}"/>
    <cellStyle name="_Percent_Jazztel model 16DP3-Exhibits_P&amp;L Spring 200806 2 2" xfId="13718" xr:uid="{00000000-0005-0000-0000-00007A340000}"/>
    <cellStyle name="_Percent_Jazztel model 16DP3-Exhibits_P&amp;L Spring 200806 2_FCF" xfId="13719" xr:uid="{00000000-0005-0000-0000-00007B340000}"/>
    <cellStyle name="_Percent_Jazztel model 16DP3-Exhibits_P&amp;L Spring 200806 3" xfId="13720" xr:uid="{00000000-0005-0000-0000-00007C340000}"/>
    <cellStyle name="_Percent_Jazztel model 16DP3-Exhibits_P&amp;L Spring 200806 3 2" xfId="13721" xr:uid="{00000000-0005-0000-0000-00007D340000}"/>
    <cellStyle name="_Percent_Jazztel model 16DP3-Exhibits_P&amp;L Spring 200806 3_FCF" xfId="13722" xr:uid="{00000000-0005-0000-0000-00007E340000}"/>
    <cellStyle name="_Percent_Jazztel model 16DP3-Exhibits_P&amp;L Spring 200806 4" xfId="13723" xr:uid="{00000000-0005-0000-0000-00007F340000}"/>
    <cellStyle name="_Percent_Jazztel model 16DP3-Exhibits_P&amp;L Spring 200806_FCF" xfId="13724" xr:uid="{00000000-0005-0000-0000-000080340000}"/>
    <cellStyle name="_Percent_Jazztel model 16DP3-Exhibits_Présentation au Board" xfId="13725" xr:uid="{00000000-0005-0000-0000-000081340000}"/>
    <cellStyle name="_Percent_Jazztel model 16DP3-Exhibits_Présentation au Board 2" xfId="13726" xr:uid="{00000000-0005-0000-0000-000082340000}"/>
    <cellStyle name="_Percent_Jazztel model 16DP3-Exhibits_Présentation au Board 2 2" xfId="13727" xr:uid="{00000000-0005-0000-0000-000083340000}"/>
    <cellStyle name="_Percent_Jazztel model 16DP3-Exhibits_Présentation au Board 2_FCF" xfId="13728" xr:uid="{00000000-0005-0000-0000-000084340000}"/>
    <cellStyle name="_Percent_Jazztel model 16DP3-Exhibits_Présentation au Board 3" xfId="13729" xr:uid="{00000000-0005-0000-0000-000085340000}"/>
    <cellStyle name="_Percent_Jazztel model 16DP3-Exhibits_Présentation au Board 3 2" xfId="13730" xr:uid="{00000000-0005-0000-0000-000086340000}"/>
    <cellStyle name="_Percent_Jazztel model 16DP3-Exhibits_Présentation au Board 3_FCF" xfId="13731" xr:uid="{00000000-0005-0000-0000-000087340000}"/>
    <cellStyle name="_Percent_Jazztel model 16DP3-Exhibits_Présentation au Board 4" xfId="13732" xr:uid="{00000000-0005-0000-0000-000088340000}"/>
    <cellStyle name="_Percent_Jazztel model 16DP3-Exhibits_Présentation au Board July 29" xfId="13733" xr:uid="{00000000-0005-0000-0000-000089340000}"/>
    <cellStyle name="_Percent_Jazztel model 16DP3-Exhibits_Présentation au Board July 29 2" xfId="13734" xr:uid="{00000000-0005-0000-0000-00008A340000}"/>
    <cellStyle name="_Percent_Jazztel model 16DP3-Exhibits_Présentation au Board July 29 2 2" xfId="13735" xr:uid="{00000000-0005-0000-0000-00008B340000}"/>
    <cellStyle name="_Percent_Jazztel model 16DP3-Exhibits_Présentation au Board July 29 2_FCF" xfId="13736" xr:uid="{00000000-0005-0000-0000-00008C340000}"/>
    <cellStyle name="_Percent_Jazztel model 16DP3-Exhibits_Présentation au Board July 29 3" xfId="13737" xr:uid="{00000000-0005-0000-0000-00008D340000}"/>
    <cellStyle name="_Percent_Jazztel model 16DP3-Exhibits_Présentation au Board July 29 3 2" xfId="13738" xr:uid="{00000000-0005-0000-0000-00008E340000}"/>
    <cellStyle name="_Percent_Jazztel model 16DP3-Exhibits_Présentation au Board July 29 3_FCF" xfId="13739" xr:uid="{00000000-0005-0000-0000-00008F340000}"/>
    <cellStyle name="_Percent_Jazztel model 16DP3-Exhibits_Présentation au Board July 29 4" xfId="13740" xr:uid="{00000000-0005-0000-0000-000090340000}"/>
    <cellStyle name="_Percent_Jazztel model 16DP3-Exhibits_Présentation au Board July 29_FCF" xfId="13741" xr:uid="{00000000-0005-0000-0000-000091340000}"/>
    <cellStyle name="_Percent_Jazztel model 16DP3-Exhibits_Présentation au Board_FCF" xfId="13742" xr:uid="{00000000-0005-0000-0000-000092340000}"/>
    <cellStyle name="_Percent_Jazztel model 16DP3-Exhibits_Présentation au CDG July 21 v080708" xfId="13743" xr:uid="{00000000-0005-0000-0000-000093340000}"/>
    <cellStyle name="_Percent_Jazztel model 16DP3-Exhibits_Présentation au CDG July 21 v080708 2" xfId="13744" xr:uid="{00000000-0005-0000-0000-000094340000}"/>
    <cellStyle name="_Percent_Jazztel model 16DP3-Exhibits_Présentation au CDG July 21 v080708 2 2" xfId="13745" xr:uid="{00000000-0005-0000-0000-000095340000}"/>
    <cellStyle name="_Percent_Jazztel model 16DP3-Exhibits_Présentation au CDG July 21 v080708 2_FCF" xfId="13746" xr:uid="{00000000-0005-0000-0000-000096340000}"/>
    <cellStyle name="_Percent_Jazztel model 16DP3-Exhibits_Présentation au CDG July 21 v080708 3" xfId="13747" xr:uid="{00000000-0005-0000-0000-000097340000}"/>
    <cellStyle name="_Percent_Jazztel model 16DP3-Exhibits_Présentation au CDG July 21 v080708 3 2" xfId="13748" xr:uid="{00000000-0005-0000-0000-000098340000}"/>
    <cellStyle name="_Percent_Jazztel model 16DP3-Exhibits_Présentation au CDG July 21 v080708 3_FCF" xfId="13749" xr:uid="{00000000-0005-0000-0000-000099340000}"/>
    <cellStyle name="_Percent_Jazztel model 16DP3-Exhibits_Présentation au CDG July 21 v080708 4" xfId="13750" xr:uid="{00000000-0005-0000-0000-00009A340000}"/>
    <cellStyle name="_Percent_Jazztel model 16DP3-Exhibits_Présentation au CDG July 21 v080708_FCF" xfId="13751" xr:uid="{00000000-0005-0000-0000-00009B340000}"/>
    <cellStyle name="_Percent_Jazztel model 16DP3-Exhibits_Présention au Board July 29" xfId="13752" xr:uid="{00000000-0005-0000-0000-00009C340000}"/>
    <cellStyle name="_Percent_Jazztel model 16DP3-Exhibits_Présention au Board July 29 2" xfId="13753" xr:uid="{00000000-0005-0000-0000-00009D340000}"/>
    <cellStyle name="_Percent_Jazztel model 16DP3-Exhibits_Présention au Board July 29 2 2" xfId="13754" xr:uid="{00000000-0005-0000-0000-00009E340000}"/>
    <cellStyle name="_Percent_Jazztel model 16DP3-Exhibits_Présention au Board July 29 2_FCF" xfId="13755" xr:uid="{00000000-0005-0000-0000-00009F340000}"/>
    <cellStyle name="_Percent_Jazztel model 16DP3-Exhibits_Présention au Board July 29 3" xfId="13756" xr:uid="{00000000-0005-0000-0000-0000A0340000}"/>
    <cellStyle name="_Percent_Jazztel model 16DP3-Exhibits_Présention au Board July 29 3 2" xfId="13757" xr:uid="{00000000-0005-0000-0000-0000A1340000}"/>
    <cellStyle name="_Percent_Jazztel model 16DP3-Exhibits_Présention au Board July 29 3_FCF" xfId="13758" xr:uid="{00000000-0005-0000-0000-0000A2340000}"/>
    <cellStyle name="_Percent_Jazztel model 16DP3-Exhibits_Présention au Board July 29 4" xfId="13759" xr:uid="{00000000-0005-0000-0000-0000A3340000}"/>
    <cellStyle name="_Percent_Jazztel model 16DP3-Exhibits_Présention au Board July 29_FCF" xfId="13760" xr:uid="{00000000-0005-0000-0000-0000A4340000}"/>
    <cellStyle name="_Percent_Jazztel model 16DP3-Exhibits_SPRING 2010" xfId="13761" xr:uid="{00000000-0005-0000-0000-0000A5340000}"/>
    <cellStyle name="_Percent_Jazztel model 16DP3-Exhibits_SPRING 2010 2" xfId="13762" xr:uid="{00000000-0005-0000-0000-0000A6340000}"/>
    <cellStyle name="_Percent_Jazztel model 16DP3-Exhibits_SPRING 2010 2 2" xfId="13763" xr:uid="{00000000-0005-0000-0000-0000A7340000}"/>
    <cellStyle name="_Percent_Jazztel model 16DP3-Exhibits_SPRING 2010 2_FCF" xfId="13764" xr:uid="{00000000-0005-0000-0000-0000A8340000}"/>
    <cellStyle name="_Percent_Jazztel model 16DP3-Exhibits_SPRING 2010 3" xfId="13765" xr:uid="{00000000-0005-0000-0000-0000A9340000}"/>
    <cellStyle name="_Percent_Jazztel model 16DP3-Exhibits_SPRING 2010 3 2" xfId="13766" xr:uid="{00000000-0005-0000-0000-0000AA340000}"/>
    <cellStyle name="_Percent_Jazztel model 16DP3-Exhibits_SPRING 2010 3_FCF" xfId="13767" xr:uid="{00000000-0005-0000-0000-0000AB340000}"/>
    <cellStyle name="_Percent_Jazztel model 16DP3-Exhibits_SPRING 2010 4" xfId="13768" xr:uid="{00000000-0005-0000-0000-0000AC340000}"/>
    <cellStyle name="_Percent_Jazztel model 16DP3-Exhibits_SPRING 2010_FCF" xfId="13769" xr:uid="{00000000-0005-0000-0000-0000AD340000}"/>
    <cellStyle name="_Percent_Jazztel model 16DP3-Exhibits_Synthèse Rhodia Spring Dec 2007 P&amp;L" xfId="13770" xr:uid="{00000000-0005-0000-0000-0000AE340000}"/>
    <cellStyle name="_Percent_Jazztel model 16DP3-Exhibits_Synthèse Rhodia Spring Dec 2007 P&amp;L 2" xfId="13771" xr:uid="{00000000-0005-0000-0000-0000AF340000}"/>
    <cellStyle name="_Percent_Jazztel model 16DP3-Exhibits_Synthèse Rhodia Spring Dec 2007 P&amp;L 2 2" xfId="13772" xr:uid="{00000000-0005-0000-0000-0000B0340000}"/>
    <cellStyle name="_Percent_Jazztel model 16DP3-Exhibits_Synthèse Rhodia Spring Dec 2007 P&amp;L 2_FCF" xfId="13773" xr:uid="{00000000-0005-0000-0000-0000B1340000}"/>
    <cellStyle name="_Percent_Jazztel model 16DP3-Exhibits_Synthèse Rhodia Spring Dec 2007 P&amp;L 3" xfId="13774" xr:uid="{00000000-0005-0000-0000-0000B2340000}"/>
    <cellStyle name="_Percent_Jazztel model 16DP3-Exhibits_Synthèse Rhodia Spring Dec 2007 P&amp;L 3 2" xfId="13775" xr:uid="{00000000-0005-0000-0000-0000B3340000}"/>
    <cellStyle name="_Percent_Jazztel model 16DP3-Exhibits_Synthèse Rhodia Spring Dec 2007 P&amp;L 3_FCF" xfId="13776" xr:uid="{00000000-0005-0000-0000-0000B4340000}"/>
    <cellStyle name="_Percent_Jazztel model 16DP3-Exhibits_Synthèse Rhodia Spring Dec 2007 P&amp;L 4" xfId="13777" xr:uid="{00000000-0005-0000-0000-0000B5340000}"/>
    <cellStyle name="_Percent_Jazztel model 16DP3-Exhibits_Synthèse Rhodia Spring Dec 2007 P&amp;L_FCF" xfId="13778" xr:uid="{00000000-0005-0000-0000-0000B6340000}"/>
    <cellStyle name="_Percent_Jazztel model 16DP3-Exhibits_WC &amp; Free Cash Flow 2011-10" xfId="13779" xr:uid="{00000000-0005-0000-0000-0000B7340000}"/>
    <cellStyle name="_Percent_Jazztel model 16DP3-Exhibits_WC &amp; Free Cash Flow 2011-10 2" xfId="13780" xr:uid="{00000000-0005-0000-0000-0000B8340000}"/>
    <cellStyle name="_Percent_Jazztel model 16DP3-Exhibits_WC &amp; Free Cash Flow 2011-10 2 2" xfId="13781" xr:uid="{00000000-0005-0000-0000-0000B9340000}"/>
    <cellStyle name="_Percent_Jazztel model 16DP3-Exhibits_WC &amp; Free Cash Flow 2011-10 2_FCF" xfId="13782" xr:uid="{00000000-0005-0000-0000-0000BA340000}"/>
    <cellStyle name="_Percent_Jazztel model 16DP3-Exhibits_WC &amp; Free Cash Flow 2011-10 3" xfId="13783" xr:uid="{00000000-0005-0000-0000-0000BB340000}"/>
    <cellStyle name="_Percent_Jazztel model 16DP3-Exhibits_WC &amp; Free Cash Flow 2011-10 3 2" xfId="13784" xr:uid="{00000000-0005-0000-0000-0000BC340000}"/>
    <cellStyle name="_Percent_Jazztel model 16DP3-Exhibits_WC &amp; Free Cash Flow 2011-10 3_FCF" xfId="13785" xr:uid="{00000000-0005-0000-0000-0000BD340000}"/>
    <cellStyle name="_Percent_Jazztel model 16DP3-Exhibits_WC &amp; Free Cash Flow 2011-10 4" xfId="13786" xr:uid="{00000000-0005-0000-0000-0000BE340000}"/>
    <cellStyle name="_Percent_Jazztel model 16DP3-Exhibits_WC &amp; Free Cash Flow 2011-10_FCF" xfId="13787" xr:uid="{00000000-0005-0000-0000-0000BF340000}"/>
    <cellStyle name="_Percent_Jazztel model 16DP3-Exhibits_WC &amp; Free Cash Flow Spring 200806" xfId="13788" xr:uid="{00000000-0005-0000-0000-0000C0340000}"/>
    <cellStyle name="_Percent_Jazztel model 16DP3-Exhibits_WC &amp; Free Cash Flow Spring 200806 2" xfId="13789" xr:uid="{00000000-0005-0000-0000-0000C1340000}"/>
    <cellStyle name="_Percent_Jazztel model 16DP3-Exhibits_WC &amp; Free Cash Flow Spring 200806 2 2" xfId="13790" xr:uid="{00000000-0005-0000-0000-0000C2340000}"/>
    <cellStyle name="_Percent_Jazztel model 16DP3-Exhibits_WC &amp; Free Cash Flow Spring 200806 2_FCF" xfId="13791" xr:uid="{00000000-0005-0000-0000-0000C3340000}"/>
    <cellStyle name="_Percent_Jazztel model 16DP3-Exhibits_WC &amp; Free Cash Flow Spring 200806 3" xfId="13792" xr:uid="{00000000-0005-0000-0000-0000C4340000}"/>
    <cellStyle name="_Percent_Jazztel model 16DP3-Exhibits_WC &amp; Free Cash Flow Spring 200806 3 2" xfId="13793" xr:uid="{00000000-0005-0000-0000-0000C5340000}"/>
    <cellStyle name="_Percent_Jazztel model 16DP3-Exhibits_WC &amp; Free Cash Flow Spring 200806 3_FCF" xfId="13794" xr:uid="{00000000-0005-0000-0000-0000C6340000}"/>
    <cellStyle name="_Percent_Jazztel model 16DP3-Exhibits_WC &amp; Free Cash Flow Spring 200806 4" xfId="13795" xr:uid="{00000000-0005-0000-0000-0000C7340000}"/>
    <cellStyle name="_Percent_Jazztel model 16DP3-Exhibits_WC &amp; Free Cash Flow Spring 200806_FCF" xfId="13796" xr:uid="{00000000-0005-0000-0000-0000C8340000}"/>
    <cellStyle name="_Percent_Jazztel model 21DPVAT-ExhibitsFunding portugal seperate" xfId="13797" xr:uid="{00000000-0005-0000-0000-0000C9340000}"/>
    <cellStyle name="_Percent_Jazztel model 21DPVAT-ExhibitsFunding portugal seperate 2" xfId="13798" xr:uid="{00000000-0005-0000-0000-0000CA340000}"/>
    <cellStyle name="_Percent_Jazztel model 21DPVAT-ExhibitsFunding portugal seperate 2 2" xfId="13799" xr:uid="{00000000-0005-0000-0000-0000CB340000}"/>
    <cellStyle name="_Percent_Jazztel model 21DPVAT-ExhibitsFunding portugal seperate 2_FCF" xfId="13800" xr:uid="{00000000-0005-0000-0000-0000CC340000}"/>
    <cellStyle name="_Percent_Jazztel model 21DPVAT-ExhibitsFunding portugal seperate 3" xfId="13801" xr:uid="{00000000-0005-0000-0000-0000CD340000}"/>
    <cellStyle name="_Percent_Jazztel model 21DPVAT-ExhibitsFunding portugal seperate 3 2" xfId="13802" xr:uid="{00000000-0005-0000-0000-0000CE340000}"/>
    <cellStyle name="_Percent_Jazztel model 21DPVAT-ExhibitsFunding portugal seperate 3_FCF" xfId="13803" xr:uid="{00000000-0005-0000-0000-0000CF340000}"/>
    <cellStyle name="_Percent_Jazztel model 21DPVAT-ExhibitsFunding portugal seperate 4" xfId="13804" xr:uid="{00000000-0005-0000-0000-0000D0340000}"/>
    <cellStyle name="_Percent_Jazztel model 21DPVAT-ExhibitsFunding portugal seperate_Bridge FC Act 2007 vs 2008 (Fct June) par entreprise" xfId="13805" xr:uid="{00000000-0005-0000-0000-0000D1340000}"/>
    <cellStyle name="_Percent_Jazztel model 21DPVAT-ExhibitsFunding portugal seperate_Bridge FC Act 2007 vs 2008 (Fct June) par entreprise 2" xfId="13806" xr:uid="{00000000-0005-0000-0000-0000D2340000}"/>
    <cellStyle name="_Percent_Jazztel model 21DPVAT-ExhibitsFunding portugal seperate_Bridge FC Act 2007 vs 2008 (Fct June) par entreprise 2 2" xfId="13807" xr:uid="{00000000-0005-0000-0000-0000D3340000}"/>
    <cellStyle name="_Percent_Jazztel model 21DPVAT-ExhibitsFunding portugal seperate_Bridge FC Act 2007 vs 2008 (Fct June) par entreprise 2_FCF" xfId="13808" xr:uid="{00000000-0005-0000-0000-0000D4340000}"/>
    <cellStyle name="_Percent_Jazztel model 21DPVAT-ExhibitsFunding portugal seperate_Bridge FC Act 2007 vs 2008 (Fct June) par entreprise 3" xfId="13809" xr:uid="{00000000-0005-0000-0000-0000D5340000}"/>
    <cellStyle name="_Percent_Jazztel model 21DPVAT-ExhibitsFunding portugal seperate_Bridge FC Act 2007 vs 2008 (Fct June) par entreprise 3 2" xfId="13810" xr:uid="{00000000-0005-0000-0000-0000D6340000}"/>
    <cellStyle name="_Percent_Jazztel model 21DPVAT-ExhibitsFunding portugal seperate_Bridge FC Act 2007 vs 2008 (Fct June) par entreprise 3_FCF" xfId="13811" xr:uid="{00000000-0005-0000-0000-0000D7340000}"/>
    <cellStyle name="_Percent_Jazztel model 21DPVAT-ExhibitsFunding portugal seperate_Bridge FC Act 2007 vs 2008 (Fct June) par entreprise 4" xfId="13812" xr:uid="{00000000-0005-0000-0000-0000D8340000}"/>
    <cellStyle name="_Percent_Jazztel model 21DPVAT-ExhibitsFunding portugal seperate_Bridge FC Act 2007 vs 2008 (Fct June) par entreprise_FCF" xfId="13813" xr:uid="{00000000-0005-0000-0000-0000D9340000}"/>
    <cellStyle name="_Percent_Jazztel model 21DPVAT-ExhibitsFunding portugal seperate_Cash Unit Review 2012 03 Acetow" xfId="13814" xr:uid="{00000000-0005-0000-0000-0000DA340000}"/>
    <cellStyle name="_Percent_Jazztel model 21DPVAT-ExhibitsFunding portugal seperate_Chiffres Pres board 2007" xfId="13815" xr:uid="{00000000-0005-0000-0000-0000DB340000}"/>
    <cellStyle name="_Percent_Jazztel model 21DPVAT-ExhibitsFunding portugal seperate_Chiffres Pres board 2007 2" xfId="13816" xr:uid="{00000000-0005-0000-0000-0000DC340000}"/>
    <cellStyle name="_Percent_Jazztel model 21DPVAT-ExhibitsFunding portugal seperate_Chiffres Pres board 2007 2 2" xfId="13817" xr:uid="{00000000-0005-0000-0000-0000DD340000}"/>
    <cellStyle name="_Percent_Jazztel model 21DPVAT-ExhibitsFunding portugal seperate_Chiffres Pres board 2007 2_FCF" xfId="13818" xr:uid="{00000000-0005-0000-0000-0000DE340000}"/>
    <cellStyle name="_Percent_Jazztel model 21DPVAT-ExhibitsFunding portugal seperate_Chiffres Pres board 2007 3" xfId="13819" xr:uid="{00000000-0005-0000-0000-0000DF340000}"/>
    <cellStyle name="_Percent_Jazztel model 21DPVAT-ExhibitsFunding portugal seperate_Chiffres Pres board 2007 3 2" xfId="13820" xr:uid="{00000000-0005-0000-0000-0000E0340000}"/>
    <cellStyle name="_Percent_Jazztel model 21DPVAT-ExhibitsFunding portugal seperate_Chiffres Pres board 2007 3_FCF" xfId="13821" xr:uid="{00000000-0005-0000-0000-0000E1340000}"/>
    <cellStyle name="_Percent_Jazztel model 21DPVAT-ExhibitsFunding portugal seperate_Chiffres Pres board 2007 4" xfId="13822" xr:uid="{00000000-0005-0000-0000-0000E2340000}"/>
    <cellStyle name="_Percent_Jazztel model 21DPVAT-ExhibitsFunding portugal seperate_Chiffres Pres board 2007_FCF" xfId="13823" xr:uid="{00000000-0005-0000-0000-0000E3340000}"/>
    <cellStyle name="_Percent_Jazztel model 21DPVAT-ExhibitsFunding portugal seperate_Chiffres Pres Juillet 2007" xfId="13824" xr:uid="{00000000-0005-0000-0000-0000E4340000}"/>
    <cellStyle name="_Percent_Jazztel model 21DPVAT-ExhibitsFunding portugal seperate_Chiffres Pres Juillet 2007 2" xfId="13825" xr:uid="{00000000-0005-0000-0000-0000E5340000}"/>
    <cellStyle name="_Percent_Jazztel model 21DPVAT-ExhibitsFunding portugal seperate_Chiffres Pres Juillet 2007 2 2" xfId="13826" xr:uid="{00000000-0005-0000-0000-0000E6340000}"/>
    <cellStyle name="_Percent_Jazztel model 21DPVAT-ExhibitsFunding portugal seperate_Chiffres Pres Juillet 2007 2_FCF" xfId="13827" xr:uid="{00000000-0005-0000-0000-0000E7340000}"/>
    <cellStyle name="_Percent_Jazztel model 21DPVAT-ExhibitsFunding portugal seperate_Chiffres Pres Juillet 2007 3" xfId="13828" xr:uid="{00000000-0005-0000-0000-0000E8340000}"/>
    <cellStyle name="_Percent_Jazztel model 21DPVAT-ExhibitsFunding portugal seperate_Chiffres Pres Juillet 2007 3 2" xfId="13829" xr:uid="{00000000-0005-0000-0000-0000E9340000}"/>
    <cellStyle name="_Percent_Jazztel model 21DPVAT-ExhibitsFunding portugal seperate_Chiffres Pres Juillet 2007 3_FCF" xfId="13830" xr:uid="{00000000-0005-0000-0000-0000EA340000}"/>
    <cellStyle name="_Percent_Jazztel model 21DPVAT-ExhibitsFunding portugal seperate_Chiffres Pres Juillet 2007 4" xfId="13831" xr:uid="{00000000-0005-0000-0000-0000EB340000}"/>
    <cellStyle name="_Percent_Jazztel model 21DPVAT-ExhibitsFunding portugal seperate_Chiffres Pres Juillet 2007_FCF" xfId="13832" xr:uid="{00000000-0005-0000-0000-0000EC340000}"/>
    <cellStyle name="_Percent_Jazztel model 21DPVAT-ExhibitsFunding portugal seperate_Conso Bridge EBITDA 2008x2007" xfId="13833" xr:uid="{00000000-0005-0000-0000-0000ED340000}"/>
    <cellStyle name="_Percent_Jazztel model 21DPVAT-ExhibitsFunding portugal seperate_Conso Bridge EBITDA 2008x2007 2" xfId="13834" xr:uid="{00000000-0005-0000-0000-0000EE340000}"/>
    <cellStyle name="_Percent_Jazztel model 21DPVAT-ExhibitsFunding portugal seperate_Conso Bridge EBITDA 2008x2007 2 2" xfId="13835" xr:uid="{00000000-0005-0000-0000-0000EF340000}"/>
    <cellStyle name="_Percent_Jazztel model 21DPVAT-ExhibitsFunding portugal seperate_Conso Bridge EBITDA 2008x2007 2_FCF" xfId="13836" xr:uid="{00000000-0005-0000-0000-0000F0340000}"/>
    <cellStyle name="_Percent_Jazztel model 21DPVAT-ExhibitsFunding portugal seperate_Conso Bridge EBITDA 2008x2007 3" xfId="13837" xr:uid="{00000000-0005-0000-0000-0000F1340000}"/>
    <cellStyle name="_Percent_Jazztel model 21DPVAT-ExhibitsFunding portugal seperate_Conso Bridge EBITDA 2008x2007 3 2" xfId="13838" xr:uid="{00000000-0005-0000-0000-0000F2340000}"/>
    <cellStyle name="_Percent_Jazztel model 21DPVAT-ExhibitsFunding portugal seperate_Conso Bridge EBITDA 2008x2007 3_FCF" xfId="13839" xr:uid="{00000000-0005-0000-0000-0000F3340000}"/>
    <cellStyle name="_Percent_Jazztel model 21DPVAT-ExhibitsFunding portugal seperate_Conso Bridge EBITDA 2008x2007 4" xfId="13840" xr:uid="{00000000-0005-0000-0000-0000F4340000}"/>
    <cellStyle name="_Percent_Jazztel model 21DPVAT-ExhibitsFunding portugal seperate_Conso Bridge EBITDA 2008x2007 SPRING06" xfId="13841" xr:uid="{00000000-0005-0000-0000-0000F5340000}"/>
    <cellStyle name="_Percent_Jazztel model 21DPVAT-ExhibitsFunding portugal seperate_Conso Bridge EBITDA 2008x2007 SPRING06 2" xfId="13842" xr:uid="{00000000-0005-0000-0000-0000F6340000}"/>
    <cellStyle name="_Percent_Jazztel model 21DPVAT-ExhibitsFunding portugal seperate_Conso Bridge EBITDA 2008x2007 SPRING06 2 2" xfId="13843" xr:uid="{00000000-0005-0000-0000-0000F7340000}"/>
    <cellStyle name="_Percent_Jazztel model 21DPVAT-ExhibitsFunding portugal seperate_Conso Bridge EBITDA 2008x2007 SPRING06 2_FCF" xfId="13844" xr:uid="{00000000-0005-0000-0000-0000F8340000}"/>
    <cellStyle name="_Percent_Jazztel model 21DPVAT-ExhibitsFunding portugal seperate_Conso Bridge EBITDA 2008x2007 SPRING06 3" xfId="13845" xr:uid="{00000000-0005-0000-0000-0000F9340000}"/>
    <cellStyle name="_Percent_Jazztel model 21DPVAT-ExhibitsFunding portugal seperate_Conso Bridge EBITDA 2008x2007 SPRING06 3 2" xfId="13846" xr:uid="{00000000-0005-0000-0000-0000FA340000}"/>
    <cellStyle name="_Percent_Jazztel model 21DPVAT-ExhibitsFunding portugal seperate_Conso Bridge EBITDA 2008x2007 SPRING06 3_FCF" xfId="13847" xr:uid="{00000000-0005-0000-0000-0000FB340000}"/>
    <cellStyle name="_Percent_Jazztel model 21DPVAT-ExhibitsFunding portugal seperate_Conso Bridge EBITDA 2008x2007 SPRING06 4" xfId="13848" xr:uid="{00000000-0005-0000-0000-0000FC340000}"/>
    <cellStyle name="_Percent_Jazztel model 21DPVAT-ExhibitsFunding portugal seperate_Conso Bridge EBITDA 2008x2007 SPRING06_FCF" xfId="13849" xr:uid="{00000000-0005-0000-0000-0000FD340000}"/>
    <cellStyle name="_Percent_Jazztel model 21DPVAT-ExhibitsFunding portugal seperate_Conso Bridge EBITDA 2008x2007_FCF" xfId="13850" xr:uid="{00000000-0005-0000-0000-0000FE340000}"/>
    <cellStyle name="_Percent_Jazztel model 21DPVAT-ExhibitsFunding portugal seperate_FCF" xfId="13851" xr:uid="{00000000-0005-0000-0000-0000FF340000}"/>
    <cellStyle name="_Percent_Jazztel model 21DPVAT-ExhibitsFunding portugal seperate_Formats RDG Dec 2007 vMAG Energy Services" xfId="13852" xr:uid="{00000000-0005-0000-0000-000000350000}"/>
    <cellStyle name="_Percent_Jazztel model 21DPVAT-ExhibitsFunding portugal seperate_Formats RDG Dec 2007 vMAG Energy Services 2" xfId="13853" xr:uid="{00000000-0005-0000-0000-000001350000}"/>
    <cellStyle name="_Percent_Jazztel model 21DPVAT-ExhibitsFunding portugal seperate_Formats RDG Dec 2007 vMAG Energy Services 2 2" xfId="13854" xr:uid="{00000000-0005-0000-0000-000002350000}"/>
    <cellStyle name="_Percent_Jazztel model 21DPVAT-ExhibitsFunding portugal seperate_Formats RDG Dec 2007 vMAG Energy Services 2_FCF" xfId="13855" xr:uid="{00000000-0005-0000-0000-000003350000}"/>
    <cellStyle name="_Percent_Jazztel model 21DPVAT-ExhibitsFunding portugal seperate_Formats RDG Dec 2007 vMAG Energy Services 3" xfId="13856" xr:uid="{00000000-0005-0000-0000-000004350000}"/>
    <cellStyle name="_Percent_Jazztel model 21DPVAT-ExhibitsFunding portugal seperate_Formats RDG Dec 2007 vMAG Energy Services 3 2" xfId="13857" xr:uid="{00000000-0005-0000-0000-000005350000}"/>
    <cellStyle name="_Percent_Jazztel model 21DPVAT-ExhibitsFunding portugal seperate_Formats RDG Dec 2007 vMAG Energy Services 3_FCF" xfId="13858" xr:uid="{00000000-0005-0000-0000-000006350000}"/>
    <cellStyle name="_Percent_Jazztel model 21DPVAT-ExhibitsFunding portugal seperate_Formats RDG Dec 2007 vMAG Energy Services 4" xfId="13859" xr:uid="{00000000-0005-0000-0000-000007350000}"/>
    <cellStyle name="_Percent_Jazztel model 21DPVAT-ExhibitsFunding portugal seperate_Formats RDG Dec 2007 vMAG Energy Services_FCF" xfId="13860" xr:uid="{00000000-0005-0000-0000-000008350000}"/>
    <cellStyle name="_Percent_Jazztel model 21DPVAT-ExhibitsFunding portugal seperate_P&amp;L Spring 200806" xfId="13861" xr:uid="{00000000-0005-0000-0000-000009350000}"/>
    <cellStyle name="_Percent_Jazztel model 21DPVAT-ExhibitsFunding portugal seperate_P&amp;L Spring 200806 2" xfId="13862" xr:uid="{00000000-0005-0000-0000-00000A350000}"/>
    <cellStyle name="_Percent_Jazztel model 21DPVAT-ExhibitsFunding portugal seperate_P&amp;L Spring 200806 2 2" xfId="13863" xr:uid="{00000000-0005-0000-0000-00000B350000}"/>
    <cellStyle name="_Percent_Jazztel model 21DPVAT-ExhibitsFunding portugal seperate_P&amp;L Spring 200806 2_FCF" xfId="13864" xr:uid="{00000000-0005-0000-0000-00000C350000}"/>
    <cellStyle name="_Percent_Jazztel model 21DPVAT-ExhibitsFunding portugal seperate_P&amp;L Spring 200806 3" xfId="13865" xr:uid="{00000000-0005-0000-0000-00000D350000}"/>
    <cellStyle name="_Percent_Jazztel model 21DPVAT-ExhibitsFunding portugal seperate_P&amp;L Spring 200806 3 2" xfId="13866" xr:uid="{00000000-0005-0000-0000-00000E350000}"/>
    <cellStyle name="_Percent_Jazztel model 21DPVAT-ExhibitsFunding portugal seperate_P&amp;L Spring 200806 3_FCF" xfId="13867" xr:uid="{00000000-0005-0000-0000-00000F350000}"/>
    <cellStyle name="_Percent_Jazztel model 21DPVAT-ExhibitsFunding portugal seperate_P&amp;L Spring 200806 4" xfId="13868" xr:uid="{00000000-0005-0000-0000-000010350000}"/>
    <cellStyle name="_Percent_Jazztel model 21DPVAT-ExhibitsFunding portugal seperate_P&amp;L Spring 200806_FCF" xfId="13869" xr:uid="{00000000-0005-0000-0000-000011350000}"/>
    <cellStyle name="_Percent_Jazztel model 21DPVAT-ExhibitsFunding portugal seperate_Présentation au Board" xfId="13870" xr:uid="{00000000-0005-0000-0000-000012350000}"/>
    <cellStyle name="_Percent_Jazztel model 21DPVAT-ExhibitsFunding portugal seperate_Présentation au Board 2" xfId="13871" xr:uid="{00000000-0005-0000-0000-000013350000}"/>
    <cellStyle name="_Percent_Jazztel model 21DPVAT-ExhibitsFunding portugal seperate_Présentation au Board 2 2" xfId="13872" xr:uid="{00000000-0005-0000-0000-000014350000}"/>
    <cellStyle name="_Percent_Jazztel model 21DPVAT-ExhibitsFunding portugal seperate_Présentation au Board 2_FCF" xfId="13873" xr:uid="{00000000-0005-0000-0000-000015350000}"/>
    <cellStyle name="_Percent_Jazztel model 21DPVAT-ExhibitsFunding portugal seperate_Présentation au Board 3" xfId="13874" xr:uid="{00000000-0005-0000-0000-000016350000}"/>
    <cellStyle name="_Percent_Jazztel model 21DPVAT-ExhibitsFunding portugal seperate_Présentation au Board 3 2" xfId="13875" xr:uid="{00000000-0005-0000-0000-000017350000}"/>
    <cellStyle name="_Percent_Jazztel model 21DPVAT-ExhibitsFunding portugal seperate_Présentation au Board 3_FCF" xfId="13876" xr:uid="{00000000-0005-0000-0000-000018350000}"/>
    <cellStyle name="_Percent_Jazztel model 21DPVAT-ExhibitsFunding portugal seperate_Présentation au Board 4" xfId="13877" xr:uid="{00000000-0005-0000-0000-000019350000}"/>
    <cellStyle name="_Percent_Jazztel model 21DPVAT-ExhibitsFunding portugal seperate_Présentation au Board July 29" xfId="13878" xr:uid="{00000000-0005-0000-0000-00001A350000}"/>
    <cellStyle name="_Percent_Jazztel model 21DPVAT-ExhibitsFunding portugal seperate_Présentation au Board July 29 2" xfId="13879" xr:uid="{00000000-0005-0000-0000-00001B350000}"/>
    <cellStyle name="_Percent_Jazztel model 21DPVAT-ExhibitsFunding portugal seperate_Présentation au Board July 29 2 2" xfId="13880" xr:uid="{00000000-0005-0000-0000-00001C350000}"/>
    <cellStyle name="_Percent_Jazztel model 21DPVAT-ExhibitsFunding portugal seperate_Présentation au Board July 29 2_FCF" xfId="13881" xr:uid="{00000000-0005-0000-0000-00001D350000}"/>
    <cellStyle name="_Percent_Jazztel model 21DPVAT-ExhibitsFunding portugal seperate_Présentation au Board July 29 3" xfId="13882" xr:uid="{00000000-0005-0000-0000-00001E350000}"/>
    <cellStyle name="_Percent_Jazztel model 21DPVAT-ExhibitsFunding portugal seperate_Présentation au Board July 29 3 2" xfId="13883" xr:uid="{00000000-0005-0000-0000-00001F350000}"/>
    <cellStyle name="_Percent_Jazztel model 21DPVAT-ExhibitsFunding portugal seperate_Présentation au Board July 29 3_FCF" xfId="13884" xr:uid="{00000000-0005-0000-0000-000020350000}"/>
    <cellStyle name="_Percent_Jazztel model 21DPVAT-ExhibitsFunding portugal seperate_Présentation au Board July 29 4" xfId="13885" xr:uid="{00000000-0005-0000-0000-000021350000}"/>
    <cellStyle name="_Percent_Jazztel model 21DPVAT-ExhibitsFunding portugal seperate_Présentation au Board July 29_FCF" xfId="13886" xr:uid="{00000000-0005-0000-0000-000022350000}"/>
    <cellStyle name="_Percent_Jazztel model 21DPVAT-ExhibitsFunding portugal seperate_Présentation au Board_FCF" xfId="13887" xr:uid="{00000000-0005-0000-0000-000023350000}"/>
    <cellStyle name="_Percent_Jazztel model 21DPVAT-ExhibitsFunding portugal seperate_Présentation au CDG July 21 v080708" xfId="13888" xr:uid="{00000000-0005-0000-0000-000024350000}"/>
    <cellStyle name="_Percent_Jazztel model 21DPVAT-ExhibitsFunding portugal seperate_Présentation au CDG July 21 v080708 2" xfId="13889" xr:uid="{00000000-0005-0000-0000-000025350000}"/>
    <cellStyle name="_Percent_Jazztel model 21DPVAT-ExhibitsFunding portugal seperate_Présentation au CDG July 21 v080708 2 2" xfId="13890" xr:uid="{00000000-0005-0000-0000-000026350000}"/>
    <cellStyle name="_Percent_Jazztel model 21DPVAT-ExhibitsFunding portugal seperate_Présentation au CDG July 21 v080708 2_FCF" xfId="13891" xr:uid="{00000000-0005-0000-0000-000027350000}"/>
    <cellStyle name="_Percent_Jazztel model 21DPVAT-ExhibitsFunding portugal seperate_Présentation au CDG July 21 v080708 3" xfId="13892" xr:uid="{00000000-0005-0000-0000-000028350000}"/>
    <cellStyle name="_Percent_Jazztel model 21DPVAT-ExhibitsFunding portugal seperate_Présentation au CDG July 21 v080708 3 2" xfId="13893" xr:uid="{00000000-0005-0000-0000-000029350000}"/>
    <cellStyle name="_Percent_Jazztel model 21DPVAT-ExhibitsFunding portugal seperate_Présentation au CDG July 21 v080708 3_FCF" xfId="13894" xr:uid="{00000000-0005-0000-0000-00002A350000}"/>
    <cellStyle name="_Percent_Jazztel model 21DPVAT-ExhibitsFunding portugal seperate_Présentation au CDG July 21 v080708 4" xfId="13895" xr:uid="{00000000-0005-0000-0000-00002B350000}"/>
    <cellStyle name="_Percent_Jazztel model 21DPVAT-ExhibitsFunding portugal seperate_Présentation au CDG July 21 v080708_FCF" xfId="13896" xr:uid="{00000000-0005-0000-0000-00002C350000}"/>
    <cellStyle name="_Percent_Jazztel model 21DPVAT-ExhibitsFunding portugal seperate_Présention au Board July 29" xfId="13897" xr:uid="{00000000-0005-0000-0000-00002D350000}"/>
    <cellStyle name="_Percent_Jazztel model 21DPVAT-ExhibitsFunding portugal seperate_Présention au Board July 29 2" xfId="13898" xr:uid="{00000000-0005-0000-0000-00002E350000}"/>
    <cellStyle name="_Percent_Jazztel model 21DPVAT-ExhibitsFunding portugal seperate_Présention au Board July 29 2 2" xfId="13899" xr:uid="{00000000-0005-0000-0000-00002F350000}"/>
    <cellStyle name="_Percent_Jazztel model 21DPVAT-ExhibitsFunding portugal seperate_Présention au Board July 29 2_FCF" xfId="13900" xr:uid="{00000000-0005-0000-0000-000030350000}"/>
    <cellStyle name="_Percent_Jazztel model 21DPVAT-ExhibitsFunding portugal seperate_Présention au Board July 29 3" xfId="13901" xr:uid="{00000000-0005-0000-0000-000031350000}"/>
    <cellStyle name="_Percent_Jazztel model 21DPVAT-ExhibitsFunding portugal seperate_Présention au Board July 29 3 2" xfId="13902" xr:uid="{00000000-0005-0000-0000-000032350000}"/>
    <cellStyle name="_Percent_Jazztel model 21DPVAT-ExhibitsFunding portugal seperate_Présention au Board July 29 3_FCF" xfId="13903" xr:uid="{00000000-0005-0000-0000-000033350000}"/>
    <cellStyle name="_Percent_Jazztel model 21DPVAT-ExhibitsFunding portugal seperate_Présention au Board July 29 4" xfId="13904" xr:uid="{00000000-0005-0000-0000-000034350000}"/>
    <cellStyle name="_Percent_Jazztel model 21DPVAT-ExhibitsFunding portugal seperate_Présention au Board July 29_FCF" xfId="13905" xr:uid="{00000000-0005-0000-0000-000035350000}"/>
    <cellStyle name="_Percent_Jazztel model 21DPVAT-ExhibitsFunding portugal seperate_SPRING 2010" xfId="13906" xr:uid="{00000000-0005-0000-0000-000036350000}"/>
    <cellStyle name="_Percent_Jazztel model 21DPVAT-ExhibitsFunding portugal seperate_SPRING 2010 2" xfId="13907" xr:uid="{00000000-0005-0000-0000-000037350000}"/>
    <cellStyle name="_Percent_Jazztel model 21DPVAT-ExhibitsFunding portugal seperate_SPRING 2010 2 2" xfId="13908" xr:uid="{00000000-0005-0000-0000-000038350000}"/>
    <cellStyle name="_Percent_Jazztel model 21DPVAT-ExhibitsFunding portugal seperate_SPRING 2010 2_FCF" xfId="13909" xr:uid="{00000000-0005-0000-0000-000039350000}"/>
    <cellStyle name="_Percent_Jazztel model 21DPVAT-ExhibitsFunding portugal seperate_SPRING 2010 3" xfId="13910" xr:uid="{00000000-0005-0000-0000-00003A350000}"/>
    <cellStyle name="_Percent_Jazztel model 21DPVAT-ExhibitsFunding portugal seperate_SPRING 2010 3 2" xfId="13911" xr:uid="{00000000-0005-0000-0000-00003B350000}"/>
    <cellStyle name="_Percent_Jazztel model 21DPVAT-ExhibitsFunding portugal seperate_SPRING 2010 3_FCF" xfId="13912" xr:uid="{00000000-0005-0000-0000-00003C350000}"/>
    <cellStyle name="_Percent_Jazztel model 21DPVAT-ExhibitsFunding portugal seperate_SPRING 2010 4" xfId="13913" xr:uid="{00000000-0005-0000-0000-00003D350000}"/>
    <cellStyle name="_Percent_Jazztel model 21DPVAT-ExhibitsFunding portugal seperate_SPRING 2010_FCF" xfId="13914" xr:uid="{00000000-0005-0000-0000-00003E350000}"/>
    <cellStyle name="_Percent_Jazztel model 21DPVAT-ExhibitsFunding portugal seperate_Synthèse Rhodia Spring Dec 2007 P&amp;L" xfId="13915" xr:uid="{00000000-0005-0000-0000-00003F350000}"/>
    <cellStyle name="_Percent_Jazztel model 21DPVAT-ExhibitsFunding portugal seperate_Synthèse Rhodia Spring Dec 2007 P&amp;L 2" xfId="13916" xr:uid="{00000000-0005-0000-0000-000040350000}"/>
    <cellStyle name="_Percent_Jazztel model 21DPVAT-ExhibitsFunding portugal seperate_Synthèse Rhodia Spring Dec 2007 P&amp;L 2 2" xfId="13917" xr:uid="{00000000-0005-0000-0000-000041350000}"/>
    <cellStyle name="_Percent_Jazztel model 21DPVAT-ExhibitsFunding portugal seperate_Synthèse Rhodia Spring Dec 2007 P&amp;L 2_FCF" xfId="13918" xr:uid="{00000000-0005-0000-0000-000042350000}"/>
    <cellStyle name="_Percent_Jazztel model 21DPVAT-ExhibitsFunding portugal seperate_Synthèse Rhodia Spring Dec 2007 P&amp;L 3" xfId="13919" xr:uid="{00000000-0005-0000-0000-000043350000}"/>
    <cellStyle name="_Percent_Jazztel model 21DPVAT-ExhibitsFunding portugal seperate_Synthèse Rhodia Spring Dec 2007 P&amp;L 3 2" xfId="13920" xr:uid="{00000000-0005-0000-0000-000044350000}"/>
    <cellStyle name="_Percent_Jazztel model 21DPVAT-ExhibitsFunding portugal seperate_Synthèse Rhodia Spring Dec 2007 P&amp;L 3_FCF" xfId="13921" xr:uid="{00000000-0005-0000-0000-000045350000}"/>
    <cellStyle name="_Percent_Jazztel model 21DPVAT-ExhibitsFunding portugal seperate_Synthèse Rhodia Spring Dec 2007 P&amp;L 4" xfId="13922" xr:uid="{00000000-0005-0000-0000-000046350000}"/>
    <cellStyle name="_Percent_Jazztel model 21DPVAT-ExhibitsFunding portugal seperate_Synthèse Rhodia Spring Dec 2007 P&amp;L_FCF" xfId="13923" xr:uid="{00000000-0005-0000-0000-000047350000}"/>
    <cellStyle name="_Percent_Jazztel model 21DPVAT-ExhibitsFunding portugal seperate_WC &amp; Free Cash Flow 2011-10" xfId="13924" xr:uid="{00000000-0005-0000-0000-000048350000}"/>
    <cellStyle name="_Percent_Jazztel model 21DPVAT-ExhibitsFunding portugal seperate_WC &amp; Free Cash Flow 2011-10 2" xfId="13925" xr:uid="{00000000-0005-0000-0000-000049350000}"/>
    <cellStyle name="_Percent_Jazztel model 21DPVAT-ExhibitsFunding portugal seperate_WC &amp; Free Cash Flow 2011-10 2 2" xfId="13926" xr:uid="{00000000-0005-0000-0000-00004A350000}"/>
    <cellStyle name="_Percent_Jazztel model 21DPVAT-ExhibitsFunding portugal seperate_WC &amp; Free Cash Flow 2011-10 2_FCF" xfId="13927" xr:uid="{00000000-0005-0000-0000-00004B350000}"/>
    <cellStyle name="_Percent_Jazztel model 21DPVAT-ExhibitsFunding portugal seperate_WC &amp; Free Cash Flow 2011-10 3" xfId="13928" xr:uid="{00000000-0005-0000-0000-00004C350000}"/>
    <cellStyle name="_Percent_Jazztel model 21DPVAT-ExhibitsFunding portugal seperate_WC &amp; Free Cash Flow 2011-10 3 2" xfId="13929" xr:uid="{00000000-0005-0000-0000-00004D350000}"/>
    <cellStyle name="_Percent_Jazztel model 21DPVAT-ExhibitsFunding portugal seperate_WC &amp; Free Cash Flow 2011-10 3_FCF" xfId="13930" xr:uid="{00000000-0005-0000-0000-00004E350000}"/>
    <cellStyle name="_Percent_Jazztel model 21DPVAT-ExhibitsFunding portugal seperate_WC &amp; Free Cash Flow 2011-10 4" xfId="13931" xr:uid="{00000000-0005-0000-0000-00004F350000}"/>
    <cellStyle name="_Percent_Jazztel model 21DPVAT-ExhibitsFunding portugal seperate_WC &amp; Free Cash Flow 2011-10_FCF" xfId="13932" xr:uid="{00000000-0005-0000-0000-000050350000}"/>
    <cellStyle name="_Percent_Jazztel model 21DPVAT-ExhibitsFunding portugal seperate_WC &amp; Free Cash Flow Spring 200806" xfId="13933" xr:uid="{00000000-0005-0000-0000-000051350000}"/>
    <cellStyle name="_Percent_Jazztel model 21DPVAT-ExhibitsFunding portugal seperate_WC &amp; Free Cash Flow Spring 200806 2" xfId="13934" xr:uid="{00000000-0005-0000-0000-000052350000}"/>
    <cellStyle name="_Percent_Jazztel model 21DPVAT-ExhibitsFunding portugal seperate_WC &amp; Free Cash Flow Spring 200806 2 2" xfId="13935" xr:uid="{00000000-0005-0000-0000-000053350000}"/>
    <cellStyle name="_Percent_Jazztel model 21DPVAT-ExhibitsFunding portugal seperate_WC &amp; Free Cash Flow Spring 200806 2_FCF" xfId="13936" xr:uid="{00000000-0005-0000-0000-000054350000}"/>
    <cellStyle name="_Percent_Jazztel model 21DPVAT-ExhibitsFunding portugal seperate_WC &amp; Free Cash Flow Spring 200806 3" xfId="13937" xr:uid="{00000000-0005-0000-0000-000055350000}"/>
    <cellStyle name="_Percent_Jazztel model 21DPVAT-ExhibitsFunding portugal seperate_WC &amp; Free Cash Flow Spring 200806 3 2" xfId="13938" xr:uid="{00000000-0005-0000-0000-000056350000}"/>
    <cellStyle name="_Percent_Jazztel model 21DPVAT-ExhibitsFunding portugal seperate_WC &amp; Free Cash Flow Spring 200806 3_FCF" xfId="13939" xr:uid="{00000000-0005-0000-0000-000057350000}"/>
    <cellStyle name="_Percent_Jazztel model 21DPVAT-ExhibitsFunding portugal seperate_WC &amp; Free Cash Flow Spring 200806 4" xfId="13940" xr:uid="{00000000-0005-0000-0000-000058350000}"/>
    <cellStyle name="_Percent_Jazztel model 21DPVAT-ExhibitsFunding portugal seperate_WC &amp; Free Cash Flow Spring 200806_FCF" xfId="13941" xr:uid="{00000000-0005-0000-0000-000059350000}"/>
    <cellStyle name="_Percent_LBO DAP 6 Dec 2001 PIA - 3" xfId="13942" xr:uid="{00000000-0005-0000-0000-00005A350000}"/>
    <cellStyle name="_Percent_LBO DAP 6 Dec 2001 PIA - 3 2" xfId="13943" xr:uid="{00000000-0005-0000-0000-00005B350000}"/>
    <cellStyle name="_Percent_LBO DAP 6 Dec 2001 PIA - 3 2 2" xfId="13944" xr:uid="{00000000-0005-0000-0000-00005C350000}"/>
    <cellStyle name="_Percent_LBO DAP 6 Dec 2001 PIA - 3 2_FCF" xfId="13945" xr:uid="{00000000-0005-0000-0000-00005D350000}"/>
    <cellStyle name="_Percent_LBO DAP 6 Dec 2001 PIA - 3 3" xfId="13946" xr:uid="{00000000-0005-0000-0000-00005E350000}"/>
    <cellStyle name="_Percent_LBO DAP 6 Dec 2001 PIA - 3 3 2" xfId="13947" xr:uid="{00000000-0005-0000-0000-00005F350000}"/>
    <cellStyle name="_Percent_LBO DAP 6 Dec 2001 PIA - 3 3_FCF" xfId="13948" xr:uid="{00000000-0005-0000-0000-000060350000}"/>
    <cellStyle name="_Percent_LBO DAP 6 Dec 2001 PIA - 3 4" xfId="13949" xr:uid="{00000000-0005-0000-0000-000061350000}"/>
    <cellStyle name="_Percent_LBO DAP 6 Dec 2001 PIA - 3_FCF" xfId="13950" xr:uid="{00000000-0005-0000-0000-000062350000}"/>
    <cellStyle name="_Percent_LBO Model Zannier - 04-09-01" xfId="13951" xr:uid="{00000000-0005-0000-0000-000063350000}"/>
    <cellStyle name="_Percent_LBO Model Zannier - 04-09-01 2" xfId="13952" xr:uid="{00000000-0005-0000-0000-000064350000}"/>
    <cellStyle name="_Percent_LBO Model Zannier - 04-09-01 2 2" xfId="13953" xr:uid="{00000000-0005-0000-0000-000065350000}"/>
    <cellStyle name="_Percent_LBO Model Zannier - 04-09-01 2_FCF" xfId="13954" xr:uid="{00000000-0005-0000-0000-000066350000}"/>
    <cellStyle name="_Percent_LBO Model Zannier - 04-09-01 3" xfId="13955" xr:uid="{00000000-0005-0000-0000-000067350000}"/>
    <cellStyle name="_Percent_LBO Model Zannier - 04-09-01 3 2" xfId="13956" xr:uid="{00000000-0005-0000-0000-000068350000}"/>
    <cellStyle name="_Percent_LBO Model Zannier - 04-09-01 3_FCF" xfId="13957" xr:uid="{00000000-0005-0000-0000-000069350000}"/>
    <cellStyle name="_Percent_LBO Model Zannier - 04-09-01 4" xfId="13958" xr:uid="{00000000-0005-0000-0000-00006A350000}"/>
    <cellStyle name="_Percent_LBO Model Zannier - 04-09-01_FCF" xfId="13959" xr:uid="{00000000-0005-0000-0000-00006B350000}"/>
    <cellStyle name="_Percent_March 24- BIG .." xfId="13960" xr:uid="{00000000-0005-0000-0000-00006C350000}"/>
    <cellStyle name="_Percent_March 24- BIG .. 2" xfId="13961" xr:uid="{00000000-0005-0000-0000-00006D350000}"/>
    <cellStyle name="_Percent_March 24- BIG .. 2 2" xfId="13962" xr:uid="{00000000-0005-0000-0000-00006E350000}"/>
    <cellStyle name="_Percent_March 24- BIG .. 2_FCF" xfId="13963" xr:uid="{00000000-0005-0000-0000-00006F350000}"/>
    <cellStyle name="_Percent_March 24- BIG .. 3" xfId="13964" xr:uid="{00000000-0005-0000-0000-000070350000}"/>
    <cellStyle name="_Percent_March 24- BIG .. 3 2" xfId="13965" xr:uid="{00000000-0005-0000-0000-000071350000}"/>
    <cellStyle name="_Percent_March 24- BIG .. 3_FCF" xfId="13966" xr:uid="{00000000-0005-0000-0000-000072350000}"/>
    <cellStyle name="_Percent_March 24- BIG .. 4" xfId="13967" xr:uid="{00000000-0005-0000-0000-000073350000}"/>
    <cellStyle name="_Percent_March 24- BIG .._FCF" xfId="13968" xr:uid="{00000000-0005-0000-0000-000074350000}"/>
    <cellStyle name="_Percent_merger_plans_modified_9_3_1999" xfId="13969" xr:uid="{00000000-0005-0000-0000-000075350000}"/>
    <cellStyle name="_Percent_merger_plans_modified_9_3_1999 2" xfId="13970" xr:uid="{00000000-0005-0000-0000-000076350000}"/>
    <cellStyle name="_Percent_merger_plans_modified_9_3_1999 2 2" xfId="13971" xr:uid="{00000000-0005-0000-0000-000077350000}"/>
    <cellStyle name="_Percent_merger_plans_modified_9_3_1999 2_FCF" xfId="13972" xr:uid="{00000000-0005-0000-0000-000078350000}"/>
    <cellStyle name="_Percent_merger_plans_modified_9_3_1999 3" xfId="13973" xr:uid="{00000000-0005-0000-0000-000079350000}"/>
    <cellStyle name="_Percent_merger_plans_modified_9_3_1999 3 2" xfId="13974" xr:uid="{00000000-0005-0000-0000-00007A350000}"/>
    <cellStyle name="_Percent_merger_plans_modified_9_3_1999 3_FCF" xfId="13975" xr:uid="{00000000-0005-0000-0000-00007B350000}"/>
    <cellStyle name="_Percent_merger_plans_modified_9_3_1999 4" xfId="13976" xr:uid="{00000000-0005-0000-0000-00007C350000}"/>
    <cellStyle name="_Percent_merger_plans_modified_9_3_1999_FCF" xfId="13977" xr:uid="{00000000-0005-0000-0000-00007D350000}"/>
    <cellStyle name="_Percent_Model Vague 07 conso - Dannaud" xfId="13978" xr:uid="{00000000-0005-0000-0000-00007E350000}"/>
    <cellStyle name="_Percent_Model Vague 07 conso - Dannaud 2" xfId="13979" xr:uid="{00000000-0005-0000-0000-00007F350000}"/>
    <cellStyle name="_Percent_Model Vague 07 conso - Dannaud 2 2" xfId="13980" xr:uid="{00000000-0005-0000-0000-000080350000}"/>
    <cellStyle name="_Percent_Model Vague 07 conso - Dannaud 2_FCF" xfId="13981" xr:uid="{00000000-0005-0000-0000-000081350000}"/>
    <cellStyle name="_Percent_Model Vague 07 conso - Dannaud 3" xfId="13982" xr:uid="{00000000-0005-0000-0000-000082350000}"/>
    <cellStyle name="_Percent_Model Vague 07 conso - Dannaud 3 2" xfId="13983" xr:uid="{00000000-0005-0000-0000-000083350000}"/>
    <cellStyle name="_Percent_Model Vague 07 conso - Dannaud 3_FCF" xfId="13984" xr:uid="{00000000-0005-0000-0000-000084350000}"/>
    <cellStyle name="_Percent_Model Vague 07 conso - Dannaud 4" xfId="13985" xr:uid="{00000000-0005-0000-0000-000085350000}"/>
    <cellStyle name="_Percent_Model Vague 07 conso - Dannaud_FCF" xfId="13986" xr:uid="{00000000-0005-0000-0000-000086350000}"/>
    <cellStyle name="_Percent_New Preliminary Clearstream Model" xfId="13987" xr:uid="{00000000-0005-0000-0000-000087350000}"/>
    <cellStyle name="_Percent_New Preliminary Clearstream Model 2" xfId="13988" xr:uid="{00000000-0005-0000-0000-000088350000}"/>
    <cellStyle name="_Percent_New Preliminary Clearstream Model 2 2" xfId="13989" xr:uid="{00000000-0005-0000-0000-000089350000}"/>
    <cellStyle name="_Percent_New Preliminary Clearstream Model 2_FCF" xfId="13990" xr:uid="{00000000-0005-0000-0000-00008A350000}"/>
    <cellStyle name="_Percent_New Preliminary Clearstream Model 3" xfId="13991" xr:uid="{00000000-0005-0000-0000-00008B350000}"/>
    <cellStyle name="_Percent_New Preliminary Clearstream Model 3 2" xfId="13992" xr:uid="{00000000-0005-0000-0000-00008C350000}"/>
    <cellStyle name="_Percent_New Preliminary Clearstream Model 3_FCF" xfId="13993" xr:uid="{00000000-0005-0000-0000-00008D350000}"/>
    <cellStyle name="_Percent_New Preliminary Clearstream Model 4" xfId="13994" xr:uid="{00000000-0005-0000-0000-00008E350000}"/>
    <cellStyle name="_Percent_New Preliminary Clearstream Model_FCF" xfId="13995" xr:uid="{00000000-0005-0000-0000-00008F350000}"/>
    <cellStyle name="_Percent_Phosphor Brokers" xfId="13996" xr:uid="{00000000-0005-0000-0000-000090350000}"/>
    <cellStyle name="_Percent_Phosphor Brokers 2" xfId="13997" xr:uid="{00000000-0005-0000-0000-000091350000}"/>
    <cellStyle name="_Percent_Phosphor Brokers 2 2" xfId="13998" xr:uid="{00000000-0005-0000-0000-000092350000}"/>
    <cellStyle name="_Percent_Phosphor Brokers 2_FCF" xfId="13999" xr:uid="{00000000-0005-0000-0000-000093350000}"/>
    <cellStyle name="_Percent_Phosphor Brokers 3" xfId="14000" xr:uid="{00000000-0005-0000-0000-000094350000}"/>
    <cellStyle name="_Percent_Phosphor Brokers 3 2" xfId="14001" xr:uid="{00000000-0005-0000-0000-000095350000}"/>
    <cellStyle name="_Percent_Phosphor Brokers 3_FCF" xfId="14002" xr:uid="{00000000-0005-0000-0000-000096350000}"/>
    <cellStyle name="_Percent_Phosphor Brokers 4" xfId="14003" xr:uid="{00000000-0005-0000-0000-000097350000}"/>
    <cellStyle name="_Percent_Phosphor Brokers_FCF" xfId="14004" xr:uid="{00000000-0005-0000-0000-000098350000}"/>
    <cellStyle name="_Percent_Portfolio " xfId="14005" xr:uid="{00000000-0005-0000-0000-000099350000}"/>
    <cellStyle name="_Percent_Portfolio  2" xfId="14006" xr:uid="{00000000-0005-0000-0000-00009A350000}"/>
    <cellStyle name="_Percent_Portfolio  2 2" xfId="14007" xr:uid="{00000000-0005-0000-0000-00009B350000}"/>
    <cellStyle name="_Percent_Portfolio  2_FCF" xfId="14008" xr:uid="{00000000-0005-0000-0000-00009C350000}"/>
    <cellStyle name="_Percent_Portfolio  3" xfId="14009" xr:uid="{00000000-0005-0000-0000-00009D350000}"/>
    <cellStyle name="_Percent_Portfolio  3 2" xfId="14010" xr:uid="{00000000-0005-0000-0000-00009E350000}"/>
    <cellStyle name="_Percent_Portfolio  3_FCF" xfId="14011" xr:uid="{00000000-0005-0000-0000-00009F350000}"/>
    <cellStyle name="_Percent_Portfolio  4" xfId="14012" xr:uid="{00000000-0005-0000-0000-0000A0350000}"/>
    <cellStyle name="_Percent_Portfolio _FCF" xfId="14013" xr:uid="{00000000-0005-0000-0000-0000A1350000}"/>
    <cellStyle name="_Percent_Samsara Model_250501_v2" xfId="14014" xr:uid="{00000000-0005-0000-0000-0000A2350000}"/>
    <cellStyle name="_Percent_Samsara Model_250501_v2 2" xfId="14015" xr:uid="{00000000-0005-0000-0000-0000A3350000}"/>
    <cellStyle name="_Percent_Samsara Model_250501_v2 2 2" xfId="14016" xr:uid="{00000000-0005-0000-0000-0000A4350000}"/>
    <cellStyle name="_Percent_Samsara Model_250501_v2 2_FCF" xfId="14017" xr:uid="{00000000-0005-0000-0000-0000A5350000}"/>
    <cellStyle name="_Percent_Samsara Model_250501_v2 3" xfId="14018" xr:uid="{00000000-0005-0000-0000-0000A6350000}"/>
    <cellStyle name="_Percent_Samsara Model_250501_v2 3 2" xfId="14019" xr:uid="{00000000-0005-0000-0000-0000A7350000}"/>
    <cellStyle name="_Percent_Samsara Model_250501_v2 3_FCF" xfId="14020" xr:uid="{00000000-0005-0000-0000-0000A8350000}"/>
    <cellStyle name="_Percent_Samsara Model_250501_v2 4" xfId="14021" xr:uid="{00000000-0005-0000-0000-0000A9350000}"/>
    <cellStyle name="_Percent_Samsara Model_250501_v2_FCF" xfId="14022" xr:uid="{00000000-0005-0000-0000-0000AA350000}"/>
    <cellStyle name="_Percent_Summary of Financial Effects" xfId="14023" xr:uid="{00000000-0005-0000-0000-0000AB350000}"/>
    <cellStyle name="_Percent_Summary of Financial Effects 2" xfId="14024" xr:uid="{00000000-0005-0000-0000-0000AC350000}"/>
    <cellStyle name="_Percent_Summary of Financial Effects 2 2" xfId="14025" xr:uid="{00000000-0005-0000-0000-0000AD350000}"/>
    <cellStyle name="_Percent_Summary of Financial Effects 2_FCF" xfId="14026" xr:uid="{00000000-0005-0000-0000-0000AE350000}"/>
    <cellStyle name="_Percent_Summary of Financial Effects 3" xfId="14027" xr:uid="{00000000-0005-0000-0000-0000AF350000}"/>
    <cellStyle name="_Percent_Summary of Financial Effects 3 2" xfId="14028" xr:uid="{00000000-0005-0000-0000-0000B0350000}"/>
    <cellStyle name="_Percent_Summary of Financial Effects 3_FCF" xfId="14029" xr:uid="{00000000-0005-0000-0000-0000B1350000}"/>
    <cellStyle name="_Percent_Summary of Financial Effects 4" xfId="14030" xr:uid="{00000000-0005-0000-0000-0000B2350000}"/>
    <cellStyle name="_Percent_Summary of Financial Effects_FCF" xfId="14031" xr:uid="{00000000-0005-0000-0000-0000B3350000}"/>
    <cellStyle name="_Percent_unbundling_lighting_2" xfId="14032" xr:uid="{00000000-0005-0000-0000-0000B4350000}"/>
    <cellStyle name="_Percent_unbundling_lighting_2 2" xfId="14033" xr:uid="{00000000-0005-0000-0000-0000B5350000}"/>
    <cellStyle name="_Percent_unbundling_lighting_2 2 2" xfId="14034" xr:uid="{00000000-0005-0000-0000-0000B6350000}"/>
    <cellStyle name="_Percent_unbundling_lighting_2 2_FCF" xfId="14035" xr:uid="{00000000-0005-0000-0000-0000B7350000}"/>
    <cellStyle name="_Percent_unbundling_lighting_2 3" xfId="14036" xr:uid="{00000000-0005-0000-0000-0000B8350000}"/>
    <cellStyle name="_Percent_unbundling_lighting_2 3 2" xfId="14037" xr:uid="{00000000-0005-0000-0000-0000B9350000}"/>
    <cellStyle name="_Percent_unbundling_lighting_2 3_FCF" xfId="14038" xr:uid="{00000000-0005-0000-0000-0000BA350000}"/>
    <cellStyle name="_Percent_unbundling_lighting_2 4" xfId="14039" xr:uid="{00000000-0005-0000-0000-0000BB350000}"/>
    <cellStyle name="_Percent_unbundling_lighting_2_FCF" xfId="14040" xr:uid="{00000000-0005-0000-0000-0000BC350000}"/>
    <cellStyle name="_Percent_USA Ownership" xfId="14041" xr:uid="{00000000-0005-0000-0000-0000BD350000}"/>
    <cellStyle name="_Percent_USA Ownership 2" xfId="14042" xr:uid="{00000000-0005-0000-0000-0000BE350000}"/>
    <cellStyle name="_Percent_USA Ownership 2 2" xfId="14043" xr:uid="{00000000-0005-0000-0000-0000BF350000}"/>
    <cellStyle name="_Percent_USA Ownership 2_FCF" xfId="14044" xr:uid="{00000000-0005-0000-0000-0000C0350000}"/>
    <cellStyle name="_Percent_USA Ownership 3" xfId="14045" xr:uid="{00000000-0005-0000-0000-0000C1350000}"/>
    <cellStyle name="_Percent_USA Ownership 3 2" xfId="14046" xr:uid="{00000000-0005-0000-0000-0000C2350000}"/>
    <cellStyle name="_Percent_USA Ownership 3_FCF" xfId="14047" xr:uid="{00000000-0005-0000-0000-0000C3350000}"/>
    <cellStyle name="_Percent_USA Ownership 4" xfId="14048" xr:uid="{00000000-0005-0000-0000-0000C4350000}"/>
    <cellStyle name="_Percent_USA Ownership_FCF" xfId="14049" xr:uid="{00000000-0005-0000-0000-0000C5350000}"/>
    <cellStyle name="_Percent_Versatel1" xfId="14050" xr:uid="{00000000-0005-0000-0000-0000C6350000}"/>
    <cellStyle name="_Percent_Versatel1 2" xfId="14051" xr:uid="{00000000-0005-0000-0000-0000C7350000}"/>
    <cellStyle name="_Percent_Versatel1 2 2" xfId="14052" xr:uid="{00000000-0005-0000-0000-0000C8350000}"/>
    <cellStyle name="_Percent_Versatel1 2_FCF" xfId="14053" xr:uid="{00000000-0005-0000-0000-0000C9350000}"/>
    <cellStyle name="_Percent_Versatel1 3" xfId="14054" xr:uid="{00000000-0005-0000-0000-0000CA350000}"/>
    <cellStyle name="_Percent_Versatel1 3 2" xfId="14055" xr:uid="{00000000-0005-0000-0000-0000CB350000}"/>
    <cellStyle name="_Percent_Versatel1 3_FCF" xfId="14056" xr:uid="{00000000-0005-0000-0000-0000CC350000}"/>
    <cellStyle name="_Percent_Versatel1 4" xfId="14057" xr:uid="{00000000-0005-0000-0000-0000CD350000}"/>
    <cellStyle name="_Percent_Versatel1_Bridge FC Act 2007 vs 2008 (Fct June) par entreprise" xfId="14058" xr:uid="{00000000-0005-0000-0000-0000CE350000}"/>
    <cellStyle name="_Percent_Versatel1_Bridge FC Act 2007 vs 2008 (Fct June) par entreprise 2" xfId="14059" xr:uid="{00000000-0005-0000-0000-0000CF350000}"/>
    <cellStyle name="_Percent_Versatel1_Bridge FC Act 2007 vs 2008 (Fct June) par entreprise 2 2" xfId="14060" xr:uid="{00000000-0005-0000-0000-0000D0350000}"/>
    <cellStyle name="_Percent_Versatel1_Bridge FC Act 2007 vs 2008 (Fct June) par entreprise 2_FCF" xfId="14061" xr:uid="{00000000-0005-0000-0000-0000D1350000}"/>
    <cellStyle name="_Percent_Versatel1_Bridge FC Act 2007 vs 2008 (Fct June) par entreprise 3" xfId="14062" xr:uid="{00000000-0005-0000-0000-0000D2350000}"/>
    <cellStyle name="_Percent_Versatel1_Bridge FC Act 2007 vs 2008 (Fct June) par entreprise 3 2" xfId="14063" xr:uid="{00000000-0005-0000-0000-0000D3350000}"/>
    <cellStyle name="_Percent_Versatel1_Bridge FC Act 2007 vs 2008 (Fct June) par entreprise 3_FCF" xfId="14064" xr:uid="{00000000-0005-0000-0000-0000D4350000}"/>
    <cellStyle name="_Percent_Versatel1_Bridge FC Act 2007 vs 2008 (Fct June) par entreprise 4" xfId="14065" xr:uid="{00000000-0005-0000-0000-0000D5350000}"/>
    <cellStyle name="_Percent_Versatel1_Bridge FC Act 2007 vs 2008 (Fct June) par entreprise_FCF" xfId="14066" xr:uid="{00000000-0005-0000-0000-0000D6350000}"/>
    <cellStyle name="_Percent_Versatel1_Cash Unit Review 2012 03 Acetow" xfId="14067" xr:uid="{00000000-0005-0000-0000-0000D7350000}"/>
    <cellStyle name="_Percent_Versatel1_Chiffres Pres board 2007" xfId="14068" xr:uid="{00000000-0005-0000-0000-0000D8350000}"/>
    <cellStyle name="_Percent_Versatel1_Chiffres Pres board 2007 2" xfId="14069" xr:uid="{00000000-0005-0000-0000-0000D9350000}"/>
    <cellStyle name="_Percent_Versatel1_Chiffres Pres board 2007 2 2" xfId="14070" xr:uid="{00000000-0005-0000-0000-0000DA350000}"/>
    <cellStyle name="_Percent_Versatel1_Chiffres Pres board 2007 2_FCF" xfId="14071" xr:uid="{00000000-0005-0000-0000-0000DB350000}"/>
    <cellStyle name="_Percent_Versatel1_Chiffres Pres board 2007 3" xfId="14072" xr:uid="{00000000-0005-0000-0000-0000DC350000}"/>
    <cellStyle name="_Percent_Versatel1_Chiffres Pres board 2007 3 2" xfId="14073" xr:uid="{00000000-0005-0000-0000-0000DD350000}"/>
    <cellStyle name="_Percent_Versatel1_Chiffres Pres board 2007 3_FCF" xfId="14074" xr:uid="{00000000-0005-0000-0000-0000DE350000}"/>
    <cellStyle name="_Percent_Versatel1_Chiffres Pres board 2007 4" xfId="14075" xr:uid="{00000000-0005-0000-0000-0000DF350000}"/>
    <cellStyle name="_Percent_Versatel1_Chiffres Pres board 2007_FCF" xfId="14076" xr:uid="{00000000-0005-0000-0000-0000E0350000}"/>
    <cellStyle name="_Percent_Versatel1_Chiffres Pres Juillet 2007" xfId="14077" xr:uid="{00000000-0005-0000-0000-0000E1350000}"/>
    <cellStyle name="_Percent_Versatel1_Chiffres Pres Juillet 2007 2" xfId="14078" xr:uid="{00000000-0005-0000-0000-0000E2350000}"/>
    <cellStyle name="_Percent_Versatel1_Chiffres Pres Juillet 2007 2 2" xfId="14079" xr:uid="{00000000-0005-0000-0000-0000E3350000}"/>
    <cellStyle name="_Percent_Versatel1_Chiffres Pres Juillet 2007 2_FCF" xfId="14080" xr:uid="{00000000-0005-0000-0000-0000E4350000}"/>
    <cellStyle name="_Percent_Versatel1_Chiffres Pres Juillet 2007 3" xfId="14081" xr:uid="{00000000-0005-0000-0000-0000E5350000}"/>
    <cellStyle name="_Percent_Versatel1_Chiffres Pres Juillet 2007 3 2" xfId="14082" xr:uid="{00000000-0005-0000-0000-0000E6350000}"/>
    <cellStyle name="_Percent_Versatel1_Chiffres Pres Juillet 2007 3_FCF" xfId="14083" xr:uid="{00000000-0005-0000-0000-0000E7350000}"/>
    <cellStyle name="_Percent_Versatel1_Chiffres Pres Juillet 2007 4" xfId="14084" xr:uid="{00000000-0005-0000-0000-0000E8350000}"/>
    <cellStyle name="_Percent_Versatel1_Chiffres Pres Juillet 2007_FCF" xfId="14085" xr:uid="{00000000-0005-0000-0000-0000E9350000}"/>
    <cellStyle name="_Percent_Versatel1_Conso Bridge EBITDA 2008x2007" xfId="14086" xr:uid="{00000000-0005-0000-0000-0000EA350000}"/>
    <cellStyle name="_Percent_Versatel1_Conso Bridge EBITDA 2008x2007 2" xfId="14087" xr:uid="{00000000-0005-0000-0000-0000EB350000}"/>
    <cellStyle name="_Percent_Versatel1_Conso Bridge EBITDA 2008x2007 2 2" xfId="14088" xr:uid="{00000000-0005-0000-0000-0000EC350000}"/>
    <cellStyle name="_Percent_Versatel1_Conso Bridge EBITDA 2008x2007 2_FCF" xfId="14089" xr:uid="{00000000-0005-0000-0000-0000ED350000}"/>
    <cellStyle name="_Percent_Versatel1_Conso Bridge EBITDA 2008x2007 3" xfId="14090" xr:uid="{00000000-0005-0000-0000-0000EE350000}"/>
    <cellStyle name="_Percent_Versatel1_Conso Bridge EBITDA 2008x2007 3 2" xfId="14091" xr:uid="{00000000-0005-0000-0000-0000EF350000}"/>
    <cellStyle name="_Percent_Versatel1_Conso Bridge EBITDA 2008x2007 3_FCF" xfId="14092" xr:uid="{00000000-0005-0000-0000-0000F0350000}"/>
    <cellStyle name="_Percent_Versatel1_Conso Bridge EBITDA 2008x2007 4" xfId="14093" xr:uid="{00000000-0005-0000-0000-0000F1350000}"/>
    <cellStyle name="_Percent_Versatel1_Conso Bridge EBITDA 2008x2007 SPRING06" xfId="14094" xr:uid="{00000000-0005-0000-0000-0000F2350000}"/>
    <cellStyle name="_Percent_Versatel1_Conso Bridge EBITDA 2008x2007 SPRING06 2" xfId="14095" xr:uid="{00000000-0005-0000-0000-0000F3350000}"/>
    <cellStyle name="_Percent_Versatel1_Conso Bridge EBITDA 2008x2007 SPRING06 2 2" xfId="14096" xr:uid="{00000000-0005-0000-0000-0000F4350000}"/>
    <cellStyle name="_Percent_Versatel1_Conso Bridge EBITDA 2008x2007 SPRING06 2_FCF" xfId="14097" xr:uid="{00000000-0005-0000-0000-0000F5350000}"/>
    <cellStyle name="_Percent_Versatel1_Conso Bridge EBITDA 2008x2007 SPRING06 3" xfId="14098" xr:uid="{00000000-0005-0000-0000-0000F6350000}"/>
    <cellStyle name="_Percent_Versatel1_Conso Bridge EBITDA 2008x2007 SPRING06 3 2" xfId="14099" xr:uid="{00000000-0005-0000-0000-0000F7350000}"/>
    <cellStyle name="_Percent_Versatel1_Conso Bridge EBITDA 2008x2007 SPRING06 3_FCF" xfId="14100" xr:uid="{00000000-0005-0000-0000-0000F8350000}"/>
    <cellStyle name="_Percent_Versatel1_Conso Bridge EBITDA 2008x2007 SPRING06 4" xfId="14101" xr:uid="{00000000-0005-0000-0000-0000F9350000}"/>
    <cellStyle name="_Percent_Versatel1_Conso Bridge EBITDA 2008x2007 SPRING06_FCF" xfId="14102" xr:uid="{00000000-0005-0000-0000-0000FA350000}"/>
    <cellStyle name="_Percent_Versatel1_Conso Bridge EBITDA 2008x2007_FCF" xfId="14103" xr:uid="{00000000-0005-0000-0000-0000FB350000}"/>
    <cellStyle name="_Percent_Versatel1_FCF" xfId="14104" xr:uid="{00000000-0005-0000-0000-0000FC350000}"/>
    <cellStyle name="_Percent_Versatel1_Formats RDG Dec 2007 vMAG Energy Services" xfId="14105" xr:uid="{00000000-0005-0000-0000-0000FD350000}"/>
    <cellStyle name="_Percent_Versatel1_Formats RDG Dec 2007 vMAG Energy Services 2" xfId="14106" xr:uid="{00000000-0005-0000-0000-0000FE350000}"/>
    <cellStyle name="_Percent_Versatel1_Formats RDG Dec 2007 vMAG Energy Services 2 2" xfId="14107" xr:uid="{00000000-0005-0000-0000-0000FF350000}"/>
    <cellStyle name="_Percent_Versatel1_Formats RDG Dec 2007 vMAG Energy Services 2_FCF" xfId="14108" xr:uid="{00000000-0005-0000-0000-000000360000}"/>
    <cellStyle name="_Percent_Versatel1_Formats RDG Dec 2007 vMAG Energy Services 3" xfId="14109" xr:uid="{00000000-0005-0000-0000-000001360000}"/>
    <cellStyle name="_Percent_Versatel1_Formats RDG Dec 2007 vMAG Energy Services 3 2" xfId="14110" xr:uid="{00000000-0005-0000-0000-000002360000}"/>
    <cellStyle name="_Percent_Versatel1_Formats RDG Dec 2007 vMAG Energy Services 3_FCF" xfId="14111" xr:uid="{00000000-0005-0000-0000-000003360000}"/>
    <cellStyle name="_Percent_Versatel1_Formats RDG Dec 2007 vMAG Energy Services 4" xfId="14112" xr:uid="{00000000-0005-0000-0000-000004360000}"/>
    <cellStyle name="_Percent_Versatel1_Formats RDG Dec 2007 vMAG Energy Services_FCF" xfId="14113" xr:uid="{00000000-0005-0000-0000-000005360000}"/>
    <cellStyle name="_Percent_Versatel1_P&amp;L Spring 200806" xfId="14114" xr:uid="{00000000-0005-0000-0000-000006360000}"/>
    <cellStyle name="_Percent_Versatel1_P&amp;L Spring 200806 2" xfId="14115" xr:uid="{00000000-0005-0000-0000-000007360000}"/>
    <cellStyle name="_Percent_Versatel1_P&amp;L Spring 200806 2 2" xfId="14116" xr:uid="{00000000-0005-0000-0000-000008360000}"/>
    <cellStyle name="_Percent_Versatel1_P&amp;L Spring 200806 2_FCF" xfId="14117" xr:uid="{00000000-0005-0000-0000-000009360000}"/>
    <cellStyle name="_Percent_Versatel1_P&amp;L Spring 200806 3" xfId="14118" xr:uid="{00000000-0005-0000-0000-00000A360000}"/>
    <cellStyle name="_Percent_Versatel1_P&amp;L Spring 200806 3 2" xfId="14119" xr:uid="{00000000-0005-0000-0000-00000B360000}"/>
    <cellStyle name="_Percent_Versatel1_P&amp;L Spring 200806 3_FCF" xfId="14120" xr:uid="{00000000-0005-0000-0000-00000C360000}"/>
    <cellStyle name="_Percent_Versatel1_P&amp;L Spring 200806 4" xfId="14121" xr:uid="{00000000-0005-0000-0000-00000D360000}"/>
    <cellStyle name="_Percent_Versatel1_P&amp;L Spring 200806_FCF" xfId="14122" xr:uid="{00000000-0005-0000-0000-00000E360000}"/>
    <cellStyle name="_Percent_Versatel1_Présentation au Board" xfId="14123" xr:uid="{00000000-0005-0000-0000-00000F360000}"/>
    <cellStyle name="_Percent_Versatel1_Présentation au Board 2" xfId="14124" xr:uid="{00000000-0005-0000-0000-000010360000}"/>
    <cellStyle name="_Percent_Versatel1_Présentation au Board 2 2" xfId="14125" xr:uid="{00000000-0005-0000-0000-000011360000}"/>
    <cellStyle name="_Percent_Versatel1_Présentation au Board 2_FCF" xfId="14126" xr:uid="{00000000-0005-0000-0000-000012360000}"/>
    <cellStyle name="_Percent_Versatel1_Présentation au Board 3" xfId="14127" xr:uid="{00000000-0005-0000-0000-000013360000}"/>
    <cellStyle name="_Percent_Versatel1_Présentation au Board 3 2" xfId="14128" xr:uid="{00000000-0005-0000-0000-000014360000}"/>
    <cellStyle name="_Percent_Versatel1_Présentation au Board 3_FCF" xfId="14129" xr:uid="{00000000-0005-0000-0000-000015360000}"/>
    <cellStyle name="_Percent_Versatel1_Présentation au Board 4" xfId="14130" xr:uid="{00000000-0005-0000-0000-000016360000}"/>
    <cellStyle name="_Percent_Versatel1_Présentation au Board July 29" xfId="14131" xr:uid="{00000000-0005-0000-0000-000017360000}"/>
    <cellStyle name="_Percent_Versatel1_Présentation au Board July 29 2" xfId="14132" xr:uid="{00000000-0005-0000-0000-000018360000}"/>
    <cellStyle name="_Percent_Versatel1_Présentation au Board July 29 2 2" xfId="14133" xr:uid="{00000000-0005-0000-0000-000019360000}"/>
    <cellStyle name="_Percent_Versatel1_Présentation au Board July 29 2_FCF" xfId="14134" xr:uid="{00000000-0005-0000-0000-00001A360000}"/>
    <cellStyle name="_Percent_Versatel1_Présentation au Board July 29 3" xfId="14135" xr:uid="{00000000-0005-0000-0000-00001B360000}"/>
    <cellStyle name="_Percent_Versatel1_Présentation au Board July 29 3 2" xfId="14136" xr:uid="{00000000-0005-0000-0000-00001C360000}"/>
    <cellStyle name="_Percent_Versatel1_Présentation au Board July 29 3_FCF" xfId="14137" xr:uid="{00000000-0005-0000-0000-00001D360000}"/>
    <cellStyle name="_Percent_Versatel1_Présentation au Board July 29 4" xfId="14138" xr:uid="{00000000-0005-0000-0000-00001E360000}"/>
    <cellStyle name="_Percent_Versatel1_Présentation au Board July 29_FCF" xfId="14139" xr:uid="{00000000-0005-0000-0000-00001F360000}"/>
    <cellStyle name="_Percent_Versatel1_Présentation au Board_FCF" xfId="14140" xr:uid="{00000000-0005-0000-0000-000020360000}"/>
    <cellStyle name="_Percent_Versatel1_Présentation au CDG July 21 v080708" xfId="14141" xr:uid="{00000000-0005-0000-0000-000021360000}"/>
    <cellStyle name="_Percent_Versatel1_Présentation au CDG July 21 v080708 2" xfId="14142" xr:uid="{00000000-0005-0000-0000-000022360000}"/>
    <cellStyle name="_Percent_Versatel1_Présentation au CDG July 21 v080708 2 2" xfId="14143" xr:uid="{00000000-0005-0000-0000-000023360000}"/>
    <cellStyle name="_Percent_Versatel1_Présentation au CDG July 21 v080708 2_FCF" xfId="14144" xr:uid="{00000000-0005-0000-0000-000024360000}"/>
    <cellStyle name="_Percent_Versatel1_Présentation au CDG July 21 v080708 3" xfId="14145" xr:uid="{00000000-0005-0000-0000-000025360000}"/>
    <cellStyle name="_Percent_Versatel1_Présentation au CDG July 21 v080708 3 2" xfId="14146" xr:uid="{00000000-0005-0000-0000-000026360000}"/>
    <cellStyle name="_Percent_Versatel1_Présentation au CDG July 21 v080708 3_FCF" xfId="14147" xr:uid="{00000000-0005-0000-0000-000027360000}"/>
    <cellStyle name="_Percent_Versatel1_Présentation au CDG July 21 v080708 4" xfId="14148" xr:uid="{00000000-0005-0000-0000-000028360000}"/>
    <cellStyle name="_Percent_Versatel1_Présentation au CDG July 21 v080708_FCF" xfId="14149" xr:uid="{00000000-0005-0000-0000-000029360000}"/>
    <cellStyle name="_Percent_Versatel1_Présention au Board July 29" xfId="14150" xr:uid="{00000000-0005-0000-0000-00002A360000}"/>
    <cellStyle name="_Percent_Versatel1_Présention au Board July 29 2" xfId="14151" xr:uid="{00000000-0005-0000-0000-00002B360000}"/>
    <cellStyle name="_Percent_Versatel1_Présention au Board July 29 2 2" xfId="14152" xr:uid="{00000000-0005-0000-0000-00002C360000}"/>
    <cellStyle name="_Percent_Versatel1_Présention au Board July 29 2_FCF" xfId="14153" xr:uid="{00000000-0005-0000-0000-00002D360000}"/>
    <cellStyle name="_Percent_Versatel1_Présention au Board July 29 3" xfId="14154" xr:uid="{00000000-0005-0000-0000-00002E360000}"/>
    <cellStyle name="_Percent_Versatel1_Présention au Board July 29 3 2" xfId="14155" xr:uid="{00000000-0005-0000-0000-00002F360000}"/>
    <cellStyle name="_Percent_Versatel1_Présention au Board July 29 3_FCF" xfId="14156" xr:uid="{00000000-0005-0000-0000-000030360000}"/>
    <cellStyle name="_Percent_Versatel1_Présention au Board July 29 4" xfId="14157" xr:uid="{00000000-0005-0000-0000-000031360000}"/>
    <cellStyle name="_Percent_Versatel1_Présention au Board July 29_FCF" xfId="14158" xr:uid="{00000000-0005-0000-0000-000032360000}"/>
    <cellStyle name="_Percent_Versatel1_SPRING 2010" xfId="14159" xr:uid="{00000000-0005-0000-0000-000033360000}"/>
    <cellStyle name="_Percent_Versatel1_SPRING 2010 2" xfId="14160" xr:uid="{00000000-0005-0000-0000-000034360000}"/>
    <cellStyle name="_Percent_Versatel1_SPRING 2010 2 2" xfId="14161" xr:uid="{00000000-0005-0000-0000-000035360000}"/>
    <cellStyle name="_Percent_Versatel1_SPRING 2010 2_FCF" xfId="14162" xr:uid="{00000000-0005-0000-0000-000036360000}"/>
    <cellStyle name="_Percent_Versatel1_SPRING 2010 3" xfId="14163" xr:uid="{00000000-0005-0000-0000-000037360000}"/>
    <cellStyle name="_Percent_Versatel1_SPRING 2010 3 2" xfId="14164" xr:uid="{00000000-0005-0000-0000-000038360000}"/>
    <cellStyle name="_Percent_Versatel1_SPRING 2010 3_FCF" xfId="14165" xr:uid="{00000000-0005-0000-0000-000039360000}"/>
    <cellStyle name="_Percent_Versatel1_SPRING 2010 4" xfId="14166" xr:uid="{00000000-0005-0000-0000-00003A360000}"/>
    <cellStyle name="_Percent_Versatel1_SPRING 2010_FCF" xfId="14167" xr:uid="{00000000-0005-0000-0000-00003B360000}"/>
    <cellStyle name="_Percent_Versatel1_Synthèse Rhodia Spring Dec 2007 P&amp;L" xfId="14168" xr:uid="{00000000-0005-0000-0000-00003C360000}"/>
    <cellStyle name="_Percent_Versatel1_Synthèse Rhodia Spring Dec 2007 P&amp;L 2" xfId="14169" xr:uid="{00000000-0005-0000-0000-00003D360000}"/>
    <cellStyle name="_Percent_Versatel1_Synthèse Rhodia Spring Dec 2007 P&amp;L 2 2" xfId="14170" xr:uid="{00000000-0005-0000-0000-00003E360000}"/>
    <cellStyle name="_Percent_Versatel1_Synthèse Rhodia Spring Dec 2007 P&amp;L 2_FCF" xfId="14171" xr:uid="{00000000-0005-0000-0000-00003F360000}"/>
    <cellStyle name="_Percent_Versatel1_Synthèse Rhodia Spring Dec 2007 P&amp;L 3" xfId="14172" xr:uid="{00000000-0005-0000-0000-000040360000}"/>
    <cellStyle name="_Percent_Versatel1_Synthèse Rhodia Spring Dec 2007 P&amp;L 3 2" xfId="14173" xr:uid="{00000000-0005-0000-0000-000041360000}"/>
    <cellStyle name="_Percent_Versatel1_Synthèse Rhodia Spring Dec 2007 P&amp;L 3_FCF" xfId="14174" xr:uid="{00000000-0005-0000-0000-000042360000}"/>
    <cellStyle name="_Percent_Versatel1_Synthèse Rhodia Spring Dec 2007 P&amp;L 4" xfId="14175" xr:uid="{00000000-0005-0000-0000-000043360000}"/>
    <cellStyle name="_Percent_Versatel1_Synthèse Rhodia Spring Dec 2007 P&amp;L_FCF" xfId="14176" xr:uid="{00000000-0005-0000-0000-000044360000}"/>
    <cellStyle name="_Percent_Versatel1_WC &amp; Free Cash Flow 2011-10" xfId="14177" xr:uid="{00000000-0005-0000-0000-000045360000}"/>
    <cellStyle name="_Percent_Versatel1_WC &amp; Free Cash Flow 2011-10 2" xfId="14178" xr:uid="{00000000-0005-0000-0000-000046360000}"/>
    <cellStyle name="_Percent_Versatel1_WC &amp; Free Cash Flow 2011-10 2 2" xfId="14179" xr:uid="{00000000-0005-0000-0000-000047360000}"/>
    <cellStyle name="_Percent_Versatel1_WC &amp; Free Cash Flow 2011-10 2_FCF" xfId="14180" xr:uid="{00000000-0005-0000-0000-000048360000}"/>
    <cellStyle name="_Percent_Versatel1_WC &amp; Free Cash Flow 2011-10 3" xfId="14181" xr:uid="{00000000-0005-0000-0000-000049360000}"/>
    <cellStyle name="_Percent_Versatel1_WC &amp; Free Cash Flow 2011-10 3 2" xfId="14182" xr:uid="{00000000-0005-0000-0000-00004A360000}"/>
    <cellStyle name="_Percent_Versatel1_WC &amp; Free Cash Flow 2011-10 3_FCF" xfId="14183" xr:uid="{00000000-0005-0000-0000-00004B360000}"/>
    <cellStyle name="_Percent_Versatel1_WC &amp; Free Cash Flow 2011-10 4" xfId="14184" xr:uid="{00000000-0005-0000-0000-00004C360000}"/>
    <cellStyle name="_Percent_Versatel1_WC &amp; Free Cash Flow 2011-10_FCF" xfId="14185" xr:uid="{00000000-0005-0000-0000-00004D360000}"/>
    <cellStyle name="_Percent_Versatel1_WC &amp; Free Cash Flow Spring 200806" xfId="14186" xr:uid="{00000000-0005-0000-0000-00004E360000}"/>
    <cellStyle name="_Percent_Versatel1_WC &amp; Free Cash Flow Spring 200806 2" xfId="14187" xr:uid="{00000000-0005-0000-0000-00004F360000}"/>
    <cellStyle name="_Percent_Versatel1_WC &amp; Free Cash Flow Spring 200806 2 2" xfId="14188" xr:uid="{00000000-0005-0000-0000-000050360000}"/>
    <cellStyle name="_Percent_Versatel1_WC &amp; Free Cash Flow Spring 200806 2_FCF" xfId="14189" xr:uid="{00000000-0005-0000-0000-000051360000}"/>
    <cellStyle name="_Percent_Versatel1_WC &amp; Free Cash Flow Spring 200806 3" xfId="14190" xr:uid="{00000000-0005-0000-0000-000052360000}"/>
    <cellStyle name="_Percent_Versatel1_WC &amp; Free Cash Flow Spring 200806 3 2" xfId="14191" xr:uid="{00000000-0005-0000-0000-000053360000}"/>
    <cellStyle name="_Percent_Versatel1_WC &amp; Free Cash Flow Spring 200806 3_FCF" xfId="14192" xr:uid="{00000000-0005-0000-0000-000054360000}"/>
    <cellStyle name="_Percent_Versatel1_WC &amp; Free Cash Flow Spring 200806 4" xfId="14193" xr:uid="{00000000-0005-0000-0000-000055360000}"/>
    <cellStyle name="_Percent_Versatel1_WC &amp; Free Cash Flow Spring 200806_FCF" xfId="14194" xr:uid="{00000000-0005-0000-0000-000056360000}"/>
    <cellStyle name="_Percent_WACC" xfId="14195" xr:uid="{00000000-0005-0000-0000-000057360000}"/>
    <cellStyle name="_Percent_WACC 2" xfId="14196" xr:uid="{00000000-0005-0000-0000-000058360000}"/>
    <cellStyle name="_Percent_WACC 2 2" xfId="14197" xr:uid="{00000000-0005-0000-0000-000059360000}"/>
    <cellStyle name="_Percent_WACC 2_FCF" xfId="14198" xr:uid="{00000000-0005-0000-0000-00005A360000}"/>
    <cellStyle name="_Percent_WACC 3" xfId="14199" xr:uid="{00000000-0005-0000-0000-00005B360000}"/>
    <cellStyle name="_Percent_WACC 3 2" xfId="14200" xr:uid="{00000000-0005-0000-0000-00005C360000}"/>
    <cellStyle name="_Percent_WACC 3_FCF" xfId="14201" xr:uid="{00000000-0005-0000-0000-00005D360000}"/>
    <cellStyle name="_Percent_WACC 4" xfId="14202" xr:uid="{00000000-0005-0000-0000-00005E360000}"/>
    <cellStyle name="_Percent_WACC_FCF" xfId="14203" xr:uid="{00000000-0005-0000-0000-00005F360000}"/>
    <cellStyle name="_PercentSpace" xfId="14204" xr:uid="{00000000-0005-0000-0000-000060360000}"/>
    <cellStyle name="_PercentSpace 2" xfId="14205" xr:uid="{00000000-0005-0000-0000-000061360000}"/>
    <cellStyle name="_PercentSpace 2 2" xfId="14206" xr:uid="{00000000-0005-0000-0000-000062360000}"/>
    <cellStyle name="_PercentSpace 2_FCF" xfId="14207" xr:uid="{00000000-0005-0000-0000-000063360000}"/>
    <cellStyle name="_PercentSpace 3" xfId="14208" xr:uid="{00000000-0005-0000-0000-000064360000}"/>
    <cellStyle name="_PercentSpace 3 2" xfId="14209" xr:uid="{00000000-0005-0000-0000-000065360000}"/>
    <cellStyle name="_PercentSpace 3_FCF" xfId="14210" xr:uid="{00000000-0005-0000-0000-000066360000}"/>
    <cellStyle name="_PercentSpace 4" xfId="14211" xr:uid="{00000000-0005-0000-0000-000067360000}"/>
    <cellStyle name="_PercentSpace_02 Pfd Valuation" xfId="14212" xr:uid="{00000000-0005-0000-0000-000068360000}"/>
    <cellStyle name="_PercentSpace_02 Pfd Valuation 2" xfId="14213" xr:uid="{00000000-0005-0000-0000-000069360000}"/>
    <cellStyle name="_PercentSpace_02 Pfd Valuation 2 2" xfId="14214" xr:uid="{00000000-0005-0000-0000-00006A360000}"/>
    <cellStyle name="_PercentSpace_02 Pfd Valuation 2_FCF" xfId="14215" xr:uid="{00000000-0005-0000-0000-00006B360000}"/>
    <cellStyle name="_PercentSpace_02 Pfd Valuation 3" xfId="14216" xr:uid="{00000000-0005-0000-0000-00006C360000}"/>
    <cellStyle name="_PercentSpace_02 Pfd Valuation 3 2" xfId="14217" xr:uid="{00000000-0005-0000-0000-00006D360000}"/>
    <cellStyle name="_PercentSpace_02 Pfd Valuation 3_FCF" xfId="14218" xr:uid="{00000000-0005-0000-0000-00006E360000}"/>
    <cellStyle name="_PercentSpace_02 Pfd Valuation 4" xfId="14219" xr:uid="{00000000-0005-0000-0000-00006F360000}"/>
    <cellStyle name="_PercentSpace_02 Pfd Valuation_FCF" xfId="14220" xr:uid="{00000000-0005-0000-0000-000070360000}"/>
    <cellStyle name="_PercentSpace_AD-Modèle GSI-14.03.00.final" xfId="14221" xr:uid="{00000000-0005-0000-0000-000071360000}"/>
    <cellStyle name="_PercentSpace_AD-Modèle GSI-14.03.00.final 2" xfId="14222" xr:uid="{00000000-0005-0000-0000-000072360000}"/>
    <cellStyle name="_PercentSpace_AD-Modèle GSI-14.03.00.final 2_FCF" xfId="14223" xr:uid="{00000000-0005-0000-0000-000073360000}"/>
    <cellStyle name="_PercentSpace_AD-Modèle GSI-14.03.00.final 3" xfId="14224" xr:uid="{00000000-0005-0000-0000-000074360000}"/>
    <cellStyle name="_PercentSpace_AD-Modèle GSI-14.03.00.final_FCF" xfId="14225" xr:uid="{00000000-0005-0000-0000-000075360000}"/>
    <cellStyle name="_PercentSpace_AVP" xfId="14226" xr:uid="{00000000-0005-0000-0000-000076360000}"/>
    <cellStyle name="_PercentSpace_AVP 2" xfId="14227" xr:uid="{00000000-0005-0000-0000-000077360000}"/>
    <cellStyle name="_PercentSpace_AVP 2 2" xfId="14228" xr:uid="{00000000-0005-0000-0000-000078360000}"/>
    <cellStyle name="_PercentSpace_AVP 2_FCF" xfId="14229" xr:uid="{00000000-0005-0000-0000-000079360000}"/>
    <cellStyle name="_PercentSpace_AVP 3" xfId="14230" xr:uid="{00000000-0005-0000-0000-00007A360000}"/>
    <cellStyle name="_PercentSpace_AVP 3 2" xfId="14231" xr:uid="{00000000-0005-0000-0000-00007B360000}"/>
    <cellStyle name="_PercentSpace_AVP 3_FCF" xfId="14232" xr:uid="{00000000-0005-0000-0000-00007C360000}"/>
    <cellStyle name="_PercentSpace_AVP 4" xfId="14233" xr:uid="{00000000-0005-0000-0000-00007D360000}"/>
    <cellStyle name="_PercentSpace_AVP_FCF" xfId="14234" xr:uid="{00000000-0005-0000-0000-00007E360000}"/>
    <cellStyle name="_PercentSpace_Bal Sheet, P&amp;L v4" xfId="14235" xr:uid="{00000000-0005-0000-0000-00007F360000}"/>
    <cellStyle name="_PercentSpace_Bal Sheet, P&amp;L v4 2" xfId="14236" xr:uid="{00000000-0005-0000-0000-000080360000}"/>
    <cellStyle name="_PercentSpace_Bal Sheet, P&amp;L v4 2_FCF" xfId="14237" xr:uid="{00000000-0005-0000-0000-000081360000}"/>
    <cellStyle name="_PercentSpace_Bal Sheet, P&amp;L v4 3" xfId="14238" xr:uid="{00000000-0005-0000-0000-000082360000}"/>
    <cellStyle name="_PercentSpace_Bal Sheet, P&amp;L v4_FCF" xfId="14239" xr:uid="{00000000-0005-0000-0000-000083360000}"/>
    <cellStyle name="_PercentSpace_BLS2q_salesforce" xfId="14240" xr:uid="{00000000-0005-0000-0000-000084360000}"/>
    <cellStyle name="_PercentSpace_BLS2q_salesforce 2" xfId="14241" xr:uid="{00000000-0005-0000-0000-000085360000}"/>
    <cellStyle name="_PercentSpace_BLS2q_salesforce 2_FCF" xfId="14242" xr:uid="{00000000-0005-0000-0000-000086360000}"/>
    <cellStyle name="_PercentSpace_BLS2q_salesforce 3" xfId="14243" xr:uid="{00000000-0005-0000-0000-000087360000}"/>
    <cellStyle name="_PercentSpace_BLS2q_salesforce_07 Rhodia Liquidity Model Standstill 03Nov03" xfId="14244" xr:uid="{00000000-0005-0000-0000-000088360000}"/>
    <cellStyle name="_PercentSpace_BLS2q_salesforce_07 Rhodia Liquidity Model Standstill 03Nov03 2" xfId="14245" xr:uid="{00000000-0005-0000-0000-000089360000}"/>
    <cellStyle name="_PercentSpace_BLS2q_salesforce_07 Rhodia Liquidity Model Standstill 03Nov03 2 2" xfId="14246" xr:uid="{00000000-0005-0000-0000-00008A360000}"/>
    <cellStyle name="_PercentSpace_BLS2q_salesforce_07 Rhodia Liquidity Model Standstill 03Nov03 2_FCF" xfId="14247" xr:uid="{00000000-0005-0000-0000-00008B360000}"/>
    <cellStyle name="_PercentSpace_BLS2q_salesforce_07 Rhodia Liquidity Model Standstill 03Nov03 3" xfId="14248" xr:uid="{00000000-0005-0000-0000-00008C360000}"/>
    <cellStyle name="_PercentSpace_BLS2q_salesforce_07 Rhodia Liquidity Model Standstill 03Nov03 3 2" xfId="14249" xr:uid="{00000000-0005-0000-0000-00008D360000}"/>
    <cellStyle name="_PercentSpace_BLS2q_salesforce_07 Rhodia Liquidity Model Standstill 03Nov03 3_FCF" xfId="14250" xr:uid="{00000000-0005-0000-0000-00008E360000}"/>
    <cellStyle name="_PercentSpace_BLS2q_salesforce_07 Rhodia Liquidity Model Standstill 03Nov03 4" xfId="14251" xr:uid="{00000000-0005-0000-0000-00008F360000}"/>
    <cellStyle name="_PercentSpace_BLS2q_salesforce_07 Rhodia Liquidity Model Standstill 03Nov03_FCF" xfId="14252" xr:uid="{00000000-0005-0000-0000-000090360000}"/>
    <cellStyle name="_PercentSpace_BLS2q_salesforce_FCF" xfId="14253" xr:uid="{00000000-0005-0000-0000-000091360000}"/>
    <cellStyle name="_PercentSpace_BLS2q_salesforce_Panorama banques2410" xfId="14254" xr:uid="{00000000-0005-0000-0000-000092360000}"/>
    <cellStyle name="_PercentSpace_BLS2q_salesforce_Panorama banques2410 2" xfId="14255" xr:uid="{00000000-0005-0000-0000-000093360000}"/>
    <cellStyle name="_PercentSpace_BLS2q_salesforce_Panorama banques2410 2 2" xfId="14256" xr:uid="{00000000-0005-0000-0000-000094360000}"/>
    <cellStyle name="_PercentSpace_BLS2q_salesforce_Panorama banques2410 2_FCF" xfId="14257" xr:uid="{00000000-0005-0000-0000-000095360000}"/>
    <cellStyle name="_PercentSpace_BLS2q_salesforce_Panorama banques2410 3" xfId="14258" xr:uid="{00000000-0005-0000-0000-000096360000}"/>
    <cellStyle name="_PercentSpace_BLS2q_salesforce_Panorama banques2410 3 2" xfId="14259" xr:uid="{00000000-0005-0000-0000-000097360000}"/>
    <cellStyle name="_PercentSpace_BLS2q_salesforce_Panorama banques2410 3_FCF" xfId="14260" xr:uid="{00000000-0005-0000-0000-000098360000}"/>
    <cellStyle name="_PercentSpace_BLS2q_salesforce_Panorama banques2410 4" xfId="14261" xr:uid="{00000000-0005-0000-0000-000099360000}"/>
    <cellStyle name="_PercentSpace_BLS2q_salesforce_Panorama banques2410_FCF" xfId="14262" xr:uid="{00000000-0005-0000-0000-00009A360000}"/>
    <cellStyle name="_PercentSpace_Book1" xfId="14263" xr:uid="{00000000-0005-0000-0000-00009B360000}"/>
    <cellStyle name="_PercentSpace_Book1 2" xfId="14264" xr:uid="{00000000-0005-0000-0000-00009C360000}"/>
    <cellStyle name="_PercentSpace_Book1 2 2" xfId="14265" xr:uid="{00000000-0005-0000-0000-00009D360000}"/>
    <cellStyle name="_PercentSpace_Book1 2_FCF" xfId="14266" xr:uid="{00000000-0005-0000-0000-00009E360000}"/>
    <cellStyle name="_PercentSpace_Book1 3" xfId="14267" xr:uid="{00000000-0005-0000-0000-00009F360000}"/>
    <cellStyle name="_PercentSpace_Book1 3 2" xfId="14268" xr:uid="{00000000-0005-0000-0000-0000A0360000}"/>
    <cellStyle name="_PercentSpace_Book1 3_FCF" xfId="14269" xr:uid="{00000000-0005-0000-0000-0000A1360000}"/>
    <cellStyle name="_PercentSpace_Book1 4" xfId="14270" xr:uid="{00000000-0005-0000-0000-0000A2360000}"/>
    <cellStyle name="_PercentSpace_Book1 5" xfId="14271" xr:uid="{00000000-0005-0000-0000-0000A3360000}"/>
    <cellStyle name="_PercentSpace_Book1_02 AAA NEW Rhodia EBITDA development" xfId="14272" xr:uid="{00000000-0005-0000-0000-0000A4360000}"/>
    <cellStyle name="_PercentSpace_Book1_02 AAA NEW Rhodia EBITDA development 2" xfId="14273" xr:uid="{00000000-0005-0000-0000-0000A5360000}"/>
    <cellStyle name="_PercentSpace_Book1_02 AAA NEW Rhodia EBITDA development 2 2" xfId="14274" xr:uid="{00000000-0005-0000-0000-0000A6360000}"/>
    <cellStyle name="_PercentSpace_Book1_02 AAA NEW Rhodia EBITDA development 2_FCF" xfId="14275" xr:uid="{00000000-0005-0000-0000-0000A7360000}"/>
    <cellStyle name="_PercentSpace_Book1_02 AAA NEW Rhodia EBITDA development 3" xfId="14276" xr:uid="{00000000-0005-0000-0000-0000A8360000}"/>
    <cellStyle name="_PercentSpace_Book1_02 AAA NEW Rhodia EBITDA development 3 2" xfId="14277" xr:uid="{00000000-0005-0000-0000-0000A9360000}"/>
    <cellStyle name="_PercentSpace_Book1_02 AAA NEW Rhodia EBITDA development 3_FCF" xfId="14278" xr:uid="{00000000-0005-0000-0000-0000AA360000}"/>
    <cellStyle name="_PercentSpace_Book1_02 AAA NEW Rhodia EBITDA development 4" xfId="14279" xr:uid="{00000000-0005-0000-0000-0000AB360000}"/>
    <cellStyle name="_PercentSpace_Book1_02 AAA NEW Rhodia EBITDA development 5" xfId="14280" xr:uid="{00000000-0005-0000-0000-0000AC360000}"/>
    <cellStyle name="_PercentSpace_Book1_02 AAA NEW Rhodia EBITDA development_2009-07-22_PEC-CAPEX 2009-2010_V7" xfId="14281" xr:uid="{00000000-0005-0000-0000-0000AD360000}"/>
    <cellStyle name="_PercentSpace_Book1_02 AAA NEW Rhodia EBITDA development_2009-08_PEC-CAPEX 2009-2010_V8" xfId="14282" xr:uid="{00000000-0005-0000-0000-0000AE360000}"/>
    <cellStyle name="_PercentSpace_Book1_02 AAA NEW Rhodia EBITDA development_FCF" xfId="14283" xr:uid="{00000000-0005-0000-0000-0000AF360000}"/>
    <cellStyle name="_PercentSpace_Book1_02 PICARD_BUSINESS PLAN 05042002" xfId="14284" xr:uid="{00000000-0005-0000-0000-0000B0360000}"/>
    <cellStyle name="_PercentSpace_Book1_02 PICARD_BUSINESS PLAN 05042002 2" xfId="14285" xr:uid="{00000000-0005-0000-0000-0000B1360000}"/>
    <cellStyle name="_PercentSpace_Book1_02 PICARD_BUSINESS PLAN 05042002 2 2" xfId="14286" xr:uid="{00000000-0005-0000-0000-0000B2360000}"/>
    <cellStyle name="_PercentSpace_Book1_02 PICARD_BUSINESS PLAN 05042002 2_FCF" xfId="14287" xr:uid="{00000000-0005-0000-0000-0000B3360000}"/>
    <cellStyle name="_PercentSpace_Book1_02 PICARD_BUSINESS PLAN 05042002 3" xfId="14288" xr:uid="{00000000-0005-0000-0000-0000B4360000}"/>
    <cellStyle name="_PercentSpace_Book1_02 PICARD_BUSINESS PLAN 05042002 3 2" xfId="14289" xr:uid="{00000000-0005-0000-0000-0000B5360000}"/>
    <cellStyle name="_PercentSpace_Book1_02 PICARD_BUSINESS PLAN 05042002 3_FCF" xfId="14290" xr:uid="{00000000-0005-0000-0000-0000B6360000}"/>
    <cellStyle name="_PercentSpace_Book1_02 PICARD_BUSINESS PLAN 05042002 4" xfId="14291" xr:uid="{00000000-0005-0000-0000-0000B7360000}"/>
    <cellStyle name="_PercentSpace_Book1_02 PICARD_BUSINESS PLAN 05042002_FCF" xfId="14292" xr:uid="{00000000-0005-0000-0000-0000B8360000}"/>
    <cellStyle name="_PercentSpace_Book1_05 CSC_Picabia_02042002" xfId="14293" xr:uid="{00000000-0005-0000-0000-0000B9360000}"/>
    <cellStyle name="_PercentSpace_Book1_05 CSC_Picabia_02042002 2" xfId="14294" xr:uid="{00000000-0005-0000-0000-0000BA360000}"/>
    <cellStyle name="_PercentSpace_Book1_05 CSC_Picabia_02042002 2 2" xfId="14295" xr:uid="{00000000-0005-0000-0000-0000BB360000}"/>
    <cellStyle name="_PercentSpace_Book1_05 CSC_Picabia_02042002 2_FCF" xfId="14296" xr:uid="{00000000-0005-0000-0000-0000BC360000}"/>
    <cellStyle name="_PercentSpace_Book1_05 CSC_Picabia_02042002 3" xfId="14297" xr:uid="{00000000-0005-0000-0000-0000BD360000}"/>
    <cellStyle name="_PercentSpace_Book1_05 CSC_Picabia_02042002 3 2" xfId="14298" xr:uid="{00000000-0005-0000-0000-0000BE360000}"/>
    <cellStyle name="_PercentSpace_Book1_05 CSC_Picabia_02042002 3_FCF" xfId="14299" xr:uid="{00000000-0005-0000-0000-0000BF360000}"/>
    <cellStyle name="_PercentSpace_Book1_05 CSC_Picabia_02042002 4" xfId="14300" xr:uid="{00000000-0005-0000-0000-0000C0360000}"/>
    <cellStyle name="_PercentSpace_Book1_05 CSC_Picabia_02042002_FCF" xfId="14301" xr:uid="{00000000-0005-0000-0000-0000C1360000}"/>
    <cellStyle name="_PercentSpace_Book1_2009-07-22_PEC-CAPEX 2009-2010_V7" xfId="14302" xr:uid="{00000000-0005-0000-0000-0000C2360000}"/>
    <cellStyle name="_PercentSpace_Book1_2009-08_PEC-CAPEX 2009-2010_V8" xfId="14303" xr:uid="{00000000-0005-0000-0000-0000C3360000}"/>
    <cellStyle name="_PercentSpace_Book1_22 Rhodia Valuation Master 10-Jan-2003" xfId="14304" xr:uid="{00000000-0005-0000-0000-0000C4360000}"/>
    <cellStyle name="_PercentSpace_Book1_22 Rhodia Valuation Master 10-Jan-2003 2" xfId="14305" xr:uid="{00000000-0005-0000-0000-0000C5360000}"/>
    <cellStyle name="_PercentSpace_Book1_22 Rhodia Valuation Master 10-Jan-2003 2 2" xfId="14306" xr:uid="{00000000-0005-0000-0000-0000C6360000}"/>
    <cellStyle name="_PercentSpace_Book1_22 Rhodia Valuation Master 10-Jan-2003 2_FCF" xfId="14307" xr:uid="{00000000-0005-0000-0000-0000C7360000}"/>
    <cellStyle name="_PercentSpace_Book1_22 Rhodia Valuation Master 10-Jan-2003 3" xfId="14308" xr:uid="{00000000-0005-0000-0000-0000C8360000}"/>
    <cellStyle name="_PercentSpace_Book1_22 Rhodia Valuation Master 10-Jan-2003 3 2" xfId="14309" xr:uid="{00000000-0005-0000-0000-0000C9360000}"/>
    <cellStyle name="_PercentSpace_Book1_22 Rhodia Valuation Master 10-Jan-2003 3_FCF" xfId="14310" xr:uid="{00000000-0005-0000-0000-0000CA360000}"/>
    <cellStyle name="_PercentSpace_Book1_22 Rhodia Valuation Master 10-Jan-2003 4" xfId="14311" xr:uid="{00000000-0005-0000-0000-0000CB360000}"/>
    <cellStyle name="_PercentSpace_Book1_22 Rhodia Valuation Master 10-Jan-2003_FCF" xfId="14312" xr:uid="{00000000-0005-0000-0000-0000CC360000}"/>
    <cellStyle name="_PercentSpace_Book1_FCF" xfId="14313" xr:uid="{00000000-0005-0000-0000-0000CD360000}"/>
    <cellStyle name="_PercentSpace_Book1_Jazztel model 16DP3-Exhibits" xfId="14314" xr:uid="{00000000-0005-0000-0000-0000CE360000}"/>
    <cellStyle name="_PercentSpace_Book1_Jazztel model 16DP3-Exhibits 2" xfId="14315" xr:uid="{00000000-0005-0000-0000-0000CF360000}"/>
    <cellStyle name="_PercentSpace_Book1_Jazztel model 16DP3-Exhibits 2 2" xfId="14316" xr:uid="{00000000-0005-0000-0000-0000D0360000}"/>
    <cellStyle name="_PercentSpace_Book1_Jazztel model 16DP3-Exhibits 2_FCF" xfId="14317" xr:uid="{00000000-0005-0000-0000-0000D1360000}"/>
    <cellStyle name="_PercentSpace_Book1_Jazztel model 16DP3-Exhibits 3" xfId="14318" xr:uid="{00000000-0005-0000-0000-0000D2360000}"/>
    <cellStyle name="_PercentSpace_Book1_Jazztel model 16DP3-Exhibits 3 2" xfId="14319" xr:uid="{00000000-0005-0000-0000-0000D3360000}"/>
    <cellStyle name="_PercentSpace_Book1_Jazztel model 16DP3-Exhibits 3_FCF" xfId="14320" xr:uid="{00000000-0005-0000-0000-0000D4360000}"/>
    <cellStyle name="_PercentSpace_Book1_Jazztel model 16DP3-Exhibits 4" xfId="14321" xr:uid="{00000000-0005-0000-0000-0000D5360000}"/>
    <cellStyle name="_PercentSpace_Book1_Jazztel model 16DP3-Exhibits_FCF" xfId="14322" xr:uid="{00000000-0005-0000-0000-0000D6360000}"/>
    <cellStyle name="_PercentSpace_Book1_Jazztel model 16DP3-Exhibits_Mobile CSC - CMT" xfId="14323" xr:uid="{00000000-0005-0000-0000-0000D7360000}"/>
    <cellStyle name="_PercentSpace_Book1_Jazztel model 16DP3-Exhibits_Mobile CSC - CMT 2" xfId="14324" xr:uid="{00000000-0005-0000-0000-0000D8360000}"/>
    <cellStyle name="_PercentSpace_Book1_Jazztel model 16DP3-Exhibits_Mobile CSC - CMT 2 2" xfId="14325" xr:uid="{00000000-0005-0000-0000-0000D9360000}"/>
    <cellStyle name="_PercentSpace_Book1_Jazztel model 16DP3-Exhibits_Mobile CSC - CMT 2_FCF" xfId="14326" xr:uid="{00000000-0005-0000-0000-0000DA360000}"/>
    <cellStyle name="_PercentSpace_Book1_Jazztel model 16DP3-Exhibits_Mobile CSC - CMT 3" xfId="14327" xr:uid="{00000000-0005-0000-0000-0000DB360000}"/>
    <cellStyle name="_PercentSpace_Book1_Jazztel model 16DP3-Exhibits_Mobile CSC - CMT 3 2" xfId="14328" xr:uid="{00000000-0005-0000-0000-0000DC360000}"/>
    <cellStyle name="_PercentSpace_Book1_Jazztel model 16DP3-Exhibits_Mobile CSC - CMT 3_FCF" xfId="14329" xr:uid="{00000000-0005-0000-0000-0000DD360000}"/>
    <cellStyle name="_PercentSpace_Book1_Jazztel model 16DP3-Exhibits_Mobile CSC - CMT 4" xfId="14330" xr:uid="{00000000-0005-0000-0000-0000DE360000}"/>
    <cellStyle name="_PercentSpace_Book1_Jazztel model 16DP3-Exhibits_Mobile CSC - CMT_FCF" xfId="14331" xr:uid="{00000000-0005-0000-0000-0000DF360000}"/>
    <cellStyle name="_PercentSpace_Book1_Jazztel model 16DP3-Exhibits_T_MOBIL2" xfId="14332" xr:uid="{00000000-0005-0000-0000-0000E0360000}"/>
    <cellStyle name="_PercentSpace_Book1_Jazztel model 16DP3-Exhibits_T_MOBIL2 2" xfId="14333" xr:uid="{00000000-0005-0000-0000-0000E1360000}"/>
    <cellStyle name="_PercentSpace_Book1_Jazztel model 16DP3-Exhibits_T_MOBIL2 2_FCF" xfId="14334" xr:uid="{00000000-0005-0000-0000-0000E2360000}"/>
    <cellStyle name="_PercentSpace_Book1_Jazztel model 16DP3-Exhibits_T_MOBIL2 3" xfId="14335" xr:uid="{00000000-0005-0000-0000-0000E3360000}"/>
    <cellStyle name="_PercentSpace_Book1_Jazztel model 16DP3-Exhibits_T_MOBIL2_FCF" xfId="14336" xr:uid="{00000000-0005-0000-0000-0000E4360000}"/>
    <cellStyle name="_PercentSpace_Book1_Jazztel model 18DP-exhibits" xfId="14337" xr:uid="{00000000-0005-0000-0000-0000E5360000}"/>
    <cellStyle name="_PercentSpace_Book1_Jazztel model 18DP-exhibits 2" xfId="14338" xr:uid="{00000000-0005-0000-0000-0000E6360000}"/>
    <cellStyle name="_PercentSpace_Book1_Jazztel model 18DP-exhibits 2 2" xfId="14339" xr:uid="{00000000-0005-0000-0000-0000E7360000}"/>
    <cellStyle name="_PercentSpace_Book1_Jazztel model 18DP-exhibits 2_FCF" xfId="14340" xr:uid="{00000000-0005-0000-0000-0000E8360000}"/>
    <cellStyle name="_PercentSpace_Book1_Jazztel model 18DP-exhibits 3" xfId="14341" xr:uid="{00000000-0005-0000-0000-0000E9360000}"/>
    <cellStyle name="_PercentSpace_Book1_Jazztel model 18DP-exhibits 3 2" xfId="14342" xr:uid="{00000000-0005-0000-0000-0000EA360000}"/>
    <cellStyle name="_PercentSpace_Book1_Jazztel model 18DP-exhibits 3_FCF" xfId="14343" xr:uid="{00000000-0005-0000-0000-0000EB360000}"/>
    <cellStyle name="_PercentSpace_Book1_Jazztel model 18DP-exhibits 4" xfId="14344" xr:uid="{00000000-0005-0000-0000-0000EC360000}"/>
    <cellStyle name="_PercentSpace_Book1_Jazztel model 18DP-exhibits_FCF" xfId="14345" xr:uid="{00000000-0005-0000-0000-0000ED360000}"/>
    <cellStyle name="_PercentSpace_Book1_Mobile CSC - CMT" xfId="14346" xr:uid="{00000000-0005-0000-0000-0000EE360000}"/>
    <cellStyle name="_PercentSpace_Book1_Mobile CSC - CMT 2" xfId="14347" xr:uid="{00000000-0005-0000-0000-0000EF360000}"/>
    <cellStyle name="_PercentSpace_Book1_Mobile CSC - CMT 2 2" xfId="14348" xr:uid="{00000000-0005-0000-0000-0000F0360000}"/>
    <cellStyle name="_PercentSpace_Book1_Mobile CSC - CMT 2_FCF" xfId="14349" xr:uid="{00000000-0005-0000-0000-0000F1360000}"/>
    <cellStyle name="_PercentSpace_Book1_Mobile CSC - CMT 3" xfId="14350" xr:uid="{00000000-0005-0000-0000-0000F2360000}"/>
    <cellStyle name="_PercentSpace_Book1_Mobile CSC - CMT 3 2" xfId="14351" xr:uid="{00000000-0005-0000-0000-0000F3360000}"/>
    <cellStyle name="_PercentSpace_Book1_Mobile CSC - CMT 3_FCF" xfId="14352" xr:uid="{00000000-0005-0000-0000-0000F4360000}"/>
    <cellStyle name="_PercentSpace_Book1_Mobile CSC - CMT 4" xfId="14353" xr:uid="{00000000-0005-0000-0000-0000F5360000}"/>
    <cellStyle name="_PercentSpace_Book1_Mobile CSC - CMT_FCF" xfId="14354" xr:uid="{00000000-0005-0000-0000-0000F6360000}"/>
    <cellStyle name="_PercentSpace_Book1_Mobile CSC - CMT_Merger model_10 Aug Credit" xfId="14355" xr:uid="{00000000-0005-0000-0000-0000F7360000}"/>
    <cellStyle name="_PercentSpace_Book1_Mobile CSC - CMT_Merger model_10 Aug Credit 2" xfId="14356" xr:uid="{00000000-0005-0000-0000-0000F8360000}"/>
    <cellStyle name="_PercentSpace_Book1_Mobile CSC - CMT_Merger model_10 Aug Credit 2 2" xfId="14357" xr:uid="{00000000-0005-0000-0000-0000F9360000}"/>
    <cellStyle name="_PercentSpace_Book1_Mobile CSC - CMT_Merger model_10 Aug Credit 2_FCF" xfId="14358" xr:uid="{00000000-0005-0000-0000-0000FA360000}"/>
    <cellStyle name="_PercentSpace_Book1_Mobile CSC - CMT_Merger model_10 Aug Credit 3" xfId="14359" xr:uid="{00000000-0005-0000-0000-0000FB360000}"/>
    <cellStyle name="_PercentSpace_Book1_Mobile CSC - CMT_Merger model_10 Aug Credit 3 2" xfId="14360" xr:uid="{00000000-0005-0000-0000-0000FC360000}"/>
    <cellStyle name="_PercentSpace_Book1_Mobile CSC - CMT_Merger model_10 Aug Credit 3_FCF" xfId="14361" xr:uid="{00000000-0005-0000-0000-0000FD360000}"/>
    <cellStyle name="_PercentSpace_Book1_Mobile CSC - CMT_Merger model_10 Aug Credit 4" xfId="14362" xr:uid="{00000000-0005-0000-0000-0000FE360000}"/>
    <cellStyle name="_PercentSpace_Book1_Mobile CSC - CMT_Merger model_10 Aug Credit_FCF" xfId="14363" xr:uid="{00000000-0005-0000-0000-0000FF360000}"/>
    <cellStyle name="_PercentSpace_Book1_Rhodia SoP AVP 19 Mar 2002" xfId="14364" xr:uid="{00000000-0005-0000-0000-000000370000}"/>
    <cellStyle name="_PercentSpace_Book1_Rhodia SoP AVP 19 Mar 2002 2" xfId="14365" xr:uid="{00000000-0005-0000-0000-000001370000}"/>
    <cellStyle name="_PercentSpace_Book1_Rhodia SoP AVP 19 Mar 2002 2 2" xfId="14366" xr:uid="{00000000-0005-0000-0000-000002370000}"/>
    <cellStyle name="_PercentSpace_Book1_Rhodia SoP AVP 19 Mar 2002 2_FCF" xfId="14367" xr:uid="{00000000-0005-0000-0000-000003370000}"/>
    <cellStyle name="_PercentSpace_Book1_Rhodia SoP AVP 19 Mar 2002 3" xfId="14368" xr:uid="{00000000-0005-0000-0000-000004370000}"/>
    <cellStyle name="_PercentSpace_Book1_Rhodia SoP AVP 19 Mar 2002 3 2" xfId="14369" xr:uid="{00000000-0005-0000-0000-000005370000}"/>
    <cellStyle name="_PercentSpace_Book1_Rhodia SoP AVP 19 Mar 2002 3_FCF" xfId="14370" xr:uid="{00000000-0005-0000-0000-000006370000}"/>
    <cellStyle name="_PercentSpace_Book1_Rhodia SoP AVP 19 Mar 2002 4" xfId="14371" xr:uid="{00000000-0005-0000-0000-000007370000}"/>
    <cellStyle name="_PercentSpace_Book1_Rhodia SoP AVP 19 Mar 2002_FCF" xfId="14372" xr:uid="{00000000-0005-0000-0000-000008370000}"/>
    <cellStyle name="_PercentSpace_Book11" xfId="14373" xr:uid="{00000000-0005-0000-0000-000009370000}"/>
    <cellStyle name="_PercentSpace_Book11 2" xfId="14374" xr:uid="{00000000-0005-0000-0000-00000A370000}"/>
    <cellStyle name="_PercentSpace_Book11 2 2" xfId="14375" xr:uid="{00000000-0005-0000-0000-00000B370000}"/>
    <cellStyle name="_PercentSpace_Book11 2_FCF" xfId="14376" xr:uid="{00000000-0005-0000-0000-00000C370000}"/>
    <cellStyle name="_PercentSpace_Book11 3" xfId="14377" xr:uid="{00000000-0005-0000-0000-00000D370000}"/>
    <cellStyle name="_PercentSpace_Book11 3 2" xfId="14378" xr:uid="{00000000-0005-0000-0000-00000E370000}"/>
    <cellStyle name="_PercentSpace_Book11 3_FCF" xfId="14379" xr:uid="{00000000-0005-0000-0000-00000F370000}"/>
    <cellStyle name="_PercentSpace_Book11 4" xfId="14380" xr:uid="{00000000-0005-0000-0000-000010370000}"/>
    <cellStyle name="_PercentSpace_Book11 5" xfId="14381" xr:uid="{00000000-0005-0000-0000-000011370000}"/>
    <cellStyle name="_PercentSpace_Book11_2009-07-22_PEC-CAPEX 2009-2010_V7" xfId="14382" xr:uid="{00000000-0005-0000-0000-000012370000}"/>
    <cellStyle name="_PercentSpace_Book11_2009-08_PEC-CAPEX 2009-2010_V8" xfId="14383" xr:uid="{00000000-0005-0000-0000-000013370000}"/>
    <cellStyle name="_PercentSpace_Book11_FCF" xfId="14384" xr:uid="{00000000-0005-0000-0000-000014370000}"/>
    <cellStyle name="_PercentSpace_Book11_Jazztel model 16DP3-Exhibits" xfId="14385" xr:uid="{00000000-0005-0000-0000-000015370000}"/>
    <cellStyle name="_PercentSpace_Book11_Jazztel model 16DP3-Exhibits 2" xfId="14386" xr:uid="{00000000-0005-0000-0000-000016370000}"/>
    <cellStyle name="_PercentSpace_Book11_Jazztel model 16DP3-Exhibits 2 2" xfId="14387" xr:uid="{00000000-0005-0000-0000-000017370000}"/>
    <cellStyle name="_PercentSpace_Book11_Jazztel model 16DP3-Exhibits 2_FCF" xfId="14388" xr:uid="{00000000-0005-0000-0000-000018370000}"/>
    <cellStyle name="_PercentSpace_Book11_Jazztel model 16DP3-Exhibits 3" xfId="14389" xr:uid="{00000000-0005-0000-0000-000019370000}"/>
    <cellStyle name="_PercentSpace_Book11_Jazztel model 16DP3-Exhibits 3 2" xfId="14390" xr:uid="{00000000-0005-0000-0000-00001A370000}"/>
    <cellStyle name="_PercentSpace_Book11_Jazztel model 16DP3-Exhibits 3_FCF" xfId="14391" xr:uid="{00000000-0005-0000-0000-00001B370000}"/>
    <cellStyle name="_PercentSpace_Book11_Jazztel model 16DP3-Exhibits 4" xfId="14392" xr:uid="{00000000-0005-0000-0000-00001C370000}"/>
    <cellStyle name="_PercentSpace_Book11_Jazztel model 16DP3-Exhibits_FCF" xfId="14393" xr:uid="{00000000-0005-0000-0000-00001D370000}"/>
    <cellStyle name="_PercentSpace_Book11_Jazztel model 16DP3-Exhibits_Mobile CSC - CMT" xfId="14394" xr:uid="{00000000-0005-0000-0000-00001E370000}"/>
    <cellStyle name="_PercentSpace_Book11_Jazztel model 16DP3-Exhibits_Mobile CSC - CMT 2" xfId="14395" xr:uid="{00000000-0005-0000-0000-00001F370000}"/>
    <cellStyle name="_PercentSpace_Book11_Jazztel model 16DP3-Exhibits_Mobile CSC - CMT 2 2" xfId="14396" xr:uid="{00000000-0005-0000-0000-000020370000}"/>
    <cellStyle name="_PercentSpace_Book11_Jazztel model 16DP3-Exhibits_Mobile CSC - CMT 2_FCF" xfId="14397" xr:uid="{00000000-0005-0000-0000-000021370000}"/>
    <cellStyle name="_PercentSpace_Book11_Jazztel model 16DP3-Exhibits_Mobile CSC - CMT 3" xfId="14398" xr:uid="{00000000-0005-0000-0000-000022370000}"/>
    <cellStyle name="_PercentSpace_Book11_Jazztel model 16DP3-Exhibits_Mobile CSC - CMT 3 2" xfId="14399" xr:uid="{00000000-0005-0000-0000-000023370000}"/>
    <cellStyle name="_PercentSpace_Book11_Jazztel model 16DP3-Exhibits_Mobile CSC - CMT 3_FCF" xfId="14400" xr:uid="{00000000-0005-0000-0000-000024370000}"/>
    <cellStyle name="_PercentSpace_Book11_Jazztel model 16DP3-Exhibits_Mobile CSC - CMT 4" xfId="14401" xr:uid="{00000000-0005-0000-0000-000025370000}"/>
    <cellStyle name="_PercentSpace_Book11_Jazztel model 16DP3-Exhibits_Mobile CSC - CMT_FCF" xfId="14402" xr:uid="{00000000-0005-0000-0000-000026370000}"/>
    <cellStyle name="_PercentSpace_Book11_Jazztel model 16DP3-Exhibits_T_MOBIL2" xfId="14403" xr:uid="{00000000-0005-0000-0000-000027370000}"/>
    <cellStyle name="_PercentSpace_Book11_Jazztel model 16DP3-Exhibits_T_MOBIL2 2" xfId="14404" xr:uid="{00000000-0005-0000-0000-000028370000}"/>
    <cellStyle name="_PercentSpace_Book11_Jazztel model 16DP3-Exhibits_T_MOBIL2 2_FCF" xfId="14405" xr:uid="{00000000-0005-0000-0000-000029370000}"/>
    <cellStyle name="_PercentSpace_Book11_Jazztel model 16DP3-Exhibits_T_MOBIL2 3" xfId="14406" xr:uid="{00000000-0005-0000-0000-00002A370000}"/>
    <cellStyle name="_PercentSpace_Book11_Jazztel model 16DP3-Exhibits_T_MOBIL2_FCF" xfId="14407" xr:uid="{00000000-0005-0000-0000-00002B370000}"/>
    <cellStyle name="_PercentSpace_Book11_Jazztel model 18DP-exhibits" xfId="14408" xr:uid="{00000000-0005-0000-0000-00002C370000}"/>
    <cellStyle name="_PercentSpace_Book11_Jazztel model 18DP-exhibits 2" xfId="14409" xr:uid="{00000000-0005-0000-0000-00002D370000}"/>
    <cellStyle name="_PercentSpace_Book11_Jazztel model 18DP-exhibits 2 2" xfId="14410" xr:uid="{00000000-0005-0000-0000-00002E370000}"/>
    <cellStyle name="_PercentSpace_Book11_Jazztel model 18DP-exhibits 2_FCF" xfId="14411" xr:uid="{00000000-0005-0000-0000-00002F370000}"/>
    <cellStyle name="_PercentSpace_Book11_Jazztel model 18DP-exhibits 3" xfId="14412" xr:uid="{00000000-0005-0000-0000-000030370000}"/>
    <cellStyle name="_PercentSpace_Book11_Jazztel model 18DP-exhibits 3 2" xfId="14413" xr:uid="{00000000-0005-0000-0000-000031370000}"/>
    <cellStyle name="_PercentSpace_Book11_Jazztel model 18DP-exhibits 3_FCF" xfId="14414" xr:uid="{00000000-0005-0000-0000-000032370000}"/>
    <cellStyle name="_PercentSpace_Book11_Jazztel model 18DP-exhibits 4" xfId="14415" xr:uid="{00000000-0005-0000-0000-000033370000}"/>
    <cellStyle name="_PercentSpace_Book11_Jazztel model 18DP-exhibits_FCF" xfId="14416" xr:uid="{00000000-0005-0000-0000-000034370000}"/>
    <cellStyle name="_PercentSpace_Book11_Mobile CSC - CMT" xfId="14417" xr:uid="{00000000-0005-0000-0000-000035370000}"/>
    <cellStyle name="_PercentSpace_Book11_Mobile CSC - CMT 2" xfId="14418" xr:uid="{00000000-0005-0000-0000-000036370000}"/>
    <cellStyle name="_PercentSpace_Book11_Mobile CSC - CMT 2 2" xfId="14419" xr:uid="{00000000-0005-0000-0000-000037370000}"/>
    <cellStyle name="_PercentSpace_Book11_Mobile CSC - CMT 2_FCF" xfId="14420" xr:uid="{00000000-0005-0000-0000-000038370000}"/>
    <cellStyle name="_PercentSpace_Book11_Mobile CSC - CMT 3" xfId="14421" xr:uid="{00000000-0005-0000-0000-000039370000}"/>
    <cellStyle name="_PercentSpace_Book11_Mobile CSC - CMT 3 2" xfId="14422" xr:uid="{00000000-0005-0000-0000-00003A370000}"/>
    <cellStyle name="_PercentSpace_Book11_Mobile CSC - CMT 3_FCF" xfId="14423" xr:uid="{00000000-0005-0000-0000-00003B370000}"/>
    <cellStyle name="_PercentSpace_Book11_Mobile CSC - CMT 4" xfId="14424" xr:uid="{00000000-0005-0000-0000-00003C370000}"/>
    <cellStyle name="_PercentSpace_Book11_Mobile CSC - CMT_FCF" xfId="14425" xr:uid="{00000000-0005-0000-0000-00003D370000}"/>
    <cellStyle name="_PercentSpace_Book11_Mobile CSC - CMT_Merger model_10 Aug Credit" xfId="14426" xr:uid="{00000000-0005-0000-0000-00003E370000}"/>
    <cellStyle name="_PercentSpace_Book11_Mobile CSC - CMT_Merger model_10 Aug Credit 2" xfId="14427" xr:uid="{00000000-0005-0000-0000-00003F370000}"/>
    <cellStyle name="_PercentSpace_Book11_Mobile CSC - CMT_Merger model_10 Aug Credit 2 2" xfId="14428" xr:uid="{00000000-0005-0000-0000-000040370000}"/>
    <cellStyle name="_PercentSpace_Book11_Mobile CSC - CMT_Merger model_10 Aug Credit 2_FCF" xfId="14429" xr:uid="{00000000-0005-0000-0000-000041370000}"/>
    <cellStyle name="_PercentSpace_Book11_Mobile CSC - CMT_Merger model_10 Aug Credit 3" xfId="14430" xr:uid="{00000000-0005-0000-0000-000042370000}"/>
    <cellStyle name="_PercentSpace_Book11_Mobile CSC - CMT_Merger model_10 Aug Credit 3 2" xfId="14431" xr:uid="{00000000-0005-0000-0000-000043370000}"/>
    <cellStyle name="_PercentSpace_Book11_Mobile CSC - CMT_Merger model_10 Aug Credit 3_FCF" xfId="14432" xr:uid="{00000000-0005-0000-0000-000044370000}"/>
    <cellStyle name="_PercentSpace_Book11_Mobile CSC - CMT_Merger model_10 Aug Credit 4" xfId="14433" xr:uid="{00000000-0005-0000-0000-000045370000}"/>
    <cellStyle name="_PercentSpace_Book11_Mobile CSC - CMT_Merger model_10 Aug Credit_FCF" xfId="14434" xr:uid="{00000000-0005-0000-0000-000046370000}"/>
    <cellStyle name="_PercentSpace_Book12" xfId="14435" xr:uid="{00000000-0005-0000-0000-000047370000}"/>
    <cellStyle name="_PercentSpace_Book12 2" xfId="14436" xr:uid="{00000000-0005-0000-0000-000048370000}"/>
    <cellStyle name="_PercentSpace_Book12 2 2" xfId="14437" xr:uid="{00000000-0005-0000-0000-000049370000}"/>
    <cellStyle name="_PercentSpace_Book12 2_FCF" xfId="14438" xr:uid="{00000000-0005-0000-0000-00004A370000}"/>
    <cellStyle name="_PercentSpace_Book12 3" xfId="14439" xr:uid="{00000000-0005-0000-0000-00004B370000}"/>
    <cellStyle name="_PercentSpace_Book12 3 2" xfId="14440" xr:uid="{00000000-0005-0000-0000-00004C370000}"/>
    <cellStyle name="_PercentSpace_Book12 3_FCF" xfId="14441" xr:uid="{00000000-0005-0000-0000-00004D370000}"/>
    <cellStyle name="_PercentSpace_Book12 4" xfId="14442" xr:uid="{00000000-0005-0000-0000-00004E370000}"/>
    <cellStyle name="_PercentSpace_Book12 5" xfId="14443" xr:uid="{00000000-0005-0000-0000-00004F370000}"/>
    <cellStyle name="_PercentSpace_Book12_2009-07-22_PEC-CAPEX 2009-2010_V7" xfId="14444" xr:uid="{00000000-0005-0000-0000-000050370000}"/>
    <cellStyle name="_PercentSpace_Book12_2009-08_PEC-CAPEX 2009-2010_V8" xfId="14445" xr:uid="{00000000-0005-0000-0000-000051370000}"/>
    <cellStyle name="_PercentSpace_Book12_FCF" xfId="14446" xr:uid="{00000000-0005-0000-0000-000052370000}"/>
    <cellStyle name="_PercentSpace_Book12_Jazztel model 16DP3-Exhibits" xfId="14447" xr:uid="{00000000-0005-0000-0000-000053370000}"/>
    <cellStyle name="_PercentSpace_Book12_Jazztel model 16DP3-Exhibits 2" xfId="14448" xr:uid="{00000000-0005-0000-0000-000054370000}"/>
    <cellStyle name="_PercentSpace_Book12_Jazztel model 16DP3-Exhibits 2 2" xfId="14449" xr:uid="{00000000-0005-0000-0000-000055370000}"/>
    <cellStyle name="_PercentSpace_Book12_Jazztel model 16DP3-Exhibits 2_FCF" xfId="14450" xr:uid="{00000000-0005-0000-0000-000056370000}"/>
    <cellStyle name="_PercentSpace_Book12_Jazztel model 16DP3-Exhibits 3" xfId="14451" xr:uid="{00000000-0005-0000-0000-000057370000}"/>
    <cellStyle name="_PercentSpace_Book12_Jazztel model 16DP3-Exhibits 3 2" xfId="14452" xr:uid="{00000000-0005-0000-0000-000058370000}"/>
    <cellStyle name="_PercentSpace_Book12_Jazztel model 16DP3-Exhibits 3_FCF" xfId="14453" xr:uid="{00000000-0005-0000-0000-000059370000}"/>
    <cellStyle name="_PercentSpace_Book12_Jazztel model 16DP3-Exhibits 4" xfId="14454" xr:uid="{00000000-0005-0000-0000-00005A370000}"/>
    <cellStyle name="_PercentSpace_Book12_Jazztel model 16DP3-Exhibits_FCF" xfId="14455" xr:uid="{00000000-0005-0000-0000-00005B370000}"/>
    <cellStyle name="_PercentSpace_Book12_Jazztel model 16DP3-Exhibits_Mobile CSC - CMT" xfId="14456" xr:uid="{00000000-0005-0000-0000-00005C370000}"/>
    <cellStyle name="_PercentSpace_Book12_Jazztel model 16DP3-Exhibits_Mobile CSC - CMT 2" xfId="14457" xr:uid="{00000000-0005-0000-0000-00005D370000}"/>
    <cellStyle name="_PercentSpace_Book12_Jazztel model 16DP3-Exhibits_Mobile CSC - CMT 2 2" xfId="14458" xr:uid="{00000000-0005-0000-0000-00005E370000}"/>
    <cellStyle name="_PercentSpace_Book12_Jazztel model 16DP3-Exhibits_Mobile CSC - CMT 2_FCF" xfId="14459" xr:uid="{00000000-0005-0000-0000-00005F370000}"/>
    <cellStyle name="_PercentSpace_Book12_Jazztel model 16DP3-Exhibits_Mobile CSC - CMT 3" xfId="14460" xr:uid="{00000000-0005-0000-0000-000060370000}"/>
    <cellStyle name="_PercentSpace_Book12_Jazztel model 16DP3-Exhibits_Mobile CSC - CMT 3 2" xfId="14461" xr:uid="{00000000-0005-0000-0000-000061370000}"/>
    <cellStyle name="_PercentSpace_Book12_Jazztel model 16DP3-Exhibits_Mobile CSC - CMT 3_FCF" xfId="14462" xr:uid="{00000000-0005-0000-0000-000062370000}"/>
    <cellStyle name="_PercentSpace_Book12_Jazztel model 16DP3-Exhibits_Mobile CSC - CMT 4" xfId="14463" xr:uid="{00000000-0005-0000-0000-000063370000}"/>
    <cellStyle name="_PercentSpace_Book12_Jazztel model 16DP3-Exhibits_Mobile CSC - CMT_FCF" xfId="14464" xr:uid="{00000000-0005-0000-0000-000064370000}"/>
    <cellStyle name="_PercentSpace_Book12_Jazztel model 16DP3-Exhibits_T_MOBIL2" xfId="14465" xr:uid="{00000000-0005-0000-0000-000065370000}"/>
    <cellStyle name="_PercentSpace_Book12_Jazztel model 16DP3-Exhibits_T_MOBIL2 2" xfId="14466" xr:uid="{00000000-0005-0000-0000-000066370000}"/>
    <cellStyle name="_PercentSpace_Book12_Jazztel model 16DP3-Exhibits_T_MOBIL2 2_FCF" xfId="14467" xr:uid="{00000000-0005-0000-0000-000067370000}"/>
    <cellStyle name="_PercentSpace_Book12_Jazztel model 16DP3-Exhibits_T_MOBIL2 3" xfId="14468" xr:uid="{00000000-0005-0000-0000-000068370000}"/>
    <cellStyle name="_PercentSpace_Book12_Jazztel model 16DP3-Exhibits_T_MOBIL2_FCF" xfId="14469" xr:uid="{00000000-0005-0000-0000-000069370000}"/>
    <cellStyle name="_PercentSpace_Book12_Jazztel model 18DP-exhibits" xfId="14470" xr:uid="{00000000-0005-0000-0000-00006A370000}"/>
    <cellStyle name="_PercentSpace_Book12_Jazztel model 18DP-exhibits 2" xfId="14471" xr:uid="{00000000-0005-0000-0000-00006B370000}"/>
    <cellStyle name="_PercentSpace_Book12_Jazztel model 18DP-exhibits 2 2" xfId="14472" xr:uid="{00000000-0005-0000-0000-00006C370000}"/>
    <cellStyle name="_PercentSpace_Book12_Jazztel model 18DP-exhibits 2_FCF" xfId="14473" xr:uid="{00000000-0005-0000-0000-00006D370000}"/>
    <cellStyle name="_PercentSpace_Book12_Jazztel model 18DP-exhibits 3" xfId="14474" xr:uid="{00000000-0005-0000-0000-00006E370000}"/>
    <cellStyle name="_PercentSpace_Book12_Jazztel model 18DP-exhibits 3 2" xfId="14475" xr:uid="{00000000-0005-0000-0000-00006F370000}"/>
    <cellStyle name="_PercentSpace_Book12_Jazztel model 18DP-exhibits 3_FCF" xfId="14476" xr:uid="{00000000-0005-0000-0000-000070370000}"/>
    <cellStyle name="_PercentSpace_Book12_Jazztel model 18DP-exhibits 4" xfId="14477" xr:uid="{00000000-0005-0000-0000-000071370000}"/>
    <cellStyle name="_PercentSpace_Book12_Jazztel model 18DP-exhibits_FCF" xfId="14478" xr:uid="{00000000-0005-0000-0000-000072370000}"/>
    <cellStyle name="_PercentSpace_Book12_Mobile CSC - CMT" xfId="14479" xr:uid="{00000000-0005-0000-0000-000073370000}"/>
    <cellStyle name="_PercentSpace_Book12_Mobile CSC - CMT 2" xfId="14480" xr:uid="{00000000-0005-0000-0000-000074370000}"/>
    <cellStyle name="_PercentSpace_Book12_Mobile CSC - CMT 2 2" xfId="14481" xr:uid="{00000000-0005-0000-0000-000075370000}"/>
    <cellStyle name="_PercentSpace_Book12_Mobile CSC - CMT 2_FCF" xfId="14482" xr:uid="{00000000-0005-0000-0000-000076370000}"/>
    <cellStyle name="_PercentSpace_Book12_Mobile CSC - CMT 3" xfId="14483" xr:uid="{00000000-0005-0000-0000-000077370000}"/>
    <cellStyle name="_PercentSpace_Book12_Mobile CSC - CMT 3 2" xfId="14484" xr:uid="{00000000-0005-0000-0000-000078370000}"/>
    <cellStyle name="_PercentSpace_Book12_Mobile CSC - CMT 3_FCF" xfId="14485" xr:uid="{00000000-0005-0000-0000-000079370000}"/>
    <cellStyle name="_PercentSpace_Book12_Mobile CSC - CMT 4" xfId="14486" xr:uid="{00000000-0005-0000-0000-00007A370000}"/>
    <cellStyle name="_PercentSpace_Book12_Mobile CSC - CMT_FCF" xfId="14487" xr:uid="{00000000-0005-0000-0000-00007B370000}"/>
    <cellStyle name="_PercentSpace_Book12_Mobile CSC - CMT_Merger model_10 Aug Credit" xfId="14488" xr:uid="{00000000-0005-0000-0000-00007C370000}"/>
    <cellStyle name="_PercentSpace_Book12_Mobile CSC - CMT_Merger model_10 Aug Credit 2" xfId="14489" xr:uid="{00000000-0005-0000-0000-00007D370000}"/>
    <cellStyle name="_PercentSpace_Book12_Mobile CSC - CMT_Merger model_10 Aug Credit 2 2" xfId="14490" xr:uid="{00000000-0005-0000-0000-00007E370000}"/>
    <cellStyle name="_PercentSpace_Book12_Mobile CSC - CMT_Merger model_10 Aug Credit 2_FCF" xfId="14491" xr:uid="{00000000-0005-0000-0000-00007F370000}"/>
    <cellStyle name="_PercentSpace_Book12_Mobile CSC - CMT_Merger model_10 Aug Credit 3" xfId="14492" xr:uid="{00000000-0005-0000-0000-000080370000}"/>
    <cellStyle name="_PercentSpace_Book12_Mobile CSC - CMT_Merger model_10 Aug Credit 3 2" xfId="14493" xr:uid="{00000000-0005-0000-0000-000081370000}"/>
    <cellStyle name="_PercentSpace_Book12_Mobile CSC - CMT_Merger model_10 Aug Credit 3_FCF" xfId="14494" xr:uid="{00000000-0005-0000-0000-000082370000}"/>
    <cellStyle name="_PercentSpace_Book12_Mobile CSC - CMT_Merger model_10 Aug Credit 4" xfId="14495" xr:uid="{00000000-0005-0000-0000-000083370000}"/>
    <cellStyle name="_PercentSpace_Book12_Mobile CSC - CMT_Merger model_10 Aug Credit_FCF" xfId="14496" xr:uid="{00000000-0005-0000-0000-000084370000}"/>
    <cellStyle name="_PercentSpace_Book2" xfId="14497" xr:uid="{00000000-0005-0000-0000-000085370000}"/>
    <cellStyle name="_PercentSpace_Book2 2" xfId="14498" xr:uid="{00000000-0005-0000-0000-000086370000}"/>
    <cellStyle name="_PercentSpace_Book2 2_FCF" xfId="14499" xr:uid="{00000000-0005-0000-0000-000087370000}"/>
    <cellStyle name="_PercentSpace_Book2 3" xfId="14500" xr:uid="{00000000-0005-0000-0000-000088370000}"/>
    <cellStyle name="_PercentSpace_Book2_FCF" xfId="14501" xr:uid="{00000000-0005-0000-0000-000089370000}"/>
    <cellStyle name="_PercentSpace_Cleopatra Preliminary Valuation Summary" xfId="14502" xr:uid="{00000000-0005-0000-0000-00008A370000}"/>
    <cellStyle name="_PercentSpace_Cleopatra Preliminary Valuation Summary 2" xfId="14503" xr:uid="{00000000-0005-0000-0000-00008B370000}"/>
    <cellStyle name="_PercentSpace_Cleopatra Preliminary Valuation Summary 2 2" xfId="14504" xr:uid="{00000000-0005-0000-0000-00008C370000}"/>
    <cellStyle name="_PercentSpace_Cleopatra Preliminary Valuation Summary 2_FCF" xfId="14505" xr:uid="{00000000-0005-0000-0000-00008D370000}"/>
    <cellStyle name="_PercentSpace_Cleopatra Preliminary Valuation Summary 3" xfId="14506" xr:uid="{00000000-0005-0000-0000-00008E370000}"/>
    <cellStyle name="_PercentSpace_Cleopatra Preliminary Valuation Summary 3 2" xfId="14507" xr:uid="{00000000-0005-0000-0000-00008F370000}"/>
    <cellStyle name="_PercentSpace_Cleopatra Preliminary Valuation Summary 3_FCF" xfId="14508" xr:uid="{00000000-0005-0000-0000-000090370000}"/>
    <cellStyle name="_PercentSpace_Cleopatra Preliminary Valuation Summary 4" xfId="14509" xr:uid="{00000000-0005-0000-0000-000091370000}"/>
    <cellStyle name="_PercentSpace_Cleopatra Preliminary Valuation Summary_02 AAA NEW Rhodia EBITDA development" xfId="14510" xr:uid="{00000000-0005-0000-0000-000092370000}"/>
    <cellStyle name="_PercentSpace_Cleopatra Preliminary Valuation Summary_02 AAA NEW Rhodia EBITDA development 2" xfId="14511" xr:uid="{00000000-0005-0000-0000-000093370000}"/>
    <cellStyle name="_PercentSpace_Cleopatra Preliminary Valuation Summary_02 AAA NEW Rhodia EBITDA development 2 2" xfId="14512" xr:uid="{00000000-0005-0000-0000-000094370000}"/>
    <cellStyle name="_PercentSpace_Cleopatra Preliminary Valuation Summary_02 AAA NEW Rhodia EBITDA development 2_FCF" xfId="14513" xr:uid="{00000000-0005-0000-0000-000095370000}"/>
    <cellStyle name="_PercentSpace_Cleopatra Preliminary Valuation Summary_02 AAA NEW Rhodia EBITDA development 3" xfId="14514" xr:uid="{00000000-0005-0000-0000-000096370000}"/>
    <cellStyle name="_PercentSpace_Cleopatra Preliminary Valuation Summary_02 AAA NEW Rhodia EBITDA development 3 2" xfId="14515" xr:uid="{00000000-0005-0000-0000-000097370000}"/>
    <cellStyle name="_PercentSpace_Cleopatra Preliminary Valuation Summary_02 AAA NEW Rhodia EBITDA development 3_FCF" xfId="14516" xr:uid="{00000000-0005-0000-0000-000098370000}"/>
    <cellStyle name="_PercentSpace_Cleopatra Preliminary Valuation Summary_02 AAA NEW Rhodia EBITDA development 4" xfId="14517" xr:uid="{00000000-0005-0000-0000-000099370000}"/>
    <cellStyle name="_PercentSpace_Cleopatra Preliminary Valuation Summary_02 AAA NEW Rhodia EBITDA development_FCF" xfId="14518" xr:uid="{00000000-0005-0000-0000-00009A370000}"/>
    <cellStyle name="_PercentSpace_Cleopatra Preliminary Valuation Summary_22 Rhodia Valuation Master 10-Jan-2003" xfId="14519" xr:uid="{00000000-0005-0000-0000-00009B370000}"/>
    <cellStyle name="_PercentSpace_Cleopatra Preliminary Valuation Summary_22 Rhodia Valuation Master 10-Jan-2003 2" xfId="14520" xr:uid="{00000000-0005-0000-0000-00009C370000}"/>
    <cellStyle name="_PercentSpace_Cleopatra Preliminary Valuation Summary_22 Rhodia Valuation Master 10-Jan-2003 2 2" xfId="14521" xr:uid="{00000000-0005-0000-0000-00009D370000}"/>
    <cellStyle name="_PercentSpace_Cleopatra Preliminary Valuation Summary_22 Rhodia Valuation Master 10-Jan-2003 2_FCF" xfId="14522" xr:uid="{00000000-0005-0000-0000-00009E370000}"/>
    <cellStyle name="_PercentSpace_Cleopatra Preliminary Valuation Summary_22 Rhodia Valuation Master 10-Jan-2003 3" xfId="14523" xr:uid="{00000000-0005-0000-0000-00009F370000}"/>
    <cellStyle name="_PercentSpace_Cleopatra Preliminary Valuation Summary_22 Rhodia Valuation Master 10-Jan-2003 3 2" xfId="14524" xr:uid="{00000000-0005-0000-0000-0000A0370000}"/>
    <cellStyle name="_PercentSpace_Cleopatra Preliminary Valuation Summary_22 Rhodia Valuation Master 10-Jan-2003 3_FCF" xfId="14525" xr:uid="{00000000-0005-0000-0000-0000A1370000}"/>
    <cellStyle name="_PercentSpace_Cleopatra Preliminary Valuation Summary_22 Rhodia Valuation Master 10-Jan-2003 4" xfId="14526" xr:uid="{00000000-0005-0000-0000-0000A2370000}"/>
    <cellStyle name="_PercentSpace_Cleopatra Preliminary Valuation Summary_22 Rhodia Valuation Master 10-Jan-2003_FCF" xfId="14527" xr:uid="{00000000-0005-0000-0000-0000A3370000}"/>
    <cellStyle name="_PercentSpace_Cleopatra Preliminary Valuation Summary_FCF" xfId="14528" xr:uid="{00000000-0005-0000-0000-0000A4370000}"/>
    <cellStyle name="_PercentSpace_Comdot - gStyle Excel Slides" xfId="14529" xr:uid="{00000000-0005-0000-0000-0000A5370000}"/>
    <cellStyle name="_PercentSpace_Comdot - gStyle Excel Slides 2" xfId="14530" xr:uid="{00000000-0005-0000-0000-0000A6370000}"/>
    <cellStyle name="_PercentSpace_Comdot - gStyle Excel Slides 2 2" xfId="14531" xr:uid="{00000000-0005-0000-0000-0000A7370000}"/>
    <cellStyle name="_PercentSpace_Comdot - gStyle Excel Slides 2_FCF" xfId="14532" xr:uid="{00000000-0005-0000-0000-0000A8370000}"/>
    <cellStyle name="_PercentSpace_Comdot - gStyle Excel Slides 3" xfId="14533" xr:uid="{00000000-0005-0000-0000-0000A9370000}"/>
    <cellStyle name="_PercentSpace_Comdot - gStyle Excel Slides 3 2" xfId="14534" xr:uid="{00000000-0005-0000-0000-0000AA370000}"/>
    <cellStyle name="_PercentSpace_Comdot - gStyle Excel Slides 3_FCF" xfId="14535" xr:uid="{00000000-0005-0000-0000-0000AB370000}"/>
    <cellStyle name="_PercentSpace_Comdot - gStyle Excel Slides 4" xfId="14536" xr:uid="{00000000-0005-0000-0000-0000AC370000}"/>
    <cellStyle name="_PercentSpace_Comdot - gStyle Excel Slides_FCF" xfId="14537" xr:uid="{00000000-0005-0000-0000-0000AD370000}"/>
    <cellStyle name="_PercentSpace_Comdot LBO Short Form - v3" xfId="14538" xr:uid="{00000000-0005-0000-0000-0000AE370000}"/>
    <cellStyle name="_PercentSpace_Comdot LBO Short Form - v3 2" xfId="14539" xr:uid="{00000000-0005-0000-0000-0000AF370000}"/>
    <cellStyle name="_PercentSpace_Comdot LBO Short Form - v3 2 2" xfId="14540" xr:uid="{00000000-0005-0000-0000-0000B0370000}"/>
    <cellStyle name="_PercentSpace_Comdot LBO Short Form - v3 2_FCF" xfId="14541" xr:uid="{00000000-0005-0000-0000-0000B1370000}"/>
    <cellStyle name="_PercentSpace_Comdot LBO Short Form - v3 3" xfId="14542" xr:uid="{00000000-0005-0000-0000-0000B2370000}"/>
    <cellStyle name="_PercentSpace_Comdot LBO Short Form - v3 3 2" xfId="14543" xr:uid="{00000000-0005-0000-0000-0000B3370000}"/>
    <cellStyle name="_PercentSpace_Comdot LBO Short Form - v3 3_FCF" xfId="14544" xr:uid="{00000000-0005-0000-0000-0000B4370000}"/>
    <cellStyle name="_PercentSpace_Comdot LBO Short Form - v3 4" xfId="14545" xr:uid="{00000000-0005-0000-0000-0000B5370000}"/>
    <cellStyle name="_PercentSpace_Comdot LBO Short Form - v3_FCF" xfId="14546" xr:uid="{00000000-0005-0000-0000-0000B6370000}"/>
    <cellStyle name="_PercentSpace_Comps" xfId="14547" xr:uid="{00000000-0005-0000-0000-0000B7370000}"/>
    <cellStyle name="_PercentSpace_Comps 2" xfId="14548" xr:uid="{00000000-0005-0000-0000-0000B8370000}"/>
    <cellStyle name="_PercentSpace_Comps 2 2" xfId="14549" xr:uid="{00000000-0005-0000-0000-0000B9370000}"/>
    <cellStyle name="_PercentSpace_Comps 2_FCF" xfId="14550" xr:uid="{00000000-0005-0000-0000-0000BA370000}"/>
    <cellStyle name="_PercentSpace_Comps 3" xfId="14551" xr:uid="{00000000-0005-0000-0000-0000BB370000}"/>
    <cellStyle name="_PercentSpace_Comps 3 2" xfId="14552" xr:uid="{00000000-0005-0000-0000-0000BC370000}"/>
    <cellStyle name="_PercentSpace_Comps 3_FCF" xfId="14553" xr:uid="{00000000-0005-0000-0000-0000BD370000}"/>
    <cellStyle name="_PercentSpace_Comps 4" xfId="14554" xr:uid="{00000000-0005-0000-0000-0000BE370000}"/>
    <cellStyle name="_PercentSpace_Comps_FCF" xfId="14555" xr:uid="{00000000-0005-0000-0000-0000BF370000}"/>
    <cellStyle name="_PercentSpace_contribution_analysis" xfId="14556" xr:uid="{00000000-0005-0000-0000-0000C0370000}"/>
    <cellStyle name="_PercentSpace_contribution_analysis 2" xfId="14557" xr:uid="{00000000-0005-0000-0000-0000C1370000}"/>
    <cellStyle name="_PercentSpace_contribution_analysis 2_FCF" xfId="14558" xr:uid="{00000000-0005-0000-0000-0000C2370000}"/>
    <cellStyle name="_PercentSpace_contribution_analysis 3" xfId="14559" xr:uid="{00000000-0005-0000-0000-0000C3370000}"/>
    <cellStyle name="_PercentSpace_contribution_analysis 4" xfId="14560" xr:uid="{00000000-0005-0000-0000-0000C4370000}"/>
    <cellStyle name="_PercentSpace_contribution_analysis_FCF" xfId="14561" xr:uid="{00000000-0005-0000-0000-0000C5370000}"/>
    <cellStyle name="_PercentSpace_contribution_analysis_JazzClear" xfId="14562" xr:uid="{00000000-0005-0000-0000-0000C6370000}"/>
    <cellStyle name="_PercentSpace_contribution_analysis_JazzClear 2" xfId="14563" xr:uid="{00000000-0005-0000-0000-0000C7370000}"/>
    <cellStyle name="_PercentSpace_contribution_analysis_JazzClear 2_FCF" xfId="14564" xr:uid="{00000000-0005-0000-0000-0000C8370000}"/>
    <cellStyle name="_PercentSpace_contribution_analysis_JazzClear 3" xfId="14565" xr:uid="{00000000-0005-0000-0000-0000C9370000}"/>
    <cellStyle name="_PercentSpace_contribution_analysis_JazzClear 4" xfId="14566" xr:uid="{00000000-0005-0000-0000-0000CA370000}"/>
    <cellStyle name="_PercentSpace_contribution_analysis_JazzClear_FCF" xfId="14567" xr:uid="{00000000-0005-0000-0000-0000CB370000}"/>
    <cellStyle name="_PercentSpace_CSC Blank" xfId="14568" xr:uid="{00000000-0005-0000-0000-0000CC370000}"/>
    <cellStyle name="_PercentSpace_CSC Blank 2" xfId="14569" xr:uid="{00000000-0005-0000-0000-0000CD370000}"/>
    <cellStyle name="_PercentSpace_CSC Blank 2_FCF" xfId="14570" xr:uid="{00000000-0005-0000-0000-0000CE370000}"/>
    <cellStyle name="_PercentSpace_CSC Blank 3" xfId="14571" xr:uid="{00000000-0005-0000-0000-0000CF370000}"/>
    <cellStyle name="_PercentSpace_CSC Blank 4" xfId="14572" xr:uid="{00000000-0005-0000-0000-0000D0370000}"/>
    <cellStyle name="_PercentSpace_CSC Blank_FCF" xfId="14573" xr:uid="{00000000-0005-0000-0000-0000D1370000}"/>
    <cellStyle name="_PercentSpace_DCF - July 2, 2001" xfId="14574" xr:uid="{00000000-0005-0000-0000-0000D2370000}"/>
    <cellStyle name="_PercentSpace_DCF - July 2, 2001 2" xfId="14575" xr:uid="{00000000-0005-0000-0000-0000D3370000}"/>
    <cellStyle name="_PercentSpace_DCF - July 2, 2001 2 2" xfId="14576" xr:uid="{00000000-0005-0000-0000-0000D4370000}"/>
    <cellStyle name="_PercentSpace_DCF - July 2, 2001 2_FCF" xfId="14577" xr:uid="{00000000-0005-0000-0000-0000D5370000}"/>
    <cellStyle name="_PercentSpace_DCF - July 2, 2001 3" xfId="14578" xr:uid="{00000000-0005-0000-0000-0000D6370000}"/>
    <cellStyle name="_PercentSpace_DCF - July 2, 2001 3 2" xfId="14579" xr:uid="{00000000-0005-0000-0000-0000D7370000}"/>
    <cellStyle name="_PercentSpace_DCF - July 2, 2001 3_FCF" xfId="14580" xr:uid="{00000000-0005-0000-0000-0000D8370000}"/>
    <cellStyle name="_PercentSpace_DCF - July 2, 2001 4" xfId="14581" xr:uid="{00000000-0005-0000-0000-0000D9370000}"/>
    <cellStyle name="_PercentSpace_DCF - July 2, 2001_FCF" xfId="14582" xr:uid="{00000000-0005-0000-0000-0000DA370000}"/>
    <cellStyle name="_PercentSpace_DCF Summary pages" xfId="14583" xr:uid="{00000000-0005-0000-0000-0000DB370000}"/>
    <cellStyle name="_PercentSpace_DCF Summary pages 2" xfId="14584" xr:uid="{00000000-0005-0000-0000-0000DC370000}"/>
    <cellStyle name="_PercentSpace_DCF Summary pages 2 2" xfId="14585" xr:uid="{00000000-0005-0000-0000-0000DD370000}"/>
    <cellStyle name="_PercentSpace_DCF Summary pages 2_FCF" xfId="14586" xr:uid="{00000000-0005-0000-0000-0000DE370000}"/>
    <cellStyle name="_PercentSpace_DCF Summary pages 3" xfId="14587" xr:uid="{00000000-0005-0000-0000-0000DF370000}"/>
    <cellStyle name="_PercentSpace_DCF Summary pages 3 2" xfId="14588" xr:uid="{00000000-0005-0000-0000-0000E0370000}"/>
    <cellStyle name="_PercentSpace_DCF Summary pages 3_FCF" xfId="14589" xr:uid="{00000000-0005-0000-0000-0000E1370000}"/>
    <cellStyle name="_PercentSpace_DCF Summary pages 4" xfId="14590" xr:uid="{00000000-0005-0000-0000-0000E2370000}"/>
    <cellStyle name="_PercentSpace_DCF Summary pages 5" xfId="14591" xr:uid="{00000000-0005-0000-0000-0000E3370000}"/>
    <cellStyle name="_PercentSpace_DCF Summary pages_2009-07-22_PEC-CAPEX 2009-2010_V7" xfId="14592" xr:uid="{00000000-0005-0000-0000-0000E4370000}"/>
    <cellStyle name="_PercentSpace_DCF Summary pages_2009-08_PEC-CAPEX 2009-2010_V8" xfId="14593" xr:uid="{00000000-0005-0000-0000-0000E5370000}"/>
    <cellStyle name="_PercentSpace_DCF Summary pages_FCF" xfId="14594" xr:uid="{00000000-0005-0000-0000-0000E6370000}"/>
    <cellStyle name="_PercentSpace_DCF Summary pages_Jazztel model 16DP3-Exhibits" xfId="14595" xr:uid="{00000000-0005-0000-0000-0000E7370000}"/>
    <cellStyle name="_PercentSpace_DCF Summary pages_Jazztel model 16DP3-Exhibits 2" xfId="14596" xr:uid="{00000000-0005-0000-0000-0000E8370000}"/>
    <cellStyle name="_PercentSpace_DCF Summary pages_Jazztel model 16DP3-Exhibits 2 2" xfId="14597" xr:uid="{00000000-0005-0000-0000-0000E9370000}"/>
    <cellStyle name="_PercentSpace_DCF Summary pages_Jazztel model 16DP3-Exhibits 2_FCF" xfId="14598" xr:uid="{00000000-0005-0000-0000-0000EA370000}"/>
    <cellStyle name="_PercentSpace_DCF Summary pages_Jazztel model 16DP3-Exhibits 3" xfId="14599" xr:uid="{00000000-0005-0000-0000-0000EB370000}"/>
    <cellStyle name="_PercentSpace_DCF Summary pages_Jazztel model 16DP3-Exhibits 3 2" xfId="14600" xr:uid="{00000000-0005-0000-0000-0000EC370000}"/>
    <cellStyle name="_PercentSpace_DCF Summary pages_Jazztel model 16DP3-Exhibits 3_FCF" xfId="14601" xr:uid="{00000000-0005-0000-0000-0000ED370000}"/>
    <cellStyle name="_PercentSpace_DCF Summary pages_Jazztel model 16DP3-Exhibits 4" xfId="14602" xr:uid="{00000000-0005-0000-0000-0000EE370000}"/>
    <cellStyle name="_PercentSpace_DCF Summary pages_Jazztel model 16DP3-Exhibits_FCF" xfId="14603" xr:uid="{00000000-0005-0000-0000-0000EF370000}"/>
    <cellStyle name="_PercentSpace_DCF Summary pages_Jazztel model 16DP3-Exhibits_Mobile CSC - CMT" xfId="14604" xr:uid="{00000000-0005-0000-0000-0000F0370000}"/>
    <cellStyle name="_PercentSpace_DCF Summary pages_Jazztel model 16DP3-Exhibits_Mobile CSC - CMT 2" xfId="14605" xr:uid="{00000000-0005-0000-0000-0000F1370000}"/>
    <cellStyle name="_PercentSpace_DCF Summary pages_Jazztel model 16DP3-Exhibits_Mobile CSC - CMT 2 2" xfId="14606" xr:uid="{00000000-0005-0000-0000-0000F2370000}"/>
    <cellStyle name="_PercentSpace_DCF Summary pages_Jazztel model 16DP3-Exhibits_Mobile CSC - CMT 2_FCF" xfId="14607" xr:uid="{00000000-0005-0000-0000-0000F3370000}"/>
    <cellStyle name="_PercentSpace_DCF Summary pages_Jazztel model 16DP3-Exhibits_Mobile CSC - CMT 3" xfId="14608" xr:uid="{00000000-0005-0000-0000-0000F4370000}"/>
    <cellStyle name="_PercentSpace_DCF Summary pages_Jazztel model 16DP3-Exhibits_Mobile CSC - CMT 3 2" xfId="14609" xr:uid="{00000000-0005-0000-0000-0000F5370000}"/>
    <cellStyle name="_PercentSpace_DCF Summary pages_Jazztel model 16DP3-Exhibits_Mobile CSC - CMT 3_FCF" xfId="14610" xr:uid="{00000000-0005-0000-0000-0000F6370000}"/>
    <cellStyle name="_PercentSpace_DCF Summary pages_Jazztel model 16DP3-Exhibits_Mobile CSC - CMT 4" xfId="14611" xr:uid="{00000000-0005-0000-0000-0000F7370000}"/>
    <cellStyle name="_PercentSpace_DCF Summary pages_Jazztel model 16DP3-Exhibits_Mobile CSC - CMT_FCF" xfId="14612" xr:uid="{00000000-0005-0000-0000-0000F8370000}"/>
    <cellStyle name="_PercentSpace_DCF Summary pages_Jazztel model 16DP3-Exhibits_T_MOBIL2" xfId="14613" xr:uid="{00000000-0005-0000-0000-0000F9370000}"/>
    <cellStyle name="_PercentSpace_DCF Summary pages_Jazztel model 16DP3-Exhibits_T_MOBIL2 2" xfId="14614" xr:uid="{00000000-0005-0000-0000-0000FA370000}"/>
    <cellStyle name="_PercentSpace_DCF Summary pages_Jazztel model 16DP3-Exhibits_T_MOBIL2 2_FCF" xfId="14615" xr:uid="{00000000-0005-0000-0000-0000FB370000}"/>
    <cellStyle name="_PercentSpace_DCF Summary pages_Jazztel model 16DP3-Exhibits_T_MOBIL2 3" xfId="14616" xr:uid="{00000000-0005-0000-0000-0000FC370000}"/>
    <cellStyle name="_PercentSpace_DCF Summary pages_Jazztel model 16DP3-Exhibits_T_MOBIL2_FCF" xfId="14617" xr:uid="{00000000-0005-0000-0000-0000FD370000}"/>
    <cellStyle name="_PercentSpace_DCF Summary pages_Jazztel model 18DP-exhibits" xfId="14618" xr:uid="{00000000-0005-0000-0000-0000FE370000}"/>
    <cellStyle name="_PercentSpace_DCF Summary pages_Jazztel model 18DP-exhibits 2" xfId="14619" xr:uid="{00000000-0005-0000-0000-0000FF370000}"/>
    <cellStyle name="_PercentSpace_DCF Summary pages_Jazztel model 18DP-exhibits 2 2" xfId="14620" xr:uid="{00000000-0005-0000-0000-000000380000}"/>
    <cellStyle name="_PercentSpace_DCF Summary pages_Jazztel model 18DP-exhibits 2_FCF" xfId="14621" xr:uid="{00000000-0005-0000-0000-000001380000}"/>
    <cellStyle name="_PercentSpace_DCF Summary pages_Jazztel model 18DP-exhibits 3" xfId="14622" xr:uid="{00000000-0005-0000-0000-000002380000}"/>
    <cellStyle name="_PercentSpace_DCF Summary pages_Jazztel model 18DP-exhibits 3 2" xfId="14623" xr:uid="{00000000-0005-0000-0000-000003380000}"/>
    <cellStyle name="_PercentSpace_DCF Summary pages_Jazztel model 18DP-exhibits 3_FCF" xfId="14624" xr:uid="{00000000-0005-0000-0000-000004380000}"/>
    <cellStyle name="_PercentSpace_DCF Summary pages_Jazztel model 18DP-exhibits 4" xfId="14625" xr:uid="{00000000-0005-0000-0000-000005380000}"/>
    <cellStyle name="_PercentSpace_DCF Summary pages_Jazztel model 18DP-exhibits_FCF" xfId="14626" xr:uid="{00000000-0005-0000-0000-000006380000}"/>
    <cellStyle name="_PercentSpace_DCF Summary pages_Mobile CSC - CMT" xfId="14627" xr:uid="{00000000-0005-0000-0000-000007380000}"/>
    <cellStyle name="_PercentSpace_DCF Summary pages_Mobile CSC - CMT 2" xfId="14628" xr:uid="{00000000-0005-0000-0000-000008380000}"/>
    <cellStyle name="_PercentSpace_DCF Summary pages_Mobile CSC - CMT 2 2" xfId="14629" xr:uid="{00000000-0005-0000-0000-000009380000}"/>
    <cellStyle name="_PercentSpace_DCF Summary pages_Mobile CSC - CMT 2_FCF" xfId="14630" xr:uid="{00000000-0005-0000-0000-00000A380000}"/>
    <cellStyle name="_PercentSpace_DCF Summary pages_Mobile CSC - CMT 3" xfId="14631" xr:uid="{00000000-0005-0000-0000-00000B380000}"/>
    <cellStyle name="_PercentSpace_DCF Summary pages_Mobile CSC - CMT 3 2" xfId="14632" xr:uid="{00000000-0005-0000-0000-00000C380000}"/>
    <cellStyle name="_PercentSpace_DCF Summary pages_Mobile CSC - CMT 3_FCF" xfId="14633" xr:uid="{00000000-0005-0000-0000-00000D380000}"/>
    <cellStyle name="_PercentSpace_DCF Summary pages_Mobile CSC - CMT 4" xfId="14634" xr:uid="{00000000-0005-0000-0000-00000E380000}"/>
    <cellStyle name="_PercentSpace_DCF Summary pages_Mobile CSC - CMT_FCF" xfId="14635" xr:uid="{00000000-0005-0000-0000-00000F380000}"/>
    <cellStyle name="_PercentSpace_DCF Summary pages_Mobile CSC - CMT_Merger model_10 Aug Credit" xfId="14636" xr:uid="{00000000-0005-0000-0000-000010380000}"/>
    <cellStyle name="_PercentSpace_DCF Summary pages_Mobile CSC - CMT_Merger model_10 Aug Credit 2" xfId="14637" xr:uid="{00000000-0005-0000-0000-000011380000}"/>
    <cellStyle name="_PercentSpace_DCF Summary pages_Mobile CSC - CMT_Merger model_10 Aug Credit 2 2" xfId="14638" xr:uid="{00000000-0005-0000-0000-000012380000}"/>
    <cellStyle name="_PercentSpace_DCF Summary pages_Mobile CSC - CMT_Merger model_10 Aug Credit 2_FCF" xfId="14639" xr:uid="{00000000-0005-0000-0000-000013380000}"/>
    <cellStyle name="_PercentSpace_DCF Summary pages_Mobile CSC - CMT_Merger model_10 Aug Credit 3" xfId="14640" xr:uid="{00000000-0005-0000-0000-000014380000}"/>
    <cellStyle name="_PercentSpace_DCF Summary pages_Mobile CSC - CMT_Merger model_10 Aug Credit 3 2" xfId="14641" xr:uid="{00000000-0005-0000-0000-000015380000}"/>
    <cellStyle name="_PercentSpace_DCF Summary pages_Mobile CSC - CMT_Merger model_10 Aug Credit 3_FCF" xfId="14642" xr:uid="{00000000-0005-0000-0000-000016380000}"/>
    <cellStyle name="_PercentSpace_DCF Summary pages_Mobile CSC - CMT_Merger model_10 Aug Credit 4" xfId="14643" xr:uid="{00000000-0005-0000-0000-000017380000}"/>
    <cellStyle name="_PercentSpace_DCF Summary pages_Mobile CSC - CMT_Merger model_10 Aug Credit_FCF" xfId="14644" xr:uid="{00000000-0005-0000-0000-000018380000}"/>
    <cellStyle name="_PercentSpace_DCF valuation of divisions" xfId="14645" xr:uid="{00000000-0005-0000-0000-000019380000}"/>
    <cellStyle name="_PercentSpace_DCF valuation of divisions 2" xfId="14646" xr:uid="{00000000-0005-0000-0000-00001A380000}"/>
    <cellStyle name="_PercentSpace_DCF valuation of divisions 2 2" xfId="14647" xr:uid="{00000000-0005-0000-0000-00001B380000}"/>
    <cellStyle name="_PercentSpace_DCF valuation of divisions 2_FCF" xfId="14648" xr:uid="{00000000-0005-0000-0000-00001C380000}"/>
    <cellStyle name="_PercentSpace_DCF valuation of divisions 3" xfId="14649" xr:uid="{00000000-0005-0000-0000-00001D380000}"/>
    <cellStyle name="_PercentSpace_DCF valuation of divisions 3 2" xfId="14650" xr:uid="{00000000-0005-0000-0000-00001E380000}"/>
    <cellStyle name="_PercentSpace_DCF valuation of divisions 3_FCF" xfId="14651" xr:uid="{00000000-0005-0000-0000-00001F380000}"/>
    <cellStyle name="_PercentSpace_DCF valuation of divisions 4" xfId="14652" xr:uid="{00000000-0005-0000-0000-000020380000}"/>
    <cellStyle name="_PercentSpace_DCF valuation of divisions_FCF" xfId="14653" xr:uid="{00000000-0005-0000-0000-000021380000}"/>
    <cellStyle name="_PercentSpace_DCF Valuation per division" xfId="14654" xr:uid="{00000000-0005-0000-0000-000022380000}"/>
    <cellStyle name="_PercentSpace_DCF Valuation per division 2" xfId="14655" xr:uid="{00000000-0005-0000-0000-000023380000}"/>
    <cellStyle name="_PercentSpace_DCF Valuation per division 2 2" xfId="14656" xr:uid="{00000000-0005-0000-0000-000024380000}"/>
    <cellStyle name="_PercentSpace_DCF Valuation per division 2_FCF" xfId="14657" xr:uid="{00000000-0005-0000-0000-000025380000}"/>
    <cellStyle name="_PercentSpace_DCF Valuation per division 3" xfId="14658" xr:uid="{00000000-0005-0000-0000-000026380000}"/>
    <cellStyle name="_PercentSpace_DCF Valuation per division 3 2" xfId="14659" xr:uid="{00000000-0005-0000-0000-000027380000}"/>
    <cellStyle name="_PercentSpace_DCF Valuation per division 3_FCF" xfId="14660" xr:uid="{00000000-0005-0000-0000-000028380000}"/>
    <cellStyle name="_PercentSpace_DCF Valuation per division 4" xfId="14661" xr:uid="{00000000-0005-0000-0000-000029380000}"/>
    <cellStyle name="_PercentSpace_DCF Valuation per division_FCF" xfId="14662" xr:uid="{00000000-0005-0000-0000-00002A380000}"/>
    <cellStyle name="_PercentSpace_Deal Comp Luxury_May30" xfId="14663" xr:uid="{00000000-0005-0000-0000-00002B380000}"/>
    <cellStyle name="_PercentSpace_Deal Comp Luxury_May30 2" xfId="14664" xr:uid="{00000000-0005-0000-0000-00002C380000}"/>
    <cellStyle name="_PercentSpace_Deal Comp Luxury_May30 2 2" xfId="14665" xr:uid="{00000000-0005-0000-0000-00002D380000}"/>
    <cellStyle name="_PercentSpace_Deal Comp Luxury_May30 2_FCF" xfId="14666" xr:uid="{00000000-0005-0000-0000-00002E380000}"/>
    <cellStyle name="_PercentSpace_Deal Comp Luxury_May30 3" xfId="14667" xr:uid="{00000000-0005-0000-0000-00002F380000}"/>
    <cellStyle name="_PercentSpace_Deal Comp Luxury_May30 3 2" xfId="14668" xr:uid="{00000000-0005-0000-0000-000030380000}"/>
    <cellStyle name="_PercentSpace_Deal Comp Luxury_May30 3_FCF" xfId="14669" xr:uid="{00000000-0005-0000-0000-000031380000}"/>
    <cellStyle name="_PercentSpace_Deal Comp Luxury_May30 4" xfId="14670" xr:uid="{00000000-0005-0000-0000-000032380000}"/>
    <cellStyle name="_PercentSpace_Deal Comp Luxury_May30_FCF" xfId="14671" xr:uid="{00000000-0005-0000-0000-000033380000}"/>
    <cellStyle name="_PercentSpace_equity stakes" xfId="14672" xr:uid="{00000000-0005-0000-0000-000034380000}"/>
    <cellStyle name="_PercentSpace_equity stakes 2" xfId="14673" xr:uid="{00000000-0005-0000-0000-000035380000}"/>
    <cellStyle name="_PercentSpace_equity stakes 2 2" xfId="14674" xr:uid="{00000000-0005-0000-0000-000036380000}"/>
    <cellStyle name="_PercentSpace_equity stakes 2_FCF" xfId="14675" xr:uid="{00000000-0005-0000-0000-000037380000}"/>
    <cellStyle name="_PercentSpace_equity stakes 3" xfId="14676" xr:uid="{00000000-0005-0000-0000-000038380000}"/>
    <cellStyle name="_PercentSpace_equity stakes 3 2" xfId="14677" xr:uid="{00000000-0005-0000-0000-000039380000}"/>
    <cellStyle name="_PercentSpace_equity stakes 3_FCF" xfId="14678" xr:uid="{00000000-0005-0000-0000-00003A380000}"/>
    <cellStyle name="_PercentSpace_equity stakes 4" xfId="14679" xr:uid="{00000000-0005-0000-0000-00003B380000}"/>
    <cellStyle name="_PercentSpace_equity stakes_FCF" xfId="14680" xr:uid="{00000000-0005-0000-0000-00003C380000}"/>
    <cellStyle name="_PercentSpace_FCF" xfId="14681" xr:uid="{00000000-0005-0000-0000-00003D380000}"/>
    <cellStyle name="_PercentSpace_flo_merger_plans01_06_06" xfId="14682" xr:uid="{00000000-0005-0000-0000-00003E380000}"/>
    <cellStyle name="_PercentSpace_flo_merger_plans01_06_06 2" xfId="14683" xr:uid="{00000000-0005-0000-0000-00003F380000}"/>
    <cellStyle name="_PercentSpace_flo_merger_plans01_06_06 2 2" xfId="14684" xr:uid="{00000000-0005-0000-0000-000040380000}"/>
    <cellStyle name="_PercentSpace_flo_merger_plans01_06_06 2_FCF" xfId="14685" xr:uid="{00000000-0005-0000-0000-000041380000}"/>
    <cellStyle name="_PercentSpace_flo_merger_plans01_06_06 3" xfId="14686" xr:uid="{00000000-0005-0000-0000-000042380000}"/>
    <cellStyle name="_PercentSpace_flo_merger_plans01_06_06 3 2" xfId="14687" xr:uid="{00000000-0005-0000-0000-000043380000}"/>
    <cellStyle name="_PercentSpace_flo_merger_plans01_06_06 3_FCF" xfId="14688" xr:uid="{00000000-0005-0000-0000-000044380000}"/>
    <cellStyle name="_PercentSpace_flo_merger_plans01_06_06 4" xfId="14689" xr:uid="{00000000-0005-0000-0000-000045380000}"/>
    <cellStyle name="_PercentSpace_flo_merger_plans01_06_06_FCF" xfId="14690" xr:uid="{00000000-0005-0000-0000-000046380000}"/>
    <cellStyle name="_PercentSpace_Gucci_model_13062001_v2" xfId="14691" xr:uid="{00000000-0005-0000-0000-000047380000}"/>
    <cellStyle name="_PercentSpace_Gucci_model_13062001_v2 2" xfId="14692" xr:uid="{00000000-0005-0000-0000-000048380000}"/>
    <cellStyle name="_PercentSpace_Gucci_model_13062001_v2 2 2" xfId="14693" xr:uid="{00000000-0005-0000-0000-000049380000}"/>
    <cellStyle name="_PercentSpace_Gucci_model_13062001_v2 2_FCF" xfId="14694" xr:uid="{00000000-0005-0000-0000-00004A380000}"/>
    <cellStyle name="_PercentSpace_Gucci_model_13062001_v2 3" xfId="14695" xr:uid="{00000000-0005-0000-0000-00004B380000}"/>
    <cellStyle name="_PercentSpace_Gucci_model_13062001_v2 3 2" xfId="14696" xr:uid="{00000000-0005-0000-0000-00004C380000}"/>
    <cellStyle name="_PercentSpace_Gucci_model_13062001_v2 3_FCF" xfId="14697" xr:uid="{00000000-0005-0000-0000-00004D380000}"/>
    <cellStyle name="_PercentSpace_Gucci_model_13062001_v2 4" xfId="14698" xr:uid="{00000000-0005-0000-0000-00004E380000}"/>
    <cellStyle name="_PercentSpace_Gucci_model_13062001_v2_FCF" xfId="14699" xr:uid="{00000000-0005-0000-0000-00004F380000}"/>
    <cellStyle name="_PercentSpace_Jazztel - Benchmark" xfId="14700" xr:uid="{00000000-0005-0000-0000-000050380000}"/>
    <cellStyle name="_PercentSpace_Jazztel - Benchmark 2" xfId="14701" xr:uid="{00000000-0005-0000-0000-000051380000}"/>
    <cellStyle name="_PercentSpace_Jazztel - Benchmark 2 2" xfId="14702" xr:uid="{00000000-0005-0000-0000-000052380000}"/>
    <cellStyle name="_PercentSpace_Jazztel - Benchmark 2_FCF" xfId="14703" xr:uid="{00000000-0005-0000-0000-000053380000}"/>
    <cellStyle name="_PercentSpace_Jazztel - Benchmark 3" xfId="14704" xr:uid="{00000000-0005-0000-0000-000054380000}"/>
    <cellStyle name="_PercentSpace_Jazztel - Benchmark 3 2" xfId="14705" xr:uid="{00000000-0005-0000-0000-000055380000}"/>
    <cellStyle name="_PercentSpace_Jazztel - Benchmark 3_FCF" xfId="14706" xr:uid="{00000000-0005-0000-0000-000056380000}"/>
    <cellStyle name="_PercentSpace_Jazztel - Benchmark 4" xfId="14707" xr:uid="{00000000-0005-0000-0000-000057380000}"/>
    <cellStyle name="_PercentSpace_Jazztel - Benchmark_FCF" xfId="14708" xr:uid="{00000000-0005-0000-0000-000058380000}"/>
    <cellStyle name="_PercentSpace_Jazztel model 15-exhibits" xfId="14709" xr:uid="{00000000-0005-0000-0000-000059380000}"/>
    <cellStyle name="_PercentSpace_Jazztel model 15-exhibits 2" xfId="14710" xr:uid="{00000000-0005-0000-0000-00005A380000}"/>
    <cellStyle name="_PercentSpace_Jazztel model 15-exhibits 2 2" xfId="14711" xr:uid="{00000000-0005-0000-0000-00005B380000}"/>
    <cellStyle name="_PercentSpace_Jazztel model 15-exhibits 2_FCF" xfId="14712" xr:uid="{00000000-0005-0000-0000-00005C380000}"/>
    <cellStyle name="_PercentSpace_Jazztel model 15-exhibits 3" xfId="14713" xr:uid="{00000000-0005-0000-0000-00005D380000}"/>
    <cellStyle name="_PercentSpace_Jazztel model 15-exhibits 3 2" xfId="14714" xr:uid="{00000000-0005-0000-0000-00005E380000}"/>
    <cellStyle name="_PercentSpace_Jazztel model 15-exhibits 3_FCF" xfId="14715" xr:uid="{00000000-0005-0000-0000-00005F380000}"/>
    <cellStyle name="_PercentSpace_Jazztel model 15-exhibits 4" xfId="14716" xr:uid="{00000000-0005-0000-0000-000060380000}"/>
    <cellStyle name="_PercentSpace_Jazztel model 15-exhibits 5" xfId="14717" xr:uid="{00000000-0005-0000-0000-000061380000}"/>
    <cellStyle name="_PercentSpace_Jazztel model 15-exhibits bis" xfId="14718" xr:uid="{00000000-0005-0000-0000-000062380000}"/>
    <cellStyle name="_PercentSpace_Jazztel model 15-exhibits bis 2" xfId="14719" xr:uid="{00000000-0005-0000-0000-000063380000}"/>
    <cellStyle name="_PercentSpace_Jazztel model 15-exhibits bis 2 2" xfId="14720" xr:uid="{00000000-0005-0000-0000-000064380000}"/>
    <cellStyle name="_PercentSpace_Jazztel model 15-exhibits bis 2_FCF" xfId="14721" xr:uid="{00000000-0005-0000-0000-000065380000}"/>
    <cellStyle name="_PercentSpace_Jazztel model 15-exhibits bis 3" xfId="14722" xr:uid="{00000000-0005-0000-0000-000066380000}"/>
    <cellStyle name="_PercentSpace_Jazztel model 15-exhibits bis 3 2" xfId="14723" xr:uid="{00000000-0005-0000-0000-000067380000}"/>
    <cellStyle name="_PercentSpace_Jazztel model 15-exhibits bis 3_FCF" xfId="14724" xr:uid="{00000000-0005-0000-0000-000068380000}"/>
    <cellStyle name="_PercentSpace_Jazztel model 15-exhibits bis 4" xfId="14725" xr:uid="{00000000-0005-0000-0000-000069380000}"/>
    <cellStyle name="_PercentSpace_Jazztel model 15-exhibits bis_FCF" xfId="14726" xr:uid="{00000000-0005-0000-0000-00006A380000}"/>
    <cellStyle name="_PercentSpace_Jazztel model 15-exhibits bis_Mobile CSC - CMT" xfId="14727" xr:uid="{00000000-0005-0000-0000-00006B380000}"/>
    <cellStyle name="_PercentSpace_Jazztel model 15-exhibits bis_Mobile CSC - CMT 2" xfId="14728" xr:uid="{00000000-0005-0000-0000-00006C380000}"/>
    <cellStyle name="_PercentSpace_Jazztel model 15-exhibits bis_Mobile CSC - CMT 2 2" xfId="14729" xr:uid="{00000000-0005-0000-0000-00006D380000}"/>
    <cellStyle name="_PercentSpace_Jazztel model 15-exhibits bis_Mobile CSC - CMT 2_FCF" xfId="14730" xr:uid="{00000000-0005-0000-0000-00006E380000}"/>
    <cellStyle name="_PercentSpace_Jazztel model 15-exhibits bis_Mobile CSC - CMT 3" xfId="14731" xr:uid="{00000000-0005-0000-0000-00006F380000}"/>
    <cellStyle name="_PercentSpace_Jazztel model 15-exhibits bis_Mobile CSC - CMT 3 2" xfId="14732" xr:uid="{00000000-0005-0000-0000-000070380000}"/>
    <cellStyle name="_PercentSpace_Jazztel model 15-exhibits bis_Mobile CSC - CMT 3_FCF" xfId="14733" xr:uid="{00000000-0005-0000-0000-000071380000}"/>
    <cellStyle name="_PercentSpace_Jazztel model 15-exhibits bis_Mobile CSC - CMT 4" xfId="14734" xr:uid="{00000000-0005-0000-0000-000072380000}"/>
    <cellStyle name="_PercentSpace_Jazztel model 15-exhibits bis_Mobile CSC - CMT_FCF" xfId="14735" xr:uid="{00000000-0005-0000-0000-000073380000}"/>
    <cellStyle name="_PercentSpace_Jazztel model 15-exhibits bis_T_MOBIL2" xfId="14736" xr:uid="{00000000-0005-0000-0000-000074380000}"/>
    <cellStyle name="_PercentSpace_Jazztel model 15-exhibits bis_T_MOBIL2 2" xfId="14737" xr:uid="{00000000-0005-0000-0000-000075380000}"/>
    <cellStyle name="_PercentSpace_Jazztel model 15-exhibits bis_T_MOBIL2 2_FCF" xfId="14738" xr:uid="{00000000-0005-0000-0000-000076380000}"/>
    <cellStyle name="_PercentSpace_Jazztel model 15-exhibits bis_T_MOBIL2 3" xfId="14739" xr:uid="{00000000-0005-0000-0000-000077380000}"/>
    <cellStyle name="_PercentSpace_Jazztel model 15-exhibits bis_T_MOBIL2_FCF" xfId="14740" xr:uid="{00000000-0005-0000-0000-000078380000}"/>
    <cellStyle name="_PercentSpace_Jazztel model 15-exhibits_2009-07-22_PEC-CAPEX 2009-2010_V7" xfId="14741" xr:uid="{00000000-0005-0000-0000-000079380000}"/>
    <cellStyle name="_PercentSpace_Jazztel model 15-exhibits_2009-08_PEC-CAPEX 2009-2010_V8" xfId="14742" xr:uid="{00000000-0005-0000-0000-00007A380000}"/>
    <cellStyle name="_PercentSpace_Jazztel model 15-exhibits_FCF" xfId="14743" xr:uid="{00000000-0005-0000-0000-00007B380000}"/>
    <cellStyle name="_PercentSpace_Jazztel model 15-exhibits_Jazztel model 16DP3-Exhibits" xfId="14744" xr:uid="{00000000-0005-0000-0000-00007C380000}"/>
    <cellStyle name="_PercentSpace_Jazztel model 15-exhibits_Jazztel model 16DP3-Exhibits 2" xfId="14745" xr:uid="{00000000-0005-0000-0000-00007D380000}"/>
    <cellStyle name="_PercentSpace_Jazztel model 15-exhibits_Jazztel model 16DP3-Exhibits 2 2" xfId="14746" xr:uid="{00000000-0005-0000-0000-00007E380000}"/>
    <cellStyle name="_PercentSpace_Jazztel model 15-exhibits_Jazztel model 16DP3-Exhibits 2_FCF" xfId="14747" xr:uid="{00000000-0005-0000-0000-00007F380000}"/>
    <cellStyle name="_PercentSpace_Jazztel model 15-exhibits_Jazztel model 16DP3-Exhibits 3" xfId="14748" xr:uid="{00000000-0005-0000-0000-000080380000}"/>
    <cellStyle name="_PercentSpace_Jazztel model 15-exhibits_Jazztel model 16DP3-Exhibits 3 2" xfId="14749" xr:uid="{00000000-0005-0000-0000-000081380000}"/>
    <cellStyle name="_PercentSpace_Jazztel model 15-exhibits_Jazztel model 16DP3-Exhibits 3_FCF" xfId="14750" xr:uid="{00000000-0005-0000-0000-000082380000}"/>
    <cellStyle name="_PercentSpace_Jazztel model 15-exhibits_Jazztel model 16DP3-Exhibits 4" xfId="14751" xr:uid="{00000000-0005-0000-0000-000083380000}"/>
    <cellStyle name="_PercentSpace_Jazztel model 15-exhibits_Jazztel model 16DP3-Exhibits_FCF" xfId="14752" xr:uid="{00000000-0005-0000-0000-000084380000}"/>
    <cellStyle name="_PercentSpace_Jazztel model 15-exhibits_Jazztel model 16DP3-Exhibits_Mobile CSC - CMT" xfId="14753" xr:uid="{00000000-0005-0000-0000-000085380000}"/>
    <cellStyle name="_PercentSpace_Jazztel model 15-exhibits_Jazztel model 16DP3-Exhibits_Mobile CSC - CMT 2" xfId="14754" xr:uid="{00000000-0005-0000-0000-000086380000}"/>
    <cellStyle name="_PercentSpace_Jazztel model 15-exhibits_Jazztel model 16DP3-Exhibits_Mobile CSC - CMT 2 2" xfId="14755" xr:uid="{00000000-0005-0000-0000-000087380000}"/>
    <cellStyle name="_PercentSpace_Jazztel model 15-exhibits_Jazztel model 16DP3-Exhibits_Mobile CSC - CMT 2_FCF" xfId="14756" xr:uid="{00000000-0005-0000-0000-000088380000}"/>
    <cellStyle name="_PercentSpace_Jazztel model 15-exhibits_Jazztel model 16DP3-Exhibits_Mobile CSC - CMT 3" xfId="14757" xr:uid="{00000000-0005-0000-0000-000089380000}"/>
    <cellStyle name="_PercentSpace_Jazztel model 15-exhibits_Jazztel model 16DP3-Exhibits_Mobile CSC - CMT 3 2" xfId="14758" xr:uid="{00000000-0005-0000-0000-00008A380000}"/>
    <cellStyle name="_PercentSpace_Jazztel model 15-exhibits_Jazztel model 16DP3-Exhibits_Mobile CSC - CMT 3_FCF" xfId="14759" xr:uid="{00000000-0005-0000-0000-00008B380000}"/>
    <cellStyle name="_PercentSpace_Jazztel model 15-exhibits_Jazztel model 16DP3-Exhibits_Mobile CSC - CMT 4" xfId="14760" xr:uid="{00000000-0005-0000-0000-00008C380000}"/>
    <cellStyle name="_PercentSpace_Jazztel model 15-exhibits_Jazztel model 16DP3-Exhibits_Mobile CSC - CMT_FCF" xfId="14761" xr:uid="{00000000-0005-0000-0000-00008D380000}"/>
    <cellStyle name="_PercentSpace_Jazztel model 15-exhibits_Jazztel model 16DP3-Exhibits_T_MOBIL2" xfId="14762" xr:uid="{00000000-0005-0000-0000-00008E380000}"/>
    <cellStyle name="_PercentSpace_Jazztel model 15-exhibits_Jazztel model 16DP3-Exhibits_T_MOBIL2 2" xfId="14763" xr:uid="{00000000-0005-0000-0000-00008F380000}"/>
    <cellStyle name="_PercentSpace_Jazztel model 15-exhibits_Jazztel model 16DP3-Exhibits_T_MOBIL2 2_FCF" xfId="14764" xr:uid="{00000000-0005-0000-0000-000090380000}"/>
    <cellStyle name="_PercentSpace_Jazztel model 15-exhibits_Jazztel model 16DP3-Exhibits_T_MOBIL2 3" xfId="14765" xr:uid="{00000000-0005-0000-0000-000091380000}"/>
    <cellStyle name="_PercentSpace_Jazztel model 15-exhibits_Jazztel model 16DP3-Exhibits_T_MOBIL2_FCF" xfId="14766" xr:uid="{00000000-0005-0000-0000-000092380000}"/>
    <cellStyle name="_PercentSpace_Jazztel model 15-exhibits_Jazztel model 18DP-exhibits" xfId="14767" xr:uid="{00000000-0005-0000-0000-000093380000}"/>
    <cellStyle name="_PercentSpace_Jazztel model 15-exhibits_Jazztel model 18DP-exhibits 2" xfId="14768" xr:uid="{00000000-0005-0000-0000-000094380000}"/>
    <cellStyle name="_PercentSpace_Jazztel model 15-exhibits_Jazztel model 18DP-exhibits 2 2" xfId="14769" xr:uid="{00000000-0005-0000-0000-000095380000}"/>
    <cellStyle name="_PercentSpace_Jazztel model 15-exhibits_Jazztel model 18DP-exhibits 2_FCF" xfId="14770" xr:uid="{00000000-0005-0000-0000-000096380000}"/>
    <cellStyle name="_PercentSpace_Jazztel model 15-exhibits_Jazztel model 18DP-exhibits 3" xfId="14771" xr:uid="{00000000-0005-0000-0000-000097380000}"/>
    <cellStyle name="_PercentSpace_Jazztel model 15-exhibits_Jazztel model 18DP-exhibits 3 2" xfId="14772" xr:uid="{00000000-0005-0000-0000-000098380000}"/>
    <cellStyle name="_PercentSpace_Jazztel model 15-exhibits_Jazztel model 18DP-exhibits 3_FCF" xfId="14773" xr:uid="{00000000-0005-0000-0000-000099380000}"/>
    <cellStyle name="_PercentSpace_Jazztel model 15-exhibits_Jazztel model 18DP-exhibits 4" xfId="14774" xr:uid="{00000000-0005-0000-0000-00009A380000}"/>
    <cellStyle name="_PercentSpace_Jazztel model 15-exhibits_Jazztel model 18DP-exhibits_FCF" xfId="14775" xr:uid="{00000000-0005-0000-0000-00009B380000}"/>
    <cellStyle name="_PercentSpace_Jazztel model 15-exhibits_Mobile CSC - CMT" xfId="14776" xr:uid="{00000000-0005-0000-0000-00009C380000}"/>
    <cellStyle name="_PercentSpace_Jazztel model 15-exhibits_Mobile CSC - CMT 2" xfId="14777" xr:uid="{00000000-0005-0000-0000-00009D380000}"/>
    <cellStyle name="_PercentSpace_Jazztel model 15-exhibits_Mobile CSC - CMT 2 2" xfId="14778" xr:uid="{00000000-0005-0000-0000-00009E380000}"/>
    <cellStyle name="_PercentSpace_Jazztel model 15-exhibits_Mobile CSC - CMT 2_FCF" xfId="14779" xr:uid="{00000000-0005-0000-0000-00009F380000}"/>
    <cellStyle name="_PercentSpace_Jazztel model 15-exhibits_Mobile CSC - CMT 3" xfId="14780" xr:uid="{00000000-0005-0000-0000-0000A0380000}"/>
    <cellStyle name="_PercentSpace_Jazztel model 15-exhibits_Mobile CSC - CMT 3 2" xfId="14781" xr:uid="{00000000-0005-0000-0000-0000A1380000}"/>
    <cellStyle name="_PercentSpace_Jazztel model 15-exhibits_Mobile CSC - CMT 3_FCF" xfId="14782" xr:uid="{00000000-0005-0000-0000-0000A2380000}"/>
    <cellStyle name="_PercentSpace_Jazztel model 15-exhibits_Mobile CSC - CMT 4" xfId="14783" xr:uid="{00000000-0005-0000-0000-0000A3380000}"/>
    <cellStyle name="_PercentSpace_Jazztel model 15-exhibits_Mobile CSC - CMT_FCF" xfId="14784" xr:uid="{00000000-0005-0000-0000-0000A4380000}"/>
    <cellStyle name="_PercentSpace_Jazztel model 15-exhibits_Mobile CSC - CMT_Merger model_10 Aug Credit" xfId="14785" xr:uid="{00000000-0005-0000-0000-0000A5380000}"/>
    <cellStyle name="_PercentSpace_Jazztel model 15-exhibits_Mobile CSC - CMT_Merger model_10 Aug Credit 2" xfId="14786" xr:uid="{00000000-0005-0000-0000-0000A6380000}"/>
    <cellStyle name="_PercentSpace_Jazztel model 15-exhibits_Mobile CSC - CMT_Merger model_10 Aug Credit 2 2" xfId="14787" xr:uid="{00000000-0005-0000-0000-0000A7380000}"/>
    <cellStyle name="_PercentSpace_Jazztel model 15-exhibits_Mobile CSC - CMT_Merger model_10 Aug Credit 2_FCF" xfId="14788" xr:uid="{00000000-0005-0000-0000-0000A8380000}"/>
    <cellStyle name="_PercentSpace_Jazztel model 15-exhibits_Mobile CSC - CMT_Merger model_10 Aug Credit 3" xfId="14789" xr:uid="{00000000-0005-0000-0000-0000A9380000}"/>
    <cellStyle name="_PercentSpace_Jazztel model 15-exhibits_Mobile CSC - CMT_Merger model_10 Aug Credit 3 2" xfId="14790" xr:uid="{00000000-0005-0000-0000-0000AA380000}"/>
    <cellStyle name="_PercentSpace_Jazztel model 15-exhibits_Mobile CSC - CMT_Merger model_10 Aug Credit 3_FCF" xfId="14791" xr:uid="{00000000-0005-0000-0000-0000AB380000}"/>
    <cellStyle name="_PercentSpace_Jazztel model 15-exhibits_Mobile CSC - CMT_Merger model_10 Aug Credit 4" xfId="14792" xr:uid="{00000000-0005-0000-0000-0000AC380000}"/>
    <cellStyle name="_PercentSpace_Jazztel model 15-exhibits_Mobile CSC - CMT_Merger model_10 Aug Credit_FCF" xfId="14793" xr:uid="{00000000-0005-0000-0000-0000AD380000}"/>
    <cellStyle name="_PercentSpace_Jazztel model 15-exhibits-Friso2" xfId="14794" xr:uid="{00000000-0005-0000-0000-0000AE380000}"/>
    <cellStyle name="_PercentSpace_Jazztel model 15-exhibits-Friso2 2" xfId="14795" xr:uid="{00000000-0005-0000-0000-0000AF380000}"/>
    <cellStyle name="_PercentSpace_Jazztel model 15-exhibits-Friso2 2 2" xfId="14796" xr:uid="{00000000-0005-0000-0000-0000B0380000}"/>
    <cellStyle name="_PercentSpace_Jazztel model 15-exhibits-Friso2 2_FCF" xfId="14797" xr:uid="{00000000-0005-0000-0000-0000B1380000}"/>
    <cellStyle name="_PercentSpace_Jazztel model 15-exhibits-Friso2 3" xfId="14798" xr:uid="{00000000-0005-0000-0000-0000B2380000}"/>
    <cellStyle name="_PercentSpace_Jazztel model 15-exhibits-Friso2 3 2" xfId="14799" xr:uid="{00000000-0005-0000-0000-0000B3380000}"/>
    <cellStyle name="_PercentSpace_Jazztel model 15-exhibits-Friso2 3_FCF" xfId="14800" xr:uid="{00000000-0005-0000-0000-0000B4380000}"/>
    <cellStyle name="_PercentSpace_Jazztel model 15-exhibits-Friso2 4" xfId="14801" xr:uid="{00000000-0005-0000-0000-0000B5380000}"/>
    <cellStyle name="_PercentSpace_Jazztel model 15-exhibits-Friso2 5" xfId="14802" xr:uid="{00000000-0005-0000-0000-0000B6380000}"/>
    <cellStyle name="_PercentSpace_Jazztel model 15-exhibits-Friso2_2009-07-22_PEC-CAPEX 2009-2010_V7" xfId="14803" xr:uid="{00000000-0005-0000-0000-0000B7380000}"/>
    <cellStyle name="_PercentSpace_Jazztel model 15-exhibits-Friso2_2009-08_PEC-CAPEX 2009-2010_V8" xfId="14804" xr:uid="{00000000-0005-0000-0000-0000B8380000}"/>
    <cellStyle name="_PercentSpace_Jazztel model 15-exhibits-Friso2_FCF" xfId="14805" xr:uid="{00000000-0005-0000-0000-0000B9380000}"/>
    <cellStyle name="_PercentSpace_Jazztel model 15-exhibits-Friso2_Jazztel model 16DP3-Exhibits" xfId="14806" xr:uid="{00000000-0005-0000-0000-0000BA380000}"/>
    <cellStyle name="_PercentSpace_Jazztel model 15-exhibits-Friso2_Jazztel model 16DP3-Exhibits 2" xfId="14807" xr:uid="{00000000-0005-0000-0000-0000BB380000}"/>
    <cellStyle name="_PercentSpace_Jazztel model 15-exhibits-Friso2_Jazztel model 16DP3-Exhibits 2 2" xfId="14808" xr:uid="{00000000-0005-0000-0000-0000BC380000}"/>
    <cellStyle name="_PercentSpace_Jazztel model 15-exhibits-Friso2_Jazztel model 16DP3-Exhibits 2_FCF" xfId="14809" xr:uid="{00000000-0005-0000-0000-0000BD380000}"/>
    <cellStyle name="_PercentSpace_Jazztel model 15-exhibits-Friso2_Jazztel model 16DP3-Exhibits 3" xfId="14810" xr:uid="{00000000-0005-0000-0000-0000BE380000}"/>
    <cellStyle name="_PercentSpace_Jazztel model 15-exhibits-Friso2_Jazztel model 16DP3-Exhibits 3 2" xfId="14811" xr:uid="{00000000-0005-0000-0000-0000BF380000}"/>
    <cellStyle name="_PercentSpace_Jazztel model 15-exhibits-Friso2_Jazztel model 16DP3-Exhibits 3_FCF" xfId="14812" xr:uid="{00000000-0005-0000-0000-0000C0380000}"/>
    <cellStyle name="_PercentSpace_Jazztel model 15-exhibits-Friso2_Jazztel model 16DP3-Exhibits 4" xfId="14813" xr:uid="{00000000-0005-0000-0000-0000C1380000}"/>
    <cellStyle name="_PercentSpace_Jazztel model 15-exhibits-Friso2_Jazztel model 16DP3-Exhibits_FCF" xfId="14814" xr:uid="{00000000-0005-0000-0000-0000C2380000}"/>
    <cellStyle name="_PercentSpace_Jazztel model 15-exhibits-Friso2_Jazztel model 16DP3-Exhibits_Mobile CSC - CMT" xfId="14815" xr:uid="{00000000-0005-0000-0000-0000C3380000}"/>
    <cellStyle name="_PercentSpace_Jazztel model 15-exhibits-Friso2_Jazztel model 16DP3-Exhibits_Mobile CSC - CMT 2" xfId="14816" xr:uid="{00000000-0005-0000-0000-0000C4380000}"/>
    <cellStyle name="_PercentSpace_Jazztel model 15-exhibits-Friso2_Jazztel model 16DP3-Exhibits_Mobile CSC - CMT 2 2" xfId="14817" xr:uid="{00000000-0005-0000-0000-0000C5380000}"/>
    <cellStyle name="_PercentSpace_Jazztel model 15-exhibits-Friso2_Jazztel model 16DP3-Exhibits_Mobile CSC - CMT 2_FCF" xfId="14818" xr:uid="{00000000-0005-0000-0000-0000C6380000}"/>
    <cellStyle name="_PercentSpace_Jazztel model 15-exhibits-Friso2_Jazztel model 16DP3-Exhibits_Mobile CSC - CMT 3" xfId="14819" xr:uid="{00000000-0005-0000-0000-0000C7380000}"/>
    <cellStyle name="_PercentSpace_Jazztel model 15-exhibits-Friso2_Jazztel model 16DP3-Exhibits_Mobile CSC - CMT 3 2" xfId="14820" xr:uid="{00000000-0005-0000-0000-0000C8380000}"/>
    <cellStyle name="_PercentSpace_Jazztel model 15-exhibits-Friso2_Jazztel model 16DP3-Exhibits_Mobile CSC - CMT 3_FCF" xfId="14821" xr:uid="{00000000-0005-0000-0000-0000C9380000}"/>
    <cellStyle name="_PercentSpace_Jazztel model 15-exhibits-Friso2_Jazztel model 16DP3-Exhibits_Mobile CSC - CMT 4" xfId="14822" xr:uid="{00000000-0005-0000-0000-0000CA380000}"/>
    <cellStyle name="_PercentSpace_Jazztel model 15-exhibits-Friso2_Jazztel model 16DP3-Exhibits_Mobile CSC - CMT_FCF" xfId="14823" xr:uid="{00000000-0005-0000-0000-0000CB380000}"/>
    <cellStyle name="_PercentSpace_Jazztel model 15-exhibits-Friso2_Jazztel model 16DP3-Exhibits_T_MOBIL2" xfId="14824" xr:uid="{00000000-0005-0000-0000-0000CC380000}"/>
    <cellStyle name="_PercentSpace_Jazztel model 15-exhibits-Friso2_Jazztel model 16DP3-Exhibits_T_MOBIL2 2" xfId="14825" xr:uid="{00000000-0005-0000-0000-0000CD380000}"/>
    <cellStyle name="_PercentSpace_Jazztel model 15-exhibits-Friso2_Jazztel model 16DP3-Exhibits_T_MOBIL2 2_FCF" xfId="14826" xr:uid="{00000000-0005-0000-0000-0000CE380000}"/>
    <cellStyle name="_PercentSpace_Jazztel model 15-exhibits-Friso2_Jazztel model 16DP3-Exhibits_T_MOBIL2 3" xfId="14827" xr:uid="{00000000-0005-0000-0000-0000CF380000}"/>
    <cellStyle name="_PercentSpace_Jazztel model 15-exhibits-Friso2_Jazztel model 16DP3-Exhibits_T_MOBIL2_FCF" xfId="14828" xr:uid="{00000000-0005-0000-0000-0000D0380000}"/>
    <cellStyle name="_PercentSpace_Jazztel model 15-exhibits-Friso2_Jazztel model 18DP-exhibits" xfId="14829" xr:uid="{00000000-0005-0000-0000-0000D1380000}"/>
    <cellStyle name="_PercentSpace_Jazztel model 15-exhibits-Friso2_Jazztel model 18DP-exhibits 2" xfId="14830" xr:uid="{00000000-0005-0000-0000-0000D2380000}"/>
    <cellStyle name="_PercentSpace_Jazztel model 15-exhibits-Friso2_Jazztel model 18DP-exhibits 2 2" xfId="14831" xr:uid="{00000000-0005-0000-0000-0000D3380000}"/>
    <cellStyle name="_PercentSpace_Jazztel model 15-exhibits-Friso2_Jazztel model 18DP-exhibits 2_FCF" xfId="14832" xr:uid="{00000000-0005-0000-0000-0000D4380000}"/>
    <cellStyle name="_PercentSpace_Jazztel model 15-exhibits-Friso2_Jazztel model 18DP-exhibits 3" xfId="14833" xr:uid="{00000000-0005-0000-0000-0000D5380000}"/>
    <cellStyle name="_PercentSpace_Jazztel model 15-exhibits-Friso2_Jazztel model 18DP-exhibits 3 2" xfId="14834" xr:uid="{00000000-0005-0000-0000-0000D6380000}"/>
    <cellStyle name="_PercentSpace_Jazztel model 15-exhibits-Friso2_Jazztel model 18DP-exhibits 3_FCF" xfId="14835" xr:uid="{00000000-0005-0000-0000-0000D7380000}"/>
    <cellStyle name="_PercentSpace_Jazztel model 15-exhibits-Friso2_Jazztel model 18DP-exhibits 4" xfId="14836" xr:uid="{00000000-0005-0000-0000-0000D8380000}"/>
    <cellStyle name="_PercentSpace_Jazztel model 15-exhibits-Friso2_Jazztel model 18DP-exhibits_FCF" xfId="14837" xr:uid="{00000000-0005-0000-0000-0000D9380000}"/>
    <cellStyle name="_PercentSpace_Jazztel model 15-exhibits-Friso2_Mobile CSC - CMT" xfId="14838" xr:uid="{00000000-0005-0000-0000-0000DA380000}"/>
    <cellStyle name="_PercentSpace_Jazztel model 15-exhibits-Friso2_Mobile CSC - CMT 2" xfId="14839" xr:uid="{00000000-0005-0000-0000-0000DB380000}"/>
    <cellStyle name="_PercentSpace_Jazztel model 15-exhibits-Friso2_Mobile CSC - CMT 2 2" xfId="14840" xr:uid="{00000000-0005-0000-0000-0000DC380000}"/>
    <cellStyle name="_PercentSpace_Jazztel model 15-exhibits-Friso2_Mobile CSC - CMT 2_FCF" xfId="14841" xr:uid="{00000000-0005-0000-0000-0000DD380000}"/>
    <cellStyle name="_PercentSpace_Jazztel model 15-exhibits-Friso2_Mobile CSC - CMT 3" xfId="14842" xr:uid="{00000000-0005-0000-0000-0000DE380000}"/>
    <cellStyle name="_PercentSpace_Jazztel model 15-exhibits-Friso2_Mobile CSC - CMT 3 2" xfId="14843" xr:uid="{00000000-0005-0000-0000-0000DF380000}"/>
    <cellStyle name="_PercentSpace_Jazztel model 15-exhibits-Friso2_Mobile CSC - CMT 3_FCF" xfId="14844" xr:uid="{00000000-0005-0000-0000-0000E0380000}"/>
    <cellStyle name="_PercentSpace_Jazztel model 15-exhibits-Friso2_Mobile CSC - CMT 4" xfId="14845" xr:uid="{00000000-0005-0000-0000-0000E1380000}"/>
    <cellStyle name="_PercentSpace_Jazztel model 15-exhibits-Friso2_Mobile CSC - CMT_FCF" xfId="14846" xr:uid="{00000000-0005-0000-0000-0000E2380000}"/>
    <cellStyle name="_PercentSpace_Jazztel model 15-exhibits-Friso2_Mobile CSC - CMT_Merger model_10 Aug Credit" xfId="14847" xr:uid="{00000000-0005-0000-0000-0000E3380000}"/>
    <cellStyle name="_PercentSpace_Jazztel model 15-exhibits-Friso2_Mobile CSC - CMT_Merger model_10 Aug Credit 2" xfId="14848" xr:uid="{00000000-0005-0000-0000-0000E4380000}"/>
    <cellStyle name="_PercentSpace_Jazztel model 15-exhibits-Friso2_Mobile CSC - CMT_Merger model_10 Aug Credit 2 2" xfId="14849" xr:uid="{00000000-0005-0000-0000-0000E5380000}"/>
    <cellStyle name="_PercentSpace_Jazztel model 15-exhibits-Friso2_Mobile CSC - CMT_Merger model_10 Aug Credit 2_FCF" xfId="14850" xr:uid="{00000000-0005-0000-0000-0000E6380000}"/>
    <cellStyle name="_PercentSpace_Jazztel model 15-exhibits-Friso2_Mobile CSC - CMT_Merger model_10 Aug Credit 3" xfId="14851" xr:uid="{00000000-0005-0000-0000-0000E7380000}"/>
    <cellStyle name="_PercentSpace_Jazztel model 15-exhibits-Friso2_Mobile CSC - CMT_Merger model_10 Aug Credit 3 2" xfId="14852" xr:uid="{00000000-0005-0000-0000-0000E8380000}"/>
    <cellStyle name="_PercentSpace_Jazztel model 15-exhibits-Friso2_Mobile CSC - CMT_Merger model_10 Aug Credit 3_FCF" xfId="14853" xr:uid="{00000000-0005-0000-0000-0000E9380000}"/>
    <cellStyle name="_PercentSpace_Jazztel model 15-exhibits-Friso2_Mobile CSC - CMT_Merger model_10 Aug Credit 4" xfId="14854" xr:uid="{00000000-0005-0000-0000-0000EA380000}"/>
    <cellStyle name="_PercentSpace_Jazztel model 15-exhibits-Friso2_Mobile CSC - CMT_Merger model_10 Aug Credit_FCF" xfId="14855" xr:uid="{00000000-0005-0000-0000-0000EB380000}"/>
    <cellStyle name="_PercentSpace_Jazztel model 16DP2-Exhibits" xfId="14856" xr:uid="{00000000-0005-0000-0000-0000EC380000}"/>
    <cellStyle name="_PercentSpace_Jazztel model 16DP2-Exhibits 2" xfId="14857" xr:uid="{00000000-0005-0000-0000-0000ED380000}"/>
    <cellStyle name="_PercentSpace_Jazztel model 16DP2-Exhibits 2 2" xfId="14858" xr:uid="{00000000-0005-0000-0000-0000EE380000}"/>
    <cellStyle name="_PercentSpace_Jazztel model 16DP2-Exhibits 2_FCF" xfId="14859" xr:uid="{00000000-0005-0000-0000-0000EF380000}"/>
    <cellStyle name="_PercentSpace_Jazztel model 16DP2-Exhibits 3" xfId="14860" xr:uid="{00000000-0005-0000-0000-0000F0380000}"/>
    <cellStyle name="_PercentSpace_Jazztel model 16DP2-Exhibits 3 2" xfId="14861" xr:uid="{00000000-0005-0000-0000-0000F1380000}"/>
    <cellStyle name="_PercentSpace_Jazztel model 16DP2-Exhibits 3_FCF" xfId="14862" xr:uid="{00000000-0005-0000-0000-0000F2380000}"/>
    <cellStyle name="_PercentSpace_Jazztel model 16DP2-Exhibits 4" xfId="14863" xr:uid="{00000000-0005-0000-0000-0000F3380000}"/>
    <cellStyle name="_PercentSpace_Jazztel model 16DP2-Exhibits_FCF" xfId="14864" xr:uid="{00000000-0005-0000-0000-0000F4380000}"/>
    <cellStyle name="_PercentSpace_Jazztel model 16DP3-Exhibits" xfId="14865" xr:uid="{00000000-0005-0000-0000-0000F5380000}"/>
    <cellStyle name="_PercentSpace_Jazztel model 16DP3-Exhibits 2" xfId="14866" xr:uid="{00000000-0005-0000-0000-0000F6380000}"/>
    <cellStyle name="_PercentSpace_Jazztel model 16DP3-Exhibits 2 2" xfId="14867" xr:uid="{00000000-0005-0000-0000-0000F7380000}"/>
    <cellStyle name="_PercentSpace_Jazztel model 16DP3-Exhibits 2_FCF" xfId="14868" xr:uid="{00000000-0005-0000-0000-0000F8380000}"/>
    <cellStyle name="_PercentSpace_Jazztel model 16DP3-Exhibits 3" xfId="14869" xr:uid="{00000000-0005-0000-0000-0000F9380000}"/>
    <cellStyle name="_PercentSpace_Jazztel model 16DP3-Exhibits 3 2" xfId="14870" xr:uid="{00000000-0005-0000-0000-0000FA380000}"/>
    <cellStyle name="_PercentSpace_Jazztel model 16DP3-Exhibits 3_FCF" xfId="14871" xr:uid="{00000000-0005-0000-0000-0000FB380000}"/>
    <cellStyle name="_PercentSpace_Jazztel model 16DP3-Exhibits 4" xfId="14872" xr:uid="{00000000-0005-0000-0000-0000FC380000}"/>
    <cellStyle name="_PercentSpace_Jazztel model 16DP3-Exhibits_FCF" xfId="14873" xr:uid="{00000000-0005-0000-0000-0000FD380000}"/>
    <cellStyle name="_PercentSpace_Jazztel model 21DPVAT-ExhibitsFunding portugal seperate" xfId="14874" xr:uid="{00000000-0005-0000-0000-0000FE380000}"/>
    <cellStyle name="_PercentSpace_Jazztel model 21DPVAT-ExhibitsFunding portugal seperate 2" xfId="14875" xr:uid="{00000000-0005-0000-0000-0000FF380000}"/>
    <cellStyle name="_PercentSpace_Jazztel model 21DPVAT-ExhibitsFunding portugal seperate 2 2" xfId="14876" xr:uid="{00000000-0005-0000-0000-000000390000}"/>
    <cellStyle name="_PercentSpace_Jazztel model 21DPVAT-ExhibitsFunding portugal seperate 2_FCF" xfId="14877" xr:uid="{00000000-0005-0000-0000-000001390000}"/>
    <cellStyle name="_PercentSpace_Jazztel model 21DPVAT-ExhibitsFunding portugal seperate 3" xfId="14878" xr:uid="{00000000-0005-0000-0000-000002390000}"/>
    <cellStyle name="_PercentSpace_Jazztel model 21DPVAT-ExhibitsFunding portugal seperate 3 2" xfId="14879" xr:uid="{00000000-0005-0000-0000-000003390000}"/>
    <cellStyle name="_PercentSpace_Jazztel model 21DPVAT-ExhibitsFunding portugal seperate 3_FCF" xfId="14880" xr:uid="{00000000-0005-0000-0000-000004390000}"/>
    <cellStyle name="_PercentSpace_Jazztel model 21DPVAT-ExhibitsFunding portugal seperate 4" xfId="14881" xr:uid="{00000000-0005-0000-0000-000005390000}"/>
    <cellStyle name="_PercentSpace_Jazztel model 21DPVAT-ExhibitsFunding portugal seperate_FCF" xfId="14882" xr:uid="{00000000-0005-0000-0000-000006390000}"/>
    <cellStyle name="_PercentSpace_LBO DAP 6 Dec 2001 PIA - 3" xfId="14883" xr:uid="{00000000-0005-0000-0000-000007390000}"/>
    <cellStyle name="_PercentSpace_LBO DAP 6 Dec 2001 PIA - 3 2" xfId="14884" xr:uid="{00000000-0005-0000-0000-000008390000}"/>
    <cellStyle name="_PercentSpace_LBO DAP 6 Dec 2001 PIA - 3 2 2" xfId="14885" xr:uid="{00000000-0005-0000-0000-000009390000}"/>
    <cellStyle name="_PercentSpace_LBO DAP 6 Dec 2001 PIA - 3 2_FCF" xfId="14886" xr:uid="{00000000-0005-0000-0000-00000A390000}"/>
    <cellStyle name="_PercentSpace_LBO DAP 6 Dec 2001 PIA - 3 3" xfId="14887" xr:uid="{00000000-0005-0000-0000-00000B390000}"/>
    <cellStyle name="_PercentSpace_LBO DAP 6 Dec 2001 PIA - 3 3 2" xfId="14888" xr:uid="{00000000-0005-0000-0000-00000C390000}"/>
    <cellStyle name="_PercentSpace_LBO DAP 6 Dec 2001 PIA - 3 3_FCF" xfId="14889" xr:uid="{00000000-0005-0000-0000-00000D390000}"/>
    <cellStyle name="_PercentSpace_LBO DAP 6 Dec 2001 PIA - 3 4" xfId="14890" xr:uid="{00000000-0005-0000-0000-00000E390000}"/>
    <cellStyle name="_PercentSpace_LBO DAP 6 Dec 2001 PIA - 3_FCF" xfId="14891" xr:uid="{00000000-0005-0000-0000-00000F390000}"/>
    <cellStyle name="_PercentSpace_LBO Model Zannier - 04-09-01" xfId="14892" xr:uid="{00000000-0005-0000-0000-000010390000}"/>
    <cellStyle name="_PercentSpace_LBO Model Zannier - 04-09-01 2" xfId="14893" xr:uid="{00000000-0005-0000-0000-000011390000}"/>
    <cellStyle name="_PercentSpace_LBO Model Zannier - 04-09-01 2 2" xfId="14894" xr:uid="{00000000-0005-0000-0000-000012390000}"/>
    <cellStyle name="_PercentSpace_LBO Model Zannier - 04-09-01 2_FCF" xfId="14895" xr:uid="{00000000-0005-0000-0000-000013390000}"/>
    <cellStyle name="_PercentSpace_LBO Model Zannier - 04-09-01 3" xfId="14896" xr:uid="{00000000-0005-0000-0000-000014390000}"/>
    <cellStyle name="_PercentSpace_LBO Model Zannier - 04-09-01 3 2" xfId="14897" xr:uid="{00000000-0005-0000-0000-000015390000}"/>
    <cellStyle name="_PercentSpace_LBO Model Zannier - 04-09-01 3_FCF" xfId="14898" xr:uid="{00000000-0005-0000-0000-000016390000}"/>
    <cellStyle name="_PercentSpace_LBO Model Zannier - 04-09-01 4" xfId="14899" xr:uid="{00000000-0005-0000-0000-000017390000}"/>
    <cellStyle name="_PercentSpace_LBO Model Zannier - 04-09-01_FCF" xfId="14900" xr:uid="{00000000-0005-0000-0000-000018390000}"/>
    <cellStyle name="_PercentSpace_March 24- BIG .." xfId="14901" xr:uid="{00000000-0005-0000-0000-000019390000}"/>
    <cellStyle name="_PercentSpace_March 24- BIG .. 2" xfId="14902" xr:uid="{00000000-0005-0000-0000-00001A390000}"/>
    <cellStyle name="_PercentSpace_March 24- BIG .. 2 2" xfId="14903" xr:uid="{00000000-0005-0000-0000-00001B390000}"/>
    <cellStyle name="_PercentSpace_March 24- BIG .. 2_FCF" xfId="14904" xr:uid="{00000000-0005-0000-0000-00001C390000}"/>
    <cellStyle name="_PercentSpace_March 24- BIG .. 3" xfId="14905" xr:uid="{00000000-0005-0000-0000-00001D390000}"/>
    <cellStyle name="_PercentSpace_March 24- BIG .. 3 2" xfId="14906" xr:uid="{00000000-0005-0000-0000-00001E390000}"/>
    <cellStyle name="_PercentSpace_March 24- BIG .. 3_FCF" xfId="14907" xr:uid="{00000000-0005-0000-0000-00001F390000}"/>
    <cellStyle name="_PercentSpace_March 24- BIG .. 4" xfId="14908" xr:uid="{00000000-0005-0000-0000-000020390000}"/>
    <cellStyle name="_PercentSpace_March 24- BIG .._FCF" xfId="14909" xr:uid="{00000000-0005-0000-0000-000021390000}"/>
    <cellStyle name="_PercentSpace_Market Cap" xfId="14910" xr:uid="{00000000-0005-0000-0000-000022390000}"/>
    <cellStyle name="_PercentSpace_Market Cap 2" xfId="14911" xr:uid="{00000000-0005-0000-0000-000023390000}"/>
    <cellStyle name="_PercentSpace_Market Cap 2 2" xfId="14912" xr:uid="{00000000-0005-0000-0000-000024390000}"/>
    <cellStyle name="_PercentSpace_Market Cap 2_FCF" xfId="14913" xr:uid="{00000000-0005-0000-0000-000025390000}"/>
    <cellStyle name="_PercentSpace_Market Cap 3" xfId="14914" xr:uid="{00000000-0005-0000-0000-000026390000}"/>
    <cellStyle name="_PercentSpace_Market Cap 3 2" xfId="14915" xr:uid="{00000000-0005-0000-0000-000027390000}"/>
    <cellStyle name="_PercentSpace_Market Cap 3_FCF" xfId="14916" xr:uid="{00000000-0005-0000-0000-000028390000}"/>
    <cellStyle name="_PercentSpace_Market Cap 4" xfId="14917" xr:uid="{00000000-0005-0000-0000-000029390000}"/>
    <cellStyle name="_PercentSpace_Market Cap_FCF" xfId="14918" xr:uid="{00000000-0005-0000-0000-00002A390000}"/>
    <cellStyle name="_PercentSpace_Merger Plan_AVP_3" xfId="14919" xr:uid="{00000000-0005-0000-0000-00002B390000}"/>
    <cellStyle name="_PercentSpace_Merger Plan_AVP_3 2" xfId="14920" xr:uid="{00000000-0005-0000-0000-00002C390000}"/>
    <cellStyle name="_PercentSpace_Merger Plan_AVP_3 2 2" xfId="14921" xr:uid="{00000000-0005-0000-0000-00002D390000}"/>
    <cellStyle name="_PercentSpace_Merger Plan_AVP_3 2_FCF" xfId="14922" xr:uid="{00000000-0005-0000-0000-00002E390000}"/>
    <cellStyle name="_PercentSpace_Merger Plan_AVP_3 3" xfId="14923" xr:uid="{00000000-0005-0000-0000-00002F390000}"/>
    <cellStyle name="_PercentSpace_Merger Plan_AVP_3 3 2" xfId="14924" xr:uid="{00000000-0005-0000-0000-000030390000}"/>
    <cellStyle name="_PercentSpace_Merger Plan_AVP_3 3_FCF" xfId="14925" xr:uid="{00000000-0005-0000-0000-000031390000}"/>
    <cellStyle name="_PercentSpace_Merger Plan_AVP_3 4" xfId="14926" xr:uid="{00000000-0005-0000-0000-000032390000}"/>
    <cellStyle name="_PercentSpace_Merger Plan_AVP_3_FCF" xfId="14927" xr:uid="{00000000-0005-0000-0000-000033390000}"/>
    <cellStyle name="_PercentSpace_merger_plans_modified_9_3_1999" xfId="14928" xr:uid="{00000000-0005-0000-0000-000034390000}"/>
    <cellStyle name="_PercentSpace_merger_plans_modified_9_3_1999 2" xfId="14929" xr:uid="{00000000-0005-0000-0000-000035390000}"/>
    <cellStyle name="_PercentSpace_merger_plans_modified_9_3_1999 2 2" xfId="14930" xr:uid="{00000000-0005-0000-0000-000036390000}"/>
    <cellStyle name="_PercentSpace_merger_plans_modified_9_3_1999 2_FCF" xfId="14931" xr:uid="{00000000-0005-0000-0000-000037390000}"/>
    <cellStyle name="_PercentSpace_merger_plans_modified_9_3_1999 3" xfId="14932" xr:uid="{00000000-0005-0000-0000-000038390000}"/>
    <cellStyle name="_PercentSpace_merger_plans_modified_9_3_1999 3 2" xfId="14933" xr:uid="{00000000-0005-0000-0000-000039390000}"/>
    <cellStyle name="_PercentSpace_merger_plans_modified_9_3_1999 3_FCF" xfId="14934" xr:uid="{00000000-0005-0000-0000-00003A390000}"/>
    <cellStyle name="_PercentSpace_merger_plans_modified_9_3_1999 4" xfId="14935" xr:uid="{00000000-0005-0000-0000-00003B390000}"/>
    <cellStyle name="_PercentSpace_merger_plans_modified_9_3_1999_FCF" xfId="14936" xr:uid="{00000000-0005-0000-0000-00003C390000}"/>
    <cellStyle name="_PercentSpace_Model Vague 07 conso - Dannaud" xfId="14937" xr:uid="{00000000-0005-0000-0000-00003D390000}"/>
    <cellStyle name="_PercentSpace_Model Vague 07 conso - Dannaud 2" xfId="14938" xr:uid="{00000000-0005-0000-0000-00003E390000}"/>
    <cellStyle name="_PercentSpace_Model Vague 07 conso - Dannaud 2 2" xfId="14939" xr:uid="{00000000-0005-0000-0000-00003F390000}"/>
    <cellStyle name="_PercentSpace_Model Vague 07 conso - Dannaud 2_FCF" xfId="14940" xr:uid="{00000000-0005-0000-0000-000040390000}"/>
    <cellStyle name="_PercentSpace_Model Vague 07 conso - Dannaud 3" xfId="14941" xr:uid="{00000000-0005-0000-0000-000041390000}"/>
    <cellStyle name="_PercentSpace_Model Vague 07 conso - Dannaud 3 2" xfId="14942" xr:uid="{00000000-0005-0000-0000-000042390000}"/>
    <cellStyle name="_PercentSpace_Model Vague 07 conso - Dannaud 3_FCF" xfId="14943" xr:uid="{00000000-0005-0000-0000-000043390000}"/>
    <cellStyle name="_PercentSpace_Model Vague 07 conso - Dannaud 4" xfId="14944" xr:uid="{00000000-0005-0000-0000-000044390000}"/>
    <cellStyle name="_PercentSpace_Model Vague 07 conso - Dannaud_FCF" xfId="14945" xr:uid="{00000000-0005-0000-0000-000045390000}"/>
    <cellStyle name="_PercentSpace_New Preliminary Clearstream Model" xfId="14946" xr:uid="{00000000-0005-0000-0000-000046390000}"/>
    <cellStyle name="_PercentSpace_New Preliminary Clearstream Model 2" xfId="14947" xr:uid="{00000000-0005-0000-0000-000047390000}"/>
    <cellStyle name="_PercentSpace_New Preliminary Clearstream Model 2 2" xfId="14948" xr:uid="{00000000-0005-0000-0000-000048390000}"/>
    <cellStyle name="_PercentSpace_New Preliminary Clearstream Model 2_FCF" xfId="14949" xr:uid="{00000000-0005-0000-0000-000049390000}"/>
    <cellStyle name="_PercentSpace_New Preliminary Clearstream Model 3" xfId="14950" xr:uid="{00000000-0005-0000-0000-00004A390000}"/>
    <cellStyle name="_PercentSpace_New Preliminary Clearstream Model 3 2" xfId="14951" xr:uid="{00000000-0005-0000-0000-00004B390000}"/>
    <cellStyle name="_PercentSpace_New Preliminary Clearstream Model 3_FCF" xfId="14952" xr:uid="{00000000-0005-0000-0000-00004C390000}"/>
    <cellStyle name="_PercentSpace_New Preliminary Clearstream Model 4" xfId="14953" xr:uid="{00000000-0005-0000-0000-00004D390000}"/>
    <cellStyle name="_PercentSpace_New Preliminary Clearstream Model_FCF" xfId="14954" xr:uid="{00000000-0005-0000-0000-00004E390000}"/>
    <cellStyle name="_PercentSpace_Phosphor Brokers" xfId="14955" xr:uid="{00000000-0005-0000-0000-00004F390000}"/>
    <cellStyle name="_PercentSpace_Phosphor Brokers 2" xfId="14956" xr:uid="{00000000-0005-0000-0000-000050390000}"/>
    <cellStyle name="_PercentSpace_Phosphor Brokers 2 2" xfId="14957" xr:uid="{00000000-0005-0000-0000-000051390000}"/>
    <cellStyle name="_PercentSpace_Phosphor Brokers 2_FCF" xfId="14958" xr:uid="{00000000-0005-0000-0000-000052390000}"/>
    <cellStyle name="_PercentSpace_Phosphor Brokers 3" xfId="14959" xr:uid="{00000000-0005-0000-0000-000053390000}"/>
    <cellStyle name="_PercentSpace_Phosphor Brokers 3 2" xfId="14960" xr:uid="{00000000-0005-0000-0000-000054390000}"/>
    <cellStyle name="_PercentSpace_Phosphor Brokers 3_FCF" xfId="14961" xr:uid="{00000000-0005-0000-0000-000055390000}"/>
    <cellStyle name="_PercentSpace_Phosphor Brokers 4" xfId="14962" xr:uid="{00000000-0005-0000-0000-000056390000}"/>
    <cellStyle name="_PercentSpace_Phosphor Brokers_FCF" xfId="14963" xr:uid="{00000000-0005-0000-0000-000057390000}"/>
    <cellStyle name="_PercentSpace_Portfolio " xfId="14964" xr:uid="{00000000-0005-0000-0000-000058390000}"/>
    <cellStyle name="_PercentSpace_Portfolio  2" xfId="14965" xr:uid="{00000000-0005-0000-0000-000059390000}"/>
    <cellStyle name="_PercentSpace_Portfolio  2 2" xfId="14966" xr:uid="{00000000-0005-0000-0000-00005A390000}"/>
    <cellStyle name="_PercentSpace_Portfolio  2_FCF" xfId="14967" xr:uid="{00000000-0005-0000-0000-00005B390000}"/>
    <cellStyle name="_PercentSpace_Portfolio  3" xfId="14968" xr:uid="{00000000-0005-0000-0000-00005C390000}"/>
    <cellStyle name="_PercentSpace_Portfolio  3 2" xfId="14969" xr:uid="{00000000-0005-0000-0000-00005D390000}"/>
    <cellStyle name="_PercentSpace_Portfolio  3_FCF" xfId="14970" xr:uid="{00000000-0005-0000-0000-00005E390000}"/>
    <cellStyle name="_PercentSpace_Portfolio  4" xfId="14971" xr:uid="{00000000-0005-0000-0000-00005F390000}"/>
    <cellStyle name="_PercentSpace_Portfolio _02 AAA NEW Rhodia EBITDA development" xfId="14972" xr:uid="{00000000-0005-0000-0000-000060390000}"/>
    <cellStyle name="_PercentSpace_Portfolio _02 AAA NEW Rhodia EBITDA development 2" xfId="14973" xr:uid="{00000000-0005-0000-0000-000061390000}"/>
    <cellStyle name="_PercentSpace_Portfolio _02 AAA NEW Rhodia EBITDA development 2 2" xfId="14974" xr:uid="{00000000-0005-0000-0000-000062390000}"/>
    <cellStyle name="_PercentSpace_Portfolio _02 AAA NEW Rhodia EBITDA development 2_FCF" xfId="14975" xr:uid="{00000000-0005-0000-0000-000063390000}"/>
    <cellStyle name="_PercentSpace_Portfolio _02 AAA NEW Rhodia EBITDA development 3" xfId="14976" xr:uid="{00000000-0005-0000-0000-000064390000}"/>
    <cellStyle name="_PercentSpace_Portfolio _02 AAA NEW Rhodia EBITDA development 3 2" xfId="14977" xr:uid="{00000000-0005-0000-0000-000065390000}"/>
    <cellStyle name="_PercentSpace_Portfolio _02 AAA NEW Rhodia EBITDA development 3_FCF" xfId="14978" xr:uid="{00000000-0005-0000-0000-000066390000}"/>
    <cellStyle name="_PercentSpace_Portfolio _02 AAA NEW Rhodia EBITDA development 4" xfId="14979" xr:uid="{00000000-0005-0000-0000-000067390000}"/>
    <cellStyle name="_PercentSpace_Portfolio _02 AAA NEW Rhodia EBITDA development_FCF" xfId="14980" xr:uid="{00000000-0005-0000-0000-000068390000}"/>
    <cellStyle name="_PercentSpace_Portfolio _22 Rhodia Valuation Master 10-Jan-2003" xfId="14981" xr:uid="{00000000-0005-0000-0000-000069390000}"/>
    <cellStyle name="_PercentSpace_Portfolio _22 Rhodia Valuation Master 10-Jan-2003 2" xfId="14982" xr:uid="{00000000-0005-0000-0000-00006A390000}"/>
    <cellStyle name="_PercentSpace_Portfolio _22 Rhodia Valuation Master 10-Jan-2003 2 2" xfId="14983" xr:uid="{00000000-0005-0000-0000-00006B390000}"/>
    <cellStyle name="_PercentSpace_Portfolio _22 Rhodia Valuation Master 10-Jan-2003 2_FCF" xfId="14984" xr:uid="{00000000-0005-0000-0000-00006C390000}"/>
    <cellStyle name="_PercentSpace_Portfolio _22 Rhodia Valuation Master 10-Jan-2003 3" xfId="14985" xr:uid="{00000000-0005-0000-0000-00006D390000}"/>
    <cellStyle name="_PercentSpace_Portfolio _22 Rhodia Valuation Master 10-Jan-2003 3 2" xfId="14986" xr:uid="{00000000-0005-0000-0000-00006E390000}"/>
    <cellStyle name="_PercentSpace_Portfolio _22 Rhodia Valuation Master 10-Jan-2003 3_FCF" xfId="14987" xr:uid="{00000000-0005-0000-0000-00006F390000}"/>
    <cellStyle name="_PercentSpace_Portfolio _22 Rhodia Valuation Master 10-Jan-2003 4" xfId="14988" xr:uid="{00000000-0005-0000-0000-000070390000}"/>
    <cellStyle name="_PercentSpace_Portfolio _22 Rhodia Valuation Master 10-Jan-2003_FCF" xfId="14989" xr:uid="{00000000-0005-0000-0000-000071390000}"/>
    <cellStyle name="_PercentSpace_Portfolio _FCF" xfId="14990" xr:uid="{00000000-0005-0000-0000-000072390000}"/>
    <cellStyle name="_PercentSpace_Samsara Model_250501_v2" xfId="14991" xr:uid="{00000000-0005-0000-0000-000073390000}"/>
    <cellStyle name="_PercentSpace_Samsara Model_250501_v2 2" xfId="14992" xr:uid="{00000000-0005-0000-0000-000074390000}"/>
    <cellStyle name="_PercentSpace_Samsara Model_250501_v2 2 2" xfId="14993" xr:uid="{00000000-0005-0000-0000-000075390000}"/>
    <cellStyle name="_PercentSpace_Samsara Model_250501_v2 2_FCF" xfId="14994" xr:uid="{00000000-0005-0000-0000-000076390000}"/>
    <cellStyle name="_PercentSpace_Samsara Model_250501_v2 3" xfId="14995" xr:uid="{00000000-0005-0000-0000-000077390000}"/>
    <cellStyle name="_PercentSpace_Samsara Model_250501_v2 3 2" xfId="14996" xr:uid="{00000000-0005-0000-0000-000078390000}"/>
    <cellStyle name="_PercentSpace_Samsara Model_250501_v2 3_FCF" xfId="14997" xr:uid="{00000000-0005-0000-0000-000079390000}"/>
    <cellStyle name="_PercentSpace_Samsara Model_250501_v2 4" xfId="14998" xr:uid="{00000000-0005-0000-0000-00007A390000}"/>
    <cellStyle name="_PercentSpace_Samsara Model_250501_v2_FCF" xfId="14999" xr:uid="{00000000-0005-0000-0000-00007B390000}"/>
    <cellStyle name="_PercentSpace_Summary of Financial Effects" xfId="15000" xr:uid="{00000000-0005-0000-0000-00007C390000}"/>
    <cellStyle name="_PercentSpace_Summary of Financial Effects 2" xfId="15001" xr:uid="{00000000-0005-0000-0000-00007D390000}"/>
    <cellStyle name="_PercentSpace_Summary of Financial Effects 2 2" xfId="15002" xr:uid="{00000000-0005-0000-0000-00007E390000}"/>
    <cellStyle name="_PercentSpace_Summary of Financial Effects 2_FCF" xfId="15003" xr:uid="{00000000-0005-0000-0000-00007F390000}"/>
    <cellStyle name="_PercentSpace_Summary of Financial Effects 3" xfId="15004" xr:uid="{00000000-0005-0000-0000-000080390000}"/>
    <cellStyle name="_PercentSpace_Summary of Financial Effects 3 2" xfId="15005" xr:uid="{00000000-0005-0000-0000-000081390000}"/>
    <cellStyle name="_PercentSpace_Summary of Financial Effects 3_FCF" xfId="15006" xr:uid="{00000000-0005-0000-0000-000082390000}"/>
    <cellStyle name="_PercentSpace_Summary of Financial Effects 4" xfId="15007" xr:uid="{00000000-0005-0000-0000-000083390000}"/>
    <cellStyle name="_PercentSpace_Summary of Financial Effects_FCF" xfId="15008" xr:uid="{00000000-0005-0000-0000-000084390000}"/>
    <cellStyle name="_PercentSpace_unbundling_lighting_2" xfId="15009" xr:uid="{00000000-0005-0000-0000-000085390000}"/>
    <cellStyle name="_PercentSpace_unbundling_lighting_2 2" xfId="15010" xr:uid="{00000000-0005-0000-0000-000086390000}"/>
    <cellStyle name="_PercentSpace_unbundling_lighting_2 2 2" xfId="15011" xr:uid="{00000000-0005-0000-0000-000087390000}"/>
    <cellStyle name="_PercentSpace_unbundling_lighting_2 2_FCF" xfId="15012" xr:uid="{00000000-0005-0000-0000-000088390000}"/>
    <cellStyle name="_PercentSpace_unbundling_lighting_2 3" xfId="15013" xr:uid="{00000000-0005-0000-0000-000089390000}"/>
    <cellStyle name="_PercentSpace_unbundling_lighting_2 3 2" xfId="15014" xr:uid="{00000000-0005-0000-0000-00008A390000}"/>
    <cellStyle name="_PercentSpace_unbundling_lighting_2 3_FCF" xfId="15015" xr:uid="{00000000-0005-0000-0000-00008B390000}"/>
    <cellStyle name="_PercentSpace_unbundling_lighting_2 4" xfId="15016" xr:uid="{00000000-0005-0000-0000-00008C390000}"/>
    <cellStyle name="_PercentSpace_unbundling_lighting_2_FCF" xfId="15017" xr:uid="{00000000-0005-0000-0000-00008D390000}"/>
    <cellStyle name="_PercentSpace_USA Ownership" xfId="15018" xr:uid="{00000000-0005-0000-0000-00008E390000}"/>
    <cellStyle name="_PercentSpace_USA Ownership 2" xfId="15019" xr:uid="{00000000-0005-0000-0000-00008F390000}"/>
    <cellStyle name="_PercentSpace_USA Ownership 2 2" xfId="15020" xr:uid="{00000000-0005-0000-0000-000090390000}"/>
    <cellStyle name="_PercentSpace_USA Ownership 2_FCF" xfId="15021" xr:uid="{00000000-0005-0000-0000-000091390000}"/>
    <cellStyle name="_PercentSpace_USA Ownership 3" xfId="15022" xr:uid="{00000000-0005-0000-0000-000092390000}"/>
    <cellStyle name="_PercentSpace_USA Ownership 3 2" xfId="15023" xr:uid="{00000000-0005-0000-0000-000093390000}"/>
    <cellStyle name="_PercentSpace_USA Ownership 3_FCF" xfId="15024" xr:uid="{00000000-0005-0000-0000-000094390000}"/>
    <cellStyle name="_PercentSpace_USA Ownership 4" xfId="15025" xr:uid="{00000000-0005-0000-0000-000095390000}"/>
    <cellStyle name="_PercentSpace_USA Ownership_FCF" xfId="15026" xr:uid="{00000000-0005-0000-0000-000096390000}"/>
    <cellStyle name="_PercentSpace_Versatel1" xfId="15027" xr:uid="{00000000-0005-0000-0000-000097390000}"/>
    <cellStyle name="_PercentSpace_Versatel1 2" xfId="15028" xr:uid="{00000000-0005-0000-0000-000098390000}"/>
    <cellStyle name="_PercentSpace_Versatel1 2 2" xfId="15029" xr:uid="{00000000-0005-0000-0000-000099390000}"/>
    <cellStyle name="_PercentSpace_Versatel1 2_FCF" xfId="15030" xr:uid="{00000000-0005-0000-0000-00009A390000}"/>
    <cellStyle name="_PercentSpace_Versatel1 3" xfId="15031" xr:uid="{00000000-0005-0000-0000-00009B390000}"/>
    <cellStyle name="_PercentSpace_Versatel1 3 2" xfId="15032" xr:uid="{00000000-0005-0000-0000-00009C390000}"/>
    <cellStyle name="_PercentSpace_Versatel1 3_FCF" xfId="15033" xr:uid="{00000000-0005-0000-0000-00009D390000}"/>
    <cellStyle name="_PercentSpace_Versatel1 4" xfId="15034" xr:uid="{00000000-0005-0000-0000-00009E390000}"/>
    <cellStyle name="_PercentSpace_Versatel1_FCF" xfId="15035" xr:uid="{00000000-0005-0000-0000-00009F390000}"/>
    <cellStyle name="_PercentSpace_WACC" xfId="15036" xr:uid="{00000000-0005-0000-0000-0000A0390000}"/>
    <cellStyle name="_PercentSpace_WACC 2" xfId="15037" xr:uid="{00000000-0005-0000-0000-0000A1390000}"/>
    <cellStyle name="_PercentSpace_WACC 2 2" xfId="15038" xr:uid="{00000000-0005-0000-0000-0000A2390000}"/>
    <cellStyle name="_PercentSpace_WACC 2_FCF" xfId="15039" xr:uid="{00000000-0005-0000-0000-0000A3390000}"/>
    <cellStyle name="_PercentSpace_WACC 3" xfId="15040" xr:uid="{00000000-0005-0000-0000-0000A4390000}"/>
    <cellStyle name="_PercentSpace_WACC 3 2" xfId="15041" xr:uid="{00000000-0005-0000-0000-0000A5390000}"/>
    <cellStyle name="_PercentSpace_WACC 3_FCF" xfId="15042" xr:uid="{00000000-0005-0000-0000-0000A6390000}"/>
    <cellStyle name="_PercentSpace_WACC 4" xfId="15043" xr:uid="{00000000-0005-0000-0000-0000A7390000}"/>
    <cellStyle name="_PercentSpace_WACC_FCF" xfId="15044" xr:uid="{00000000-0005-0000-0000-0000A8390000}"/>
    <cellStyle name="_PERSONAL" xfId="15045" xr:uid="{00000000-0005-0000-0000-0000A9390000}"/>
    <cellStyle name="_PERSONAL_1" xfId="15046" xr:uid="{00000000-0005-0000-0000-0000AA390000}"/>
    <cellStyle name="_Plan 2012-2016 - FDV - 2012.07.09" xfId="15047" xr:uid="{00000000-0005-0000-0000-0000AB390000}"/>
    <cellStyle name="_Plan 2012-2016 - FDV - 2012.07.09 2" xfId="15048" xr:uid="{00000000-0005-0000-0000-0000AC390000}"/>
    <cellStyle name="_Plan 2012-2016 - FDV - 2012.07.09 3" xfId="15049" xr:uid="{00000000-0005-0000-0000-0000AD390000}"/>
    <cellStyle name="_Plan 2012-2016 - FDV - 2012.07.09_BFR format Solvay 2012.09 Rhodia (sans liaison)" xfId="15050" xr:uid="{00000000-0005-0000-0000-0000AE390000}"/>
    <cellStyle name="_Plan 2012-2016 - FDV - 2012.07.09_BFR format Solvay 2012.09 Rhodia (sans liaison) 2" xfId="15051" xr:uid="{00000000-0005-0000-0000-0000AF390000}"/>
    <cellStyle name="_Plan 2012-2016 - FDV - 2012.07.09_BFR format Solvay 2012.09 Rhodia (sans liaison)_FCF" xfId="15052" xr:uid="{00000000-0005-0000-0000-0000B0390000}"/>
    <cellStyle name="_Plan 2012-2016 - FDV - 2012.07.09_BFR format Solvay 2012.09 Rhodia (sasn liaison)" xfId="15053" xr:uid="{00000000-0005-0000-0000-0000B1390000}"/>
    <cellStyle name="_Plan 2012-2016 - FDV - 2012.07.09_BFR format Solvay 2012.09 Rhodia (sasn liaison) 2" xfId="15054" xr:uid="{00000000-0005-0000-0000-0000B2390000}"/>
    <cellStyle name="_Plan 2012-2016 - FDV - 2012.07.09_BFR format Solvay 2012.09 Rhodia (sasn liaison)_FCF" xfId="15055" xr:uid="{00000000-0005-0000-0000-0000B3390000}"/>
    <cellStyle name="_Plan 2012-2016 - FDV - 2012.07.09_FCF" xfId="15056" xr:uid="{00000000-0005-0000-0000-0000B4390000}"/>
    <cellStyle name="_Plan 2012-2016 - FDV - 2012.07.09_REBITDA by GBU" xfId="15057" xr:uid="{00000000-0005-0000-0000-0000B5390000}"/>
    <cellStyle name="_R15430 et R75000" xfId="15058" xr:uid="{00000000-0005-0000-0000-0000B6390000}"/>
    <cellStyle name="_RA Groupe 012012" xfId="15059" xr:uid="{00000000-0005-0000-0000-0000B7390000}"/>
    <cellStyle name="_RA Groupe SOLVAY 2013.03-parallèle-run" xfId="15060" xr:uid="{00000000-0005-0000-0000-0000B8390000}"/>
    <cellStyle name="_SubHeading" xfId="15061" xr:uid="{00000000-0005-0000-0000-0000B9390000}"/>
    <cellStyle name="_SubHeading 2" xfId="15062" xr:uid="{00000000-0005-0000-0000-0000BA390000}"/>
    <cellStyle name="_SubHeading 2_FCF" xfId="15063" xr:uid="{00000000-0005-0000-0000-0000BB390000}"/>
    <cellStyle name="_SubHeading 3" xfId="15064" xr:uid="{00000000-0005-0000-0000-0000BC390000}"/>
    <cellStyle name="_SubHeading 4" xfId="15065" xr:uid="{00000000-0005-0000-0000-0000BD390000}"/>
    <cellStyle name="_SubHeading 5" xfId="15066" xr:uid="{00000000-0005-0000-0000-0000BE390000}"/>
    <cellStyle name="_SubHeading_02 BPdivision061003" xfId="15067" xr:uid="{00000000-0005-0000-0000-0000BF390000}"/>
    <cellStyle name="_SubHeading_02 BPdivision061003 2" xfId="15068" xr:uid="{00000000-0005-0000-0000-0000C0390000}"/>
    <cellStyle name="_SubHeading_02 BPdivision061003 2 2" xfId="15069" xr:uid="{00000000-0005-0000-0000-0000C1390000}"/>
    <cellStyle name="_SubHeading_02 BPdivision061003 2_FCF" xfId="15070" xr:uid="{00000000-0005-0000-0000-0000C2390000}"/>
    <cellStyle name="_SubHeading_02 BPdivision061003 3" xfId="15071" xr:uid="{00000000-0005-0000-0000-0000C3390000}"/>
    <cellStyle name="_SubHeading_02 BPdivision061003 3_FCF" xfId="15072" xr:uid="{00000000-0005-0000-0000-0000C4390000}"/>
    <cellStyle name="_SubHeading_02 BPdivision061003 4" xfId="15073" xr:uid="{00000000-0005-0000-0000-0000C5390000}"/>
    <cellStyle name="_SubHeading_02 BPdivision061003 5" xfId="15074" xr:uid="{00000000-0005-0000-0000-0000C6390000}"/>
    <cellStyle name="_SubHeading_02 BPdivision061003_BFR format Solvay 2012.09 Rhodia (sans liaison)" xfId="15075" xr:uid="{00000000-0005-0000-0000-0000C7390000}"/>
    <cellStyle name="_SubHeading_02 BPdivision061003_BFR format Solvay 2012.09 Rhodia (sans liaison) 2" xfId="15076" xr:uid="{00000000-0005-0000-0000-0000C8390000}"/>
    <cellStyle name="_SubHeading_02 BPdivision061003_BFR format Solvay 2012.09 Rhodia (sans liaison)_FCF" xfId="15077" xr:uid="{00000000-0005-0000-0000-0000C9390000}"/>
    <cellStyle name="_SubHeading_02 BPdivision061003_BFR format Solvay 2012.09 Rhodia (sasn liaison)" xfId="15078" xr:uid="{00000000-0005-0000-0000-0000CA390000}"/>
    <cellStyle name="_SubHeading_02 BPdivision061003_BFR format Solvay 2012.09 Rhodia (sasn liaison) 2" xfId="15079" xr:uid="{00000000-0005-0000-0000-0000CB390000}"/>
    <cellStyle name="_SubHeading_02 BPdivision061003_BFR format Solvay 2012.09 Rhodia (sasn liaison)_FCF" xfId="15080" xr:uid="{00000000-0005-0000-0000-0000CC390000}"/>
    <cellStyle name="_SubHeading_02 BPdivision061003_Bridge de dette 2013-05_SOLVAY_V6" xfId="15081" xr:uid="{00000000-0005-0000-0000-0000CD390000}"/>
    <cellStyle name="_SubHeading_02 BPdivision061003_Bridge de dette V7" xfId="15082" xr:uid="{00000000-0005-0000-0000-0000CE390000}"/>
    <cellStyle name="_SubHeading_02 BPdivision061003_Business Fct Review 2012 09 Rare Earth RQ sept12" xfId="15083" xr:uid="{00000000-0005-0000-0000-0000CF390000}"/>
    <cellStyle name="_SubHeading_02 BPdivision061003_Business Fct Review 2012 09 Rare Earth V8 7 V3" xfId="15084" xr:uid="{00000000-0005-0000-0000-0000D0390000}"/>
    <cellStyle name="_SubHeading_02 BPdivision061003_Business Fct Review 2012.09 Rare Earth V8.6" xfId="15085" xr:uid="{00000000-0005-0000-0000-0000D1390000}"/>
    <cellStyle name="_SubHeading_02 BPdivision061003_Cash Unit Review 2012.06 Acetow" xfId="15086" xr:uid="{00000000-0005-0000-0000-0000D2390000}"/>
    <cellStyle name="_SubHeading_02 BPdivision061003_DEF%20Tax%20reporting%20-%20Synthèse%20Solvay+Rhodia%20-%20Février%202013%2020032013(2)" xfId="15087" xr:uid="{00000000-0005-0000-0000-0000D3390000}"/>
    <cellStyle name="_SubHeading_02 BPdivision061003_FCF" xfId="15088" xr:uid="{00000000-0005-0000-0000-0000D4390000}"/>
    <cellStyle name="_SubHeading_02 BPdivision061003_graphique" xfId="15089" xr:uid="{00000000-0005-0000-0000-0000D5390000}"/>
    <cellStyle name="_SubHeading_02 BPdivision061003_HY 2018" xfId="15090" xr:uid="{00000000-0005-0000-0000-0000D6390000}"/>
    <cellStyle name="_SubHeading_02 BPdivision061003_SC" xfId="15091" xr:uid="{00000000-0005-0000-0000-0000D7390000}"/>
    <cellStyle name="_SubHeading_02 BPdivision061003_SC 2" xfId="15092" xr:uid="{00000000-0005-0000-0000-0000D8390000}"/>
    <cellStyle name="_SubHeading_02 BPdivision061003_SC_FCF" xfId="15093" xr:uid="{00000000-0005-0000-0000-0000D9390000}"/>
    <cellStyle name="_SubHeading_02 BPdivision061003_Synthese" xfId="15094" xr:uid="{00000000-0005-0000-0000-0000DA390000}"/>
    <cellStyle name="_SubHeading_02 BPdivision061003_Synthèse%20IS%20Palier%20Rhodia_Mars%202013v2(1)" xfId="15095" xr:uid="{00000000-0005-0000-0000-0000DB390000}"/>
    <cellStyle name="_SubHeading_Analysis" xfId="15096" xr:uid="{00000000-0005-0000-0000-0000DC390000}"/>
    <cellStyle name="_SubHeading_Analysis 2" xfId="15097" xr:uid="{00000000-0005-0000-0000-0000DD390000}"/>
    <cellStyle name="_SubHeading_Analysis 2_FCF" xfId="15098" xr:uid="{00000000-0005-0000-0000-0000DE390000}"/>
    <cellStyle name="_SubHeading_Analysis 3" xfId="15099" xr:uid="{00000000-0005-0000-0000-0000DF390000}"/>
    <cellStyle name="_SubHeading_Analysis 4" xfId="15100" xr:uid="{00000000-0005-0000-0000-0000E0390000}"/>
    <cellStyle name="_SubHeading_Analysis_FCF" xfId="15101" xr:uid="{00000000-0005-0000-0000-0000E1390000}"/>
    <cellStyle name="_SubHeading_Analysise" xfId="15102" xr:uid="{00000000-0005-0000-0000-0000E2390000}"/>
    <cellStyle name="_SubHeading_Analysise 2" xfId="15103" xr:uid="{00000000-0005-0000-0000-0000E3390000}"/>
    <cellStyle name="_SubHeading_Analysise 2_FCF" xfId="15104" xr:uid="{00000000-0005-0000-0000-0000E4390000}"/>
    <cellStyle name="_SubHeading_Analysise 3" xfId="15105" xr:uid="{00000000-0005-0000-0000-0000E5390000}"/>
    <cellStyle name="_SubHeading_Analysise 4" xfId="15106" xr:uid="{00000000-0005-0000-0000-0000E6390000}"/>
    <cellStyle name="_SubHeading_Analysise_FCF" xfId="15107" xr:uid="{00000000-0005-0000-0000-0000E7390000}"/>
    <cellStyle name="_SubHeading_Contribution of assets into USAi_02" xfId="15108" xr:uid="{00000000-0005-0000-0000-0000E8390000}"/>
    <cellStyle name="_SubHeading_Contribution of assets into USAi_02 2" xfId="15109" xr:uid="{00000000-0005-0000-0000-0000E9390000}"/>
    <cellStyle name="_SubHeading_Contribution of assets into USAi_02 2_FCF" xfId="15110" xr:uid="{00000000-0005-0000-0000-0000EA390000}"/>
    <cellStyle name="_SubHeading_Contribution of assets into USAi_02 3" xfId="15111" xr:uid="{00000000-0005-0000-0000-0000EB390000}"/>
    <cellStyle name="_SubHeading_Contribution of assets into USAi_02 4" xfId="15112" xr:uid="{00000000-0005-0000-0000-0000EC390000}"/>
    <cellStyle name="_SubHeading_Contribution of assets into USAi_02_FCF" xfId="15113" xr:uid="{00000000-0005-0000-0000-0000ED390000}"/>
    <cellStyle name="_SubHeading_CSC_Picabia_29062001" xfId="15114" xr:uid="{00000000-0005-0000-0000-0000EE390000}"/>
    <cellStyle name="_SubHeading_CSC_Picabia_29062001 2" xfId="15115" xr:uid="{00000000-0005-0000-0000-0000EF390000}"/>
    <cellStyle name="_SubHeading_CSC_Picabia_29062001 2_FCF" xfId="15116" xr:uid="{00000000-0005-0000-0000-0000F0390000}"/>
    <cellStyle name="_SubHeading_CSC_Picabia_29062001 3" xfId="15117" xr:uid="{00000000-0005-0000-0000-0000F1390000}"/>
    <cellStyle name="_SubHeading_CSC_Picabia_29062001 4" xfId="15118" xr:uid="{00000000-0005-0000-0000-0000F2390000}"/>
    <cellStyle name="_SubHeading_CSC_Picabia_29062001_FCF" xfId="15119" xr:uid="{00000000-0005-0000-0000-0000F3390000}"/>
    <cellStyle name="_SubHeading_Debt model - base - flat margin 02" xfId="15120" xr:uid="{00000000-0005-0000-0000-0000F4390000}"/>
    <cellStyle name="_SubHeading_Debt model - base - flat margin 02 2" xfId="15121" xr:uid="{00000000-0005-0000-0000-0000F5390000}"/>
    <cellStyle name="_SubHeading_Debt model - base - flat margin 02 2_FCF" xfId="15122" xr:uid="{00000000-0005-0000-0000-0000F6390000}"/>
    <cellStyle name="_SubHeading_Debt model - base - flat margin 02 3" xfId="15123" xr:uid="{00000000-0005-0000-0000-0000F7390000}"/>
    <cellStyle name="_SubHeading_Debt model - base - flat margin 02 4" xfId="15124" xr:uid="{00000000-0005-0000-0000-0000F8390000}"/>
    <cellStyle name="_SubHeading_Debt model - base - flat margin 02_FCF" xfId="15125" xr:uid="{00000000-0005-0000-0000-0000F9390000}"/>
    <cellStyle name="_SubHeading_FCF" xfId="15126" xr:uid="{00000000-0005-0000-0000-0000FA390000}"/>
    <cellStyle name="_SubHeading_financials_Picard_26022002" xfId="15127" xr:uid="{00000000-0005-0000-0000-0000FB390000}"/>
    <cellStyle name="_SubHeading_financials_Picard_26022002 2" xfId="15128" xr:uid="{00000000-0005-0000-0000-0000FC390000}"/>
    <cellStyle name="_SubHeading_financials_Picard_26022002 2_FCF" xfId="15129" xr:uid="{00000000-0005-0000-0000-0000FD390000}"/>
    <cellStyle name="_SubHeading_financials_Picard_26022002 3" xfId="15130" xr:uid="{00000000-0005-0000-0000-0000FE390000}"/>
    <cellStyle name="_SubHeading_financials_Picard_26022002 4" xfId="15131" xr:uid="{00000000-0005-0000-0000-0000FF390000}"/>
    <cellStyle name="_SubHeading_financials_Picard_26022002_FCF" xfId="15132" xr:uid="{00000000-0005-0000-0000-0000003A0000}"/>
    <cellStyle name="_SubHeading_Gucci_model_13062001_v2" xfId="15133" xr:uid="{00000000-0005-0000-0000-0000013A0000}"/>
    <cellStyle name="_SubHeading_Gucci_model_13062001_v2 2" xfId="15134" xr:uid="{00000000-0005-0000-0000-0000023A0000}"/>
    <cellStyle name="_SubHeading_Gucci_model_13062001_v2 2_FCF" xfId="15135" xr:uid="{00000000-0005-0000-0000-0000033A0000}"/>
    <cellStyle name="_SubHeading_Gucci_model_13062001_v2 3" xfId="15136" xr:uid="{00000000-0005-0000-0000-0000043A0000}"/>
    <cellStyle name="_SubHeading_Gucci_model_13062001_v2 4" xfId="15137" xr:uid="{00000000-0005-0000-0000-0000053A0000}"/>
    <cellStyle name="_SubHeading_Gucci_model_13062001_v2_FCF" xfId="15138" xr:uid="{00000000-0005-0000-0000-0000063A0000}"/>
    <cellStyle name="_SubHeading_LBO Model (Europe) as of 12 may 2001" xfId="15139" xr:uid="{00000000-0005-0000-0000-0000073A0000}"/>
    <cellStyle name="_SubHeading_LBO Model (Europe) as of 12 may 2001 2" xfId="15140" xr:uid="{00000000-0005-0000-0000-0000083A0000}"/>
    <cellStyle name="_SubHeading_LBO Model (Europe) as of 12 may 2001 2_FCF" xfId="15141" xr:uid="{00000000-0005-0000-0000-0000093A0000}"/>
    <cellStyle name="_SubHeading_LBO Model (Europe) as of 12 may 2001 3" xfId="15142" xr:uid="{00000000-0005-0000-0000-00000A3A0000}"/>
    <cellStyle name="_SubHeading_LBO Model (Europe) as of 12 may 2001 4" xfId="15143" xr:uid="{00000000-0005-0000-0000-00000B3A0000}"/>
    <cellStyle name="_SubHeading_LBO Model (Europe) as of 12 may 2001_FCF" xfId="15144" xr:uid="{00000000-0005-0000-0000-00000C3A0000}"/>
    <cellStyle name="_SubHeading_lbo_short_form" xfId="15145" xr:uid="{00000000-0005-0000-0000-00000D3A0000}"/>
    <cellStyle name="_SubHeading_lbo_short_form 2" xfId="15146" xr:uid="{00000000-0005-0000-0000-00000E3A0000}"/>
    <cellStyle name="_SubHeading_lbo_short_form 2_FCF" xfId="15147" xr:uid="{00000000-0005-0000-0000-00000F3A0000}"/>
    <cellStyle name="_SubHeading_lbo_short_form 3" xfId="15148" xr:uid="{00000000-0005-0000-0000-0000103A0000}"/>
    <cellStyle name="_SubHeading_lbo_short_form 4" xfId="15149" xr:uid="{00000000-0005-0000-0000-0000113A0000}"/>
    <cellStyle name="_SubHeading_lbo_short_form_FCF" xfId="15150" xr:uid="{00000000-0005-0000-0000-0000123A0000}"/>
    <cellStyle name="_SubHeading_Merger model_19 Oct incl. LBO" xfId="15151" xr:uid="{00000000-0005-0000-0000-0000133A0000}"/>
    <cellStyle name="_SubHeading_Merger model_19 Oct incl. LBO 2" xfId="15152" xr:uid="{00000000-0005-0000-0000-0000143A0000}"/>
    <cellStyle name="_SubHeading_Merger model_19 Oct incl. LBO 2_FCF" xfId="15153" xr:uid="{00000000-0005-0000-0000-0000153A0000}"/>
    <cellStyle name="_SubHeading_Merger model_19 Oct incl. LBO 3" xfId="15154" xr:uid="{00000000-0005-0000-0000-0000163A0000}"/>
    <cellStyle name="_SubHeading_Merger model_19 Oct incl. LBO 4" xfId="15155" xr:uid="{00000000-0005-0000-0000-0000173A0000}"/>
    <cellStyle name="_SubHeading_Merger model_19 Oct incl. LBO_FCF" xfId="15156" xr:uid="{00000000-0005-0000-0000-0000183A0000}"/>
    <cellStyle name="_SubHeading_NBC-5 yearDCF-Final from Vivendi modified" xfId="15157" xr:uid="{00000000-0005-0000-0000-0000193A0000}"/>
    <cellStyle name="_SubHeading_NBC-5 yearDCF-Final from Vivendi modified 2" xfId="15158" xr:uid="{00000000-0005-0000-0000-00001A3A0000}"/>
    <cellStyle name="_SubHeading_NBC-5 yearDCF-Final from Vivendi modified 2_FCF" xfId="15159" xr:uid="{00000000-0005-0000-0000-00001B3A0000}"/>
    <cellStyle name="_SubHeading_NBC-5 yearDCF-Final from Vivendi modified 3" xfId="15160" xr:uid="{00000000-0005-0000-0000-00001C3A0000}"/>
    <cellStyle name="_SubHeading_NBC-5 yearDCF-Final from Vivendi modified 4" xfId="15161" xr:uid="{00000000-0005-0000-0000-00001D3A0000}"/>
    <cellStyle name="_SubHeading_NBC-5 yearDCF-Final from Vivendi modified_FCF" xfId="15162" xr:uid="{00000000-0005-0000-0000-00001E3A0000}"/>
    <cellStyle name="_SubHeading_prestemp" xfId="15163" xr:uid="{00000000-0005-0000-0000-00001F3A0000}"/>
    <cellStyle name="_SubHeading_prestemp 2" xfId="15164" xr:uid="{00000000-0005-0000-0000-0000203A0000}"/>
    <cellStyle name="_SubHeading_prestemp 2 2" xfId="15165" xr:uid="{00000000-0005-0000-0000-0000213A0000}"/>
    <cellStyle name="_SubHeading_prestemp 2_FCF" xfId="15166" xr:uid="{00000000-0005-0000-0000-0000223A0000}"/>
    <cellStyle name="_SubHeading_prestemp 3" xfId="15167" xr:uid="{00000000-0005-0000-0000-0000233A0000}"/>
    <cellStyle name="_SubHeading_prestemp 3_FCF" xfId="15168" xr:uid="{00000000-0005-0000-0000-0000243A0000}"/>
    <cellStyle name="_SubHeading_prestemp 4" xfId="15169" xr:uid="{00000000-0005-0000-0000-0000253A0000}"/>
    <cellStyle name="_SubHeading_prestemp 5" xfId="15170" xr:uid="{00000000-0005-0000-0000-0000263A0000}"/>
    <cellStyle name="_SubHeading_prestemp_02 AAA NEW Rhodia EBITDA development" xfId="15171" xr:uid="{00000000-0005-0000-0000-0000273A0000}"/>
    <cellStyle name="_SubHeading_prestemp_02 AAA NEW Rhodia EBITDA development 2" xfId="15172" xr:uid="{00000000-0005-0000-0000-0000283A0000}"/>
    <cellStyle name="_SubHeading_prestemp_02 AAA NEW Rhodia EBITDA development 2_FCF" xfId="15173" xr:uid="{00000000-0005-0000-0000-0000293A0000}"/>
    <cellStyle name="_SubHeading_prestemp_02 AAA NEW Rhodia EBITDA development 3" xfId="15174" xr:uid="{00000000-0005-0000-0000-00002A3A0000}"/>
    <cellStyle name="_SubHeading_prestemp_02 AAA NEW Rhodia EBITDA development 4" xfId="15175" xr:uid="{00000000-0005-0000-0000-00002B3A0000}"/>
    <cellStyle name="_SubHeading_prestemp_02 AAA NEW Rhodia EBITDA development_FCF" xfId="15176" xr:uid="{00000000-0005-0000-0000-00002C3A0000}"/>
    <cellStyle name="_SubHeading_prestemp_02 PICARD_BUSINESS PLAN 05042002" xfId="15177" xr:uid="{00000000-0005-0000-0000-00002D3A0000}"/>
    <cellStyle name="_SubHeading_prestemp_02 PICARD_BUSINESS PLAN 05042002 2" xfId="15178" xr:uid="{00000000-0005-0000-0000-00002E3A0000}"/>
    <cellStyle name="_SubHeading_prestemp_02 PICARD_BUSINESS PLAN 05042002 2_FCF" xfId="15179" xr:uid="{00000000-0005-0000-0000-00002F3A0000}"/>
    <cellStyle name="_SubHeading_prestemp_02 PICARD_BUSINESS PLAN 05042002 3" xfId="15180" xr:uid="{00000000-0005-0000-0000-0000303A0000}"/>
    <cellStyle name="_SubHeading_prestemp_02 PICARD_BUSINESS PLAN 05042002 4" xfId="15181" xr:uid="{00000000-0005-0000-0000-0000313A0000}"/>
    <cellStyle name="_SubHeading_prestemp_02 PICARD_BUSINESS PLAN 05042002_FCF" xfId="15182" xr:uid="{00000000-0005-0000-0000-0000323A0000}"/>
    <cellStyle name="_SubHeading_prestemp_05 CSC_Picabia_02042002" xfId="15183" xr:uid="{00000000-0005-0000-0000-0000333A0000}"/>
    <cellStyle name="_SubHeading_prestemp_05 CSC_Picabia_02042002 2" xfId="15184" xr:uid="{00000000-0005-0000-0000-0000343A0000}"/>
    <cellStyle name="_SubHeading_prestemp_05 CSC_Picabia_02042002 2_FCF" xfId="15185" xr:uid="{00000000-0005-0000-0000-0000353A0000}"/>
    <cellStyle name="_SubHeading_prestemp_05 CSC_Picabia_02042002 3" xfId="15186" xr:uid="{00000000-0005-0000-0000-0000363A0000}"/>
    <cellStyle name="_SubHeading_prestemp_05 CSC_Picabia_02042002 4" xfId="15187" xr:uid="{00000000-0005-0000-0000-0000373A0000}"/>
    <cellStyle name="_SubHeading_prestemp_05 CSC_Picabia_02042002_FCF" xfId="15188" xr:uid="{00000000-0005-0000-0000-0000383A0000}"/>
    <cellStyle name="_SubHeading_prestemp_1" xfId="15189" xr:uid="{00000000-0005-0000-0000-0000393A0000}"/>
    <cellStyle name="_SubHeading_prestemp_1 2" xfId="15190" xr:uid="{00000000-0005-0000-0000-00003A3A0000}"/>
    <cellStyle name="_SubHeading_prestemp_1 2 2" xfId="15191" xr:uid="{00000000-0005-0000-0000-00003B3A0000}"/>
    <cellStyle name="_SubHeading_prestemp_1 2_FCF" xfId="15192" xr:uid="{00000000-0005-0000-0000-00003C3A0000}"/>
    <cellStyle name="_SubHeading_prestemp_1 3" xfId="15193" xr:uid="{00000000-0005-0000-0000-00003D3A0000}"/>
    <cellStyle name="_SubHeading_prestemp_1 3_FCF" xfId="15194" xr:uid="{00000000-0005-0000-0000-00003E3A0000}"/>
    <cellStyle name="_SubHeading_prestemp_1 4" xfId="15195" xr:uid="{00000000-0005-0000-0000-00003F3A0000}"/>
    <cellStyle name="_SubHeading_prestemp_1 5" xfId="15196" xr:uid="{00000000-0005-0000-0000-0000403A0000}"/>
    <cellStyle name="_SubHeading_prestemp_1_BFR format Solvay 2012.09 Rhodia (sans liaison)" xfId="15197" xr:uid="{00000000-0005-0000-0000-0000413A0000}"/>
    <cellStyle name="_SubHeading_prestemp_1_BFR format Solvay 2012.09 Rhodia (sans liaison) 2" xfId="15198" xr:uid="{00000000-0005-0000-0000-0000423A0000}"/>
    <cellStyle name="_SubHeading_prestemp_1_BFR format Solvay 2012.09 Rhodia (sans liaison)_FCF" xfId="15199" xr:uid="{00000000-0005-0000-0000-0000433A0000}"/>
    <cellStyle name="_SubHeading_prestemp_1_BFR format Solvay 2012.09 Rhodia (sasn liaison)" xfId="15200" xr:uid="{00000000-0005-0000-0000-0000443A0000}"/>
    <cellStyle name="_SubHeading_prestemp_1_BFR format Solvay 2012.09 Rhodia (sasn liaison) 2" xfId="15201" xr:uid="{00000000-0005-0000-0000-0000453A0000}"/>
    <cellStyle name="_SubHeading_prestemp_1_BFR format Solvay 2012.09 Rhodia (sasn liaison)_FCF" xfId="15202" xr:uid="{00000000-0005-0000-0000-0000463A0000}"/>
    <cellStyle name="_SubHeading_prestemp_1_Bridge de dette 2013-05_SOLVAY_V6" xfId="15203" xr:uid="{00000000-0005-0000-0000-0000473A0000}"/>
    <cellStyle name="_SubHeading_prestemp_1_Bridge de dette V7" xfId="15204" xr:uid="{00000000-0005-0000-0000-0000483A0000}"/>
    <cellStyle name="_SubHeading_prestemp_1_Business Fct Review 2012 09 Rare Earth RQ sept12" xfId="15205" xr:uid="{00000000-0005-0000-0000-0000493A0000}"/>
    <cellStyle name="_SubHeading_prestemp_1_Business Fct Review 2012 09 Rare Earth V8 7 V3" xfId="15206" xr:uid="{00000000-0005-0000-0000-00004A3A0000}"/>
    <cellStyle name="_SubHeading_prestemp_1_Business Fct Review 2012.09 Rare Earth V8.6" xfId="15207" xr:uid="{00000000-0005-0000-0000-00004B3A0000}"/>
    <cellStyle name="_SubHeading_prestemp_1_Cash Unit Review 2012.06 Acetow" xfId="15208" xr:uid="{00000000-0005-0000-0000-00004C3A0000}"/>
    <cellStyle name="_SubHeading_prestemp_1_DEF%20Tax%20reporting%20-%20Synthèse%20Solvay+Rhodia%20-%20Février%202013%2020032013(2)" xfId="15209" xr:uid="{00000000-0005-0000-0000-00004D3A0000}"/>
    <cellStyle name="_SubHeading_prestemp_1_FCF" xfId="15210" xr:uid="{00000000-0005-0000-0000-00004E3A0000}"/>
    <cellStyle name="_SubHeading_prestemp_1_graphique" xfId="15211" xr:uid="{00000000-0005-0000-0000-00004F3A0000}"/>
    <cellStyle name="_SubHeading_prestemp_1_HY 2018" xfId="15212" xr:uid="{00000000-0005-0000-0000-0000503A0000}"/>
    <cellStyle name="_SubHeading_prestemp_1_SC" xfId="15213" xr:uid="{00000000-0005-0000-0000-0000513A0000}"/>
    <cellStyle name="_SubHeading_prestemp_1_SC 2" xfId="15214" xr:uid="{00000000-0005-0000-0000-0000523A0000}"/>
    <cellStyle name="_SubHeading_prestemp_1_SC_FCF" xfId="15215" xr:uid="{00000000-0005-0000-0000-0000533A0000}"/>
    <cellStyle name="_SubHeading_prestemp_1_Synthese" xfId="15216" xr:uid="{00000000-0005-0000-0000-0000543A0000}"/>
    <cellStyle name="_SubHeading_prestemp_1_Synthèse%20IS%20Palier%20Rhodia_Mars%202013v2(1)" xfId="15217" xr:uid="{00000000-0005-0000-0000-0000553A0000}"/>
    <cellStyle name="_SubHeading_prestemp_16 Rhino Model 11012003" xfId="15218" xr:uid="{00000000-0005-0000-0000-0000563A0000}"/>
    <cellStyle name="_SubHeading_prestemp_16 Rhino Model 11012003 2" xfId="15219" xr:uid="{00000000-0005-0000-0000-0000573A0000}"/>
    <cellStyle name="_SubHeading_prestemp_16 Rhino Model 11012003 2_FCF" xfId="15220" xr:uid="{00000000-0005-0000-0000-0000583A0000}"/>
    <cellStyle name="_SubHeading_prestemp_16 Rhino Model 11012003 3" xfId="15221" xr:uid="{00000000-0005-0000-0000-0000593A0000}"/>
    <cellStyle name="_SubHeading_prestemp_16 Rhino Model 11012003 4" xfId="15222" xr:uid="{00000000-0005-0000-0000-00005A3A0000}"/>
    <cellStyle name="_SubHeading_prestemp_16 Rhino Model 11012003_FCF" xfId="15223" xr:uid="{00000000-0005-0000-0000-00005B3A0000}"/>
    <cellStyle name="_SubHeading_prestemp_22 Rhodia Valuation Master 10-Jan-2003" xfId="15224" xr:uid="{00000000-0005-0000-0000-00005C3A0000}"/>
    <cellStyle name="_SubHeading_prestemp_22 Rhodia Valuation Master 10-Jan-2003 2" xfId="15225" xr:uid="{00000000-0005-0000-0000-00005D3A0000}"/>
    <cellStyle name="_SubHeading_prestemp_22 Rhodia Valuation Master 10-Jan-2003 2_FCF" xfId="15226" xr:uid="{00000000-0005-0000-0000-00005E3A0000}"/>
    <cellStyle name="_SubHeading_prestemp_22 Rhodia Valuation Master 10-Jan-2003 3" xfId="15227" xr:uid="{00000000-0005-0000-0000-00005F3A0000}"/>
    <cellStyle name="_SubHeading_prestemp_22 Rhodia Valuation Master 10-Jan-2003 4" xfId="15228" xr:uid="{00000000-0005-0000-0000-0000603A0000}"/>
    <cellStyle name="_SubHeading_prestemp_22 Rhodia Valuation Master 10-Jan-2003_FCF" xfId="15229" xr:uid="{00000000-0005-0000-0000-0000613A0000}"/>
    <cellStyle name="_SubHeading_prestemp_BFR format Solvay 2012.09 Rhodia (sans liaison)" xfId="15230" xr:uid="{00000000-0005-0000-0000-0000623A0000}"/>
    <cellStyle name="_SubHeading_prestemp_BFR format Solvay 2012.09 Rhodia (sans liaison) 2" xfId="15231" xr:uid="{00000000-0005-0000-0000-0000633A0000}"/>
    <cellStyle name="_SubHeading_prestemp_BFR format Solvay 2012.09 Rhodia (sans liaison)_FCF" xfId="15232" xr:uid="{00000000-0005-0000-0000-0000643A0000}"/>
    <cellStyle name="_SubHeading_prestemp_BFR format Solvay 2012.09 Rhodia (sasn liaison)" xfId="15233" xr:uid="{00000000-0005-0000-0000-0000653A0000}"/>
    <cellStyle name="_SubHeading_prestemp_BFR format Solvay 2012.09 Rhodia (sasn liaison) 2" xfId="15234" xr:uid="{00000000-0005-0000-0000-0000663A0000}"/>
    <cellStyle name="_SubHeading_prestemp_BFR format Solvay 2012.09 Rhodia (sasn liaison)_FCF" xfId="15235" xr:uid="{00000000-0005-0000-0000-0000673A0000}"/>
    <cellStyle name="_SubHeading_prestemp_Bridge de dette 2013-05_SOLVAY_V6" xfId="15236" xr:uid="{00000000-0005-0000-0000-0000683A0000}"/>
    <cellStyle name="_SubHeading_prestemp_Bridge de dette V7" xfId="15237" xr:uid="{00000000-0005-0000-0000-0000693A0000}"/>
    <cellStyle name="_SubHeading_prestemp_Business Fct Review 2012 09 Rare Earth RQ sept12" xfId="15238" xr:uid="{00000000-0005-0000-0000-00006A3A0000}"/>
    <cellStyle name="_SubHeading_prestemp_Business Fct Review 2012 09 Rare Earth V8 7 V3" xfId="15239" xr:uid="{00000000-0005-0000-0000-00006B3A0000}"/>
    <cellStyle name="_SubHeading_prestemp_Business Fct Review 2012.09 Rare Earth V8.6" xfId="15240" xr:uid="{00000000-0005-0000-0000-00006C3A0000}"/>
    <cellStyle name="_SubHeading_prestemp_Cash Unit Review 2012.06 Acetow" xfId="15241" xr:uid="{00000000-0005-0000-0000-00006D3A0000}"/>
    <cellStyle name="_SubHeading_prestemp_DEF%20Tax%20reporting%20-%20Synthèse%20Solvay+Rhodia%20-%20Février%202013%2020032013(2)" xfId="15242" xr:uid="{00000000-0005-0000-0000-00006E3A0000}"/>
    <cellStyle name="_SubHeading_prestemp_FCF" xfId="15243" xr:uid="{00000000-0005-0000-0000-00006F3A0000}"/>
    <cellStyle name="_SubHeading_prestemp_graphique" xfId="15244" xr:uid="{00000000-0005-0000-0000-0000703A0000}"/>
    <cellStyle name="_SubHeading_prestemp_HY 2018" xfId="15245" xr:uid="{00000000-0005-0000-0000-0000713A0000}"/>
    <cellStyle name="_SubHeading_prestemp_LBO DAP 6 Dec 2001 PIA - 3" xfId="15246" xr:uid="{00000000-0005-0000-0000-0000723A0000}"/>
    <cellStyle name="_SubHeading_prestemp_LBO DAP 6 Dec 2001 PIA - 3 2" xfId="15247" xr:uid="{00000000-0005-0000-0000-0000733A0000}"/>
    <cellStyle name="_SubHeading_prestemp_LBO DAP 6 Dec 2001 PIA - 3 2_FCF" xfId="15248" xr:uid="{00000000-0005-0000-0000-0000743A0000}"/>
    <cellStyle name="_SubHeading_prestemp_LBO DAP 6 Dec 2001 PIA - 3 3" xfId="15249" xr:uid="{00000000-0005-0000-0000-0000753A0000}"/>
    <cellStyle name="_SubHeading_prestemp_LBO DAP 6 Dec 2001 PIA - 3 4" xfId="15250" xr:uid="{00000000-0005-0000-0000-0000763A0000}"/>
    <cellStyle name="_SubHeading_prestemp_LBO DAP 6 Dec 2001 PIA - 3_FCF" xfId="15251" xr:uid="{00000000-0005-0000-0000-0000773A0000}"/>
    <cellStyle name="_SubHeading_prestemp_Rhodia SoP AVP 19 Mar 2002" xfId="15252" xr:uid="{00000000-0005-0000-0000-0000783A0000}"/>
    <cellStyle name="_SubHeading_prestemp_Rhodia SoP AVP 19 Mar 2002 2" xfId="15253" xr:uid="{00000000-0005-0000-0000-0000793A0000}"/>
    <cellStyle name="_SubHeading_prestemp_Rhodia SoP AVP 19 Mar 2002 2_FCF" xfId="15254" xr:uid="{00000000-0005-0000-0000-00007A3A0000}"/>
    <cellStyle name="_SubHeading_prestemp_Rhodia SoP AVP 19 Mar 2002 3" xfId="15255" xr:uid="{00000000-0005-0000-0000-00007B3A0000}"/>
    <cellStyle name="_SubHeading_prestemp_Rhodia SoP AVP 19 Mar 2002 4" xfId="15256" xr:uid="{00000000-0005-0000-0000-00007C3A0000}"/>
    <cellStyle name="_SubHeading_prestemp_Rhodia SoP AVP 19 Mar 2002_FCF" xfId="15257" xr:uid="{00000000-0005-0000-0000-00007D3A0000}"/>
    <cellStyle name="_SubHeading_prestemp_SC" xfId="15258" xr:uid="{00000000-0005-0000-0000-00007E3A0000}"/>
    <cellStyle name="_SubHeading_prestemp_SC 2" xfId="15259" xr:uid="{00000000-0005-0000-0000-00007F3A0000}"/>
    <cellStyle name="_SubHeading_prestemp_SC_FCF" xfId="15260" xr:uid="{00000000-0005-0000-0000-0000803A0000}"/>
    <cellStyle name="_SubHeading_prestemp_Synthese" xfId="15261" xr:uid="{00000000-0005-0000-0000-0000813A0000}"/>
    <cellStyle name="_SubHeading_prestemp_Synthèse%20IS%20Palier%20Rhodia_Mars%202013v2(1)" xfId="15262" xr:uid="{00000000-0005-0000-0000-0000823A0000}"/>
    <cellStyle name="_SubHeading_prestemp_USAi Warrants Valuation 1" xfId="15263" xr:uid="{00000000-0005-0000-0000-0000833A0000}"/>
    <cellStyle name="_SubHeading_prestemp_USAi Warrants Valuation 1 2" xfId="15264" xr:uid="{00000000-0005-0000-0000-0000843A0000}"/>
    <cellStyle name="_SubHeading_prestemp_USAi Warrants Valuation 1 2_FCF" xfId="15265" xr:uid="{00000000-0005-0000-0000-0000853A0000}"/>
    <cellStyle name="_SubHeading_prestemp_USAi Warrants Valuation 1 3" xfId="15266" xr:uid="{00000000-0005-0000-0000-0000863A0000}"/>
    <cellStyle name="_SubHeading_prestemp_USAi Warrants Valuation 1 4" xfId="15267" xr:uid="{00000000-0005-0000-0000-0000873A0000}"/>
    <cellStyle name="_SubHeading_prestemp_USAi Warrants Valuation 1_FCF" xfId="15268" xr:uid="{00000000-0005-0000-0000-0000883A0000}"/>
    <cellStyle name="_SubHeading_Sanitec Model v.2.7" xfId="15269" xr:uid="{00000000-0005-0000-0000-0000893A0000}"/>
    <cellStyle name="_SubHeading_Sanitec Model v.2.7 2" xfId="15270" xr:uid="{00000000-0005-0000-0000-00008A3A0000}"/>
    <cellStyle name="_SubHeading_Sanitec Model v.2.7 2_FCF" xfId="15271" xr:uid="{00000000-0005-0000-0000-00008B3A0000}"/>
    <cellStyle name="_SubHeading_Sanitec Model v.2.7 3" xfId="15272" xr:uid="{00000000-0005-0000-0000-00008C3A0000}"/>
    <cellStyle name="_SubHeading_Sanitec Model v.2.7_FCF" xfId="15273" xr:uid="{00000000-0005-0000-0000-00008D3A0000}"/>
    <cellStyle name="_Synthèse impôt 2011.03" xfId="15274" xr:uid="{00000000-0005-0000-0000-00008E3A0000}"/>
    <cellStyle name="_Synthèse résultats Magnitude 2009-09" xfId="15275" xr:uid="{00000000-0005-0000-0000-00008F3A0000}"/>
    <cellStyle name="_Synthèse résultats Magnitude 2009-09 2" xfId="15276" xr:uid="{00000000-0005-0000-0000-0000903A0000}"/>
    <cellStyle name="_TabFin Publié" xfId="15277" xr:uid="{00000000-0005-0000-0000-0000913A0000}"/>
    <cellStyle name="_Table" xfId="15278" xr:uid="{00000000-0005-0000-0000-0000923A0000}"/>
    <cellStyle name="_Table 2" xfId="15279" xr:uid="{00000000-0005-0000-0000-0000933A0000}"/>
    <cellStyle name="_Table 2_FCF" xfId="15280" xr:uid="{00000000-0005-0000-0000-0000943A0000}"/>
    <cellStyle name="_Table 3" xfId="15281" xr:uid="{00000000-0005-0000-0000-0000953A0000}"/>
    <cellStyle name="_Table 4" xfId="15282" xr:uid="{00000000-0005-0000-0000-0000963A0000}"/>
    <cellStyle name="_Table_02 Pfd Valuation" xfId="15283" xr:uid="{00000000-0005-0000-0000-0000973A0000}"/>
    <cellStyle name="_Table_02 Pfd Valuation 2" xfId="15284" xr:uid="{00000000-0005-0000-0000-0000983A0000}"/>
    <cellStyle name="_Table_02 Pfd Valuation 2_FCF" xfId="15285" xr:uid="{00000000-0005-0000-0000-0000993A0000}"/>
    <cellStyle name="_Table_02 Pfd Valuation 3" xfId="15286" xr:uid="{00000000-0005-0000-0000-00009A3A0000}"/>
    <cellStyle name="_Table_02 Pfd Valuation 4" xfId="15287" xr:uid="{00000000-0005-0000-0000-00009B3A0000}"/>
    <cellStyle name="_Table_02 Pfd Valuation_FCF" xfId="15288" xr:uid="{00000000-0005-0000-0000-00009C3A0000}"/>
    <cellStyle name="_Table_Analysis" xfId="15289" xr:uid="{00000000-0005-0000-0000-00009D3A0000}"/>
    <cellStyle name="_Table_Analysis 2" xfId="15290" xr:uid="{00000000-0005-0000-0000-00009E3A0000}"/>
    <cellStyle name="_Table_Analysis 2_FCF" xfId="15291" xr:uid="{00000000-0005-0000-0000-00009F3A0000}"/>
    <cellStyle name="_Table_Analysis 3" xfId="15292" xr:uid="{00000000-0005-0000-0000-0000A03A0000}"/>
    <cellStyle name="_Table_Analysis 4" xfId="15293" xr:uid="{00000000-0005-0000-0000-0000A13A0000}"/>
    <cellStyle name="_Table_Analysis_FCF" xfId="15294" xr:uid="{00000000-0005-0000-0000-0000A23A0000}"/>
    <cellStyle name="_Table_Analysise" xfId="15295" xr:uid="{00000000-0005-0000-0000-0000A33A0000}"/>
    <cellStyle name="_Table_Analysise 2" xfId="15296" xr:uid="{00000000-0005-0000-0000-0000A43A0000}"/>
    <cellStyle name="_Table_Analysise 2_FCF" xfId="15297" xr:uid="{00000000-0005-0000-0000-0000A53A0000}"/>
    <cellStyle name="_Table_Analysise 3" xfId="15298" xr:uid="{00000000-0005-0000-0000-0000A63A0000}"/>
    <cellStyle name="_Table_Analysise 4" xfId="15299" xr:uid="{00000000-0005-0000-0000-0000A73A0000}"/>
    <cellStyle name="_Table_Analysise_FCF" xfId="15300" xr:uid="{00000000-0005-0000-0000-0000A83A0000}"/>
    <cellStyle name="_Table_Book1" xfId="15301" xr:uid="{00000000-0005-0000-0000-0000A93A0000}"/>
    <cellStyle name="_Table_Book1 2" xfId="15302" xr:uid="{00000000-0005-0000-0000-0000AA3A0000}"/>
    <cellStyle name="_Table_Book1 2_FCF" xfId="15303" xr:uid="{00000000-0005-0000-0000-0000AB3A0000}"/>
    <cellStyle name="_Table_Book1 3" xfId="15304" xr:uid="{00000000-0005-0000-0000-0000AC3A0000}"/>
    <cellStyle name="_Table_Book1 4" xfId="15305" xr:uid="{00000000-0005-0000-0000-0000AD3A0000}"/>
    <cellStyle name="_Table_Book1_FCF" xfId="15306" xr:uid="{00000000-0005-0000-0000-0000AE3A0000}"/>
    <cellStyle name="_Table_Contribution of assets into USAi_02" xfId="15307" xr:uid="{00000000-0005-0000-0000-0000AF3A0000}"/>
    <cellStyle name="_Table_Contribution of assets into USAi_02 2" xfId="15308" xr:uid="{00000000-0005-0000-0000-0000B03A0000}"/>
    <cellStyle name="_Table_Contribution of assets into USAi_02 2_FCF" xfId="15309" xr:uid="{00000000-0005-0000-0000-0000B13A0000}"/>
    <cellStyle name="_Table_Contribution of assets into USAi_02 3" xfId="15310" xr:uid="{00000000-0005-0000-0000-0000B23A0000}"/>
    <cellStyle name="_Table_Contribution of assets into USAi_02 4" xfId="15311" xr:uid="{00000000-0005-0000-0000-0000B33A0000}"/>
    <cellStyle name="_Table_Contribution of assets into USAi_02_FCF" xfId="15312" xr:uid="{00000000-0005-0000-0000-0000B43A0000}"/>
    <cellStyle name="_Table_CSC_Picabia_29062001" xfId="15313" xr:uid="{00000000-0005-0000-0000-0000B53A0000}"/>
    <cellStyle name="_Table_CSC_Picabia_29062001 2" xfId="15314" xr:uid="{00000000-0005-0000-0000-0000B63A0000}"/>
    <cellStyle name="_Table_CSC_Picabia_29062001 2_FCF" xfId="15315" xr:uid="{00000000-0005-0000-0000-0000B73A0000}"/>
    <cellStyle name="_Table_CSC_Picabia_29062001 3" xfId="15316" xr:uid="{00000000-0005-0000-0000-0000B83A0000}"/>
    <cellStyle name="_Table_CSC_Picabia_29062001 4" xfId="15317" xr:uid="{00000000-0005-0000-0000-0000B93A0000}"/>
    <cellStyle name="_Table_CSC_Picabia_29062001_FCF" xfId="15318" xr:uid="{00000000-0005-0000-0000-0000BA3A0000}"/>
    <cellStyle name="_Table_DCF divisions latest version 03 Oct" xfId="15319" xr:uid="{00000000-0005-0000-0000-0000BB3A0000}"/>
    <cellStyle name="_Table_DCF divisions latest version 03 Oct 2" xfId="15320" xr:uid="{00000000-0005-0000-0000-0000BC3A0000}"/>
    <cellStyle name="_Table_DCF divisions latest version 03 Oct 2_FCF" xfId="15321" xr:uid="{00000000-0005-0000-0000-0000BD3A0000}"/>
    <cellStyle name="_Table_DCF divisions latest version 03 Oct 3" xfId="15322" xr:uid="{00000000-0005-0000-0000-0000BE3A0000}"/>
    <cellStyle name="_Table_DCF divisions latest version 03 Oct 4" xfId="15323" xr:uid="{00000000-0005-0000-0000-0000BF3A0000}"/>
    <cellStyle name="_Table_DCF divisions latest version 03 Oct_FCF" xfId="15324" xr:uid="{00000000-0005-0000-0000-0000C03A0000}"/>
    <cellStyle name="_Table_DCF Model + WACC" xfId="15325" xr:uid="{00000000-0005-0000-0000-0000C13A0000}"/>
    <cellStyle name="_Table_DCF Model + WACC 2" xfId="15326" xr:uid="{00000000-0005-0000-0000-0000C23A0000}"/>
    <cellStyle name="_Table_DCF Model + WACC 2_FCF" xfId="15327" xr:uid="{00000000-0005-0000-0000-0000C33A0000}"/>
    <cellStyle name="_Table_DCF Model + WACC 3" xfId="15328" xr:uid="{00000000-0005-0000-0000-0000C43A0000}"/>
    <cellStyle name="_Table_DCF Model + WACC 4" xfId="15329" xr:uid="{00000000-0005-0000-0000-0000C53A0000}"/>
    <cellStyle name="_Table_DCF Model + WACC_FCF" xfId="15330" xr:uid="{00000000-0005-0000-0000-0000C63A0000}"/>
    <cellStyle name="_Table_Debt model - base - flat margin 02" xfId="15331" xr:uid="{00000000-0005-0000-0000-0000C73A0000}"/>
    <cellStyle name="_Table_Debt model - base - flat margin 02 2" xfId="15332" xr:uid="{00000000-0005-0000-0000-0000C83A0000}"/>
    <cellStyle name="_Table_Debt model - base - flat margin 02 2_FCF" xfId="15333" xr:uid="{00000000-0005-0000-0000-0000C93A0000}"/>
    <cellStyle name="_Table_Debt model - base - flat margin 02 3" xfId="15334" xr:uid="{00000000-0005-0000-0000-0000CA3A0000}"/>
    <cellStyle name="_Table_Debt model - base - flat margin 02 4" xfId="15335" xr:uid="{00000000-0005-0000-0000-0000CB3A0000}"/>
    <cellStyle name="_Table_Debt model - base - flat margin 02_FCF" xfId="15336" xr:uid="{00000000-0005-0000-0000-0000CC3A0000}"/>
    <cellStyle name="_Table_FCF" xfId="15337" xr:uid="{00000000-0005-0000-0000-0000CD3A0000}"/>
    <cellStyle name="_Table_financials_Picard_26022002" xfId="15338" xr:uid="{00000000-0005-0000-0000-0000CE3A0000}"/>
    <cellStyle name="_Table_financials_Picard_26022002 2" xfId="15339" xr:uid="{00000000-0005-0000-0000-0000CF3A0000}"/>
    <cellStyle name="_Table_financials_Picard_26022002 2_FCF" xfId="15340" xr:uid="{00000000-0005-0000-0000-0000D03A0000}"/>
    <cellStyle name="_Table_financials_Picard_26022002 3" xfId="15341" xr:uid="{00000000-0005-0000-0000-0000D13A0000}"/>
    <cellStyle name="_Table_financials_Picard_26022002 4" xfId="15342" xr:uid="{00000000-0005-0000-0000-0000D23A0000}"/>
    <cellStyle name="_Table_financials_Picard_26022002_FCF" xfId="15343" xr:uid="{00000000-0005-0000-0000-0000D33A0000}"/>
    <cellStyle name="_Table_Gucci_model_13062001_v2" xfId="15344" xr:uid="{00000000-0005-0000-0000-0000D43A0000}"/>
    <cellStyle name="_Table_Gucci_model_13062001_v2 2" xfId="15345" xr:uid="{00000000-0005-0000-0000-0000D53A0000}"/>
    <cellStyle name="_Table_Gucci_model_13062001_v2 2_FCF" xfId="15346" xr:uid="{00000000-0005-0000-0000-0000D63A0000}"/>
    <cellStyle name="_Table_Gucci_model_13062001_v2 3" xfId="15347" xr:uid="{00000000-0005-0000-0000-0000D73A0000}"/>
    <cellStyle name="_Table_Gucci_model_13062001_v2 4" xfId="15348" xr:uid="{00000000-0005-0000-0000-0000D83A0000}"/>
    <cellStyle name="_Table_Gucci_model_13062001_v2_FCF" xfId="15349" xr:uid="{00000000-0005-0000-0000-0000D93A0000}"/>
    <cellStyle name="_Table_lbo_short_form" xfId="15350" xr:uid="{00000000-0005-0000-0000-0000DA3A0000}"/>
    <cellStyle name="_Table_lbo_short_form 2" xfId="15351" xr:uid="{00000000-0005-0000-0000-0000DB3A0000}"/>
    <cellStyle name="_Table_lbo_short_form 2_FCF" xfId="15352" xr:uid="{00000000-0005-0000-0000-0000DC3A0000}"/>
    <cellStyle name="_Table_lbo_short_form 3" xfId="15353" xr:uid="{00000000-0005-0000-0000-0000DD3A0000}"/>
    <cellStyle name="_Table_lbo_short_form 4" xfId="15354" xr:uid="{00000000-0005-0000-0000-0000DE3A0000}"/>
    <cellStyle name="_Table_lbo_short_form_FCF" xfId="15355" xr:uid="{00000000-0005-0000-0000-0000DF3A0000}"/>
    <cellStyle name="_Table_Lonza_Clariant_gstyle v2.1" xfId="15356" xr:uid="{00000000-0005-0000-0000-0000E03A0000}"/>
    <cellStyle name="_Table_Lonza_Clariant_gstyle v2.1 2" xfId="15357" xr:uid="{00000000-0005-0000-0000-0000E13A0000}"/>
    <cellStyle name="_Table_Lonza_Clariant_gstyle v2.1 2_FCF" xfId="15358" xr:uid="{00000000-0005-0000-0000-0000E23A0000}"/>
    <cellStyle name="_Table_Lonza_Clariant_gstyle v2.1 3" xfId="15359" xr:uid="{00000000-0005-0000-0000-0000E33A0000}"/>
    <cellStyle name="_Table_Lonza_Clariant_gstyle v2.1 4" xfId="15360" xr:uid="{00000000-0005-0000-0000-0000E43A0000}"/>
    <cellStyle name="_Table_Lonza_Clariant_gstyle v2.1_FCF" xfId="15361" xr:uid="{00000000-0005-0000-0000-0000E53A0000}"/>
    <cellStyle name="_Table_Merger model_19 Oct incl. LBO" xfId="15362" xr:uid="{00000000-0005-0000-0000-0000E63A0000}"/>
    <cellStyle name="_Table_Merger model_19 Oct incl. LBO 2" xfId="15363" xr:uid="{00000000-0005-0000-0000-0000E73A0000}"/>
    <cellStyle name="_Table_Merger model_19 Oct incl. LBO 2_FCF" xfId="15364" xr:uid="{00000000-0005-0000-0000-0000E83A0000}"/>
    <cellStyle name="_Table_Merger model_19 Oct incl. LBO 3" xfId="15365" xr:uid="{00000000-0005-0000-0000-0000E93A0000}"/>
    <cellStyle name="_Table_Merger model_19 Oct incl. LBO 4" xfId="15366" xr:uid="{00000000-0005-0000-0000-0000EA3A0000}"/>
    <cellStyle name="_Table_Merger model_19 Oct incl. LBO_FCF" xfId="15367" xr:uid="{00000000-0005-0000-0000-0000EB3A0000}"/>
    <cellStyle name="_Table_Model_Phosphor10+recap" xfId="15368" xr:uid="{00000000-0005-0000-0000-0000EC3A0000}"/>
    <cellStyle name="_Table_Model_Phosphor10+recap 2" xfId="15369" xr:uid="{00000000-0005-0000-0000-0000ED3A0000}"/>
    <cellStyle name="_Table_Model_Phosphor10+recap 2_FCF" xfId="15370" xr:uid="{00000000-0005-0000-0000-0000EE3A0000}"/>
    <cellStyle name="_Table_Model_Phosphor10+recap 3" xfId="15371" xr:uid="{00000000-0005-0000-0000-0000EF3A0000}"/>
    <cellStyle name="_Table_Model_Phosphor10+recap_FCF" xfId="15372" xr:uid="{00000000-0005-0000-0000-0000F03A0000}"/>
    <cellStyle name="_Table_NBC-5 yearDCF-Final from Vivendi modified" xfId="15373" xr:uid="{00000000-0005-0000-0000-0000F13A0000}"/>
    <cellStyle name="_Table_NBC-5 yearDCF-Final from Vivendi modified 2" xfId="15374" xr:uid="{00000000-0005-0000-0000-0000F23A0000}"/>
    <cellStyle name="_Table_NBC-5 yearDCF-Final from Vivendi modified 2_FCF" xfId="15375" xr:uid="{00000000-0005-0000-0000-0000F33A0000}"/>
    <cellStyle name="_Table_NBC-5 yearDCF-Final from Vivendi modified 3" xfId="15376" xr:uid="{00000000-0005-0000-0000-0000F43A0000}"/>
    <cellStyle name="_Table_NBC-5 yearDCF-Final from Vivendi modified 4" xfId="15377" xr:uid="{00000000-0005-0000-0000-0000F53A0000}"/>
    <cellStyle name="_Table_NBC-5 yearDCF-Final from Vivendi modified_FCF" xfId="15378" xr:uid="{00000000-0005-0000-0000-0000F63A0000}"/>
    <cellStyle name="_Table_Sanitec Model v.2.7" xfId="15379" xr:uid="{00000000-0005-0000-0000-0000F73A0000}"/>
    <cellStyle name="_Table_Sanitec Model v.2.7 2" xfId="15380" xr:uid="{00000000-0005-0000-0000-0000F83A0000}"/>
    <cellStyle name="_Table_Sanitec Model v.2.7 2_FCF" xfId="15381" xr:uid="{00000000-0005-0000-0000-0000F93A0000}"/>
    <cellStyle name="_Table_Sanitec Model v.2.7 3" xfId="15382" xr:uid="{00000000-0005-0000-0000-0000FA3A0000}"/>
    <cellStyle name="_Table_Sanitec Model v.2.7_FCF" xfId="15383" xr:uid="{00000000-0005-0000-0000-0000FB3A0000}"/>
    <cellStyle name="_Table_unbundling_lighting_2" xfId="15384" xr:uid="{00000000-0005-0000-0000-0000FC3A0000}"/>
    <cellStyle name="_Table_unbundling_lighting_2 2" xfId="15385" xr:uid="{00000000-0005-0000-0000-0000FD3A0000}"/>
    <cellStyle name="_Table_unbundling_lighting_2 2_FCF" xfId="15386" xr:uid="{00000000-0005-0000-0000-0000FE3A0000}"/>
    <cellStyle name="_Table_unbundling_lighting_2 3" xfId="15387" xr:uid="{00000000-0005-0000-0000-0000FF3A0000}"/>
    <cellStyle name="_Table_unbundling_lighting_2 4" xfId="15388" xr:uid="{00000000-0005-0000-0000-0000003B0000}"/>
    <cellStyle name="_Table_unbundling_lighting_2_FCF" xfId="15389" xr:uid="{00000000-0005-0000-0000-0000013B0000}"/>
    <cellStyle name="_Table_USA Ownership" xfId="15390" xr:uid="{00000000-0005-0000-0000-0000023B0000}"/>
    <cellStyle name="_Table_USA Ownership 2" xfId="15391" xr:uid="{00000000-0005-0000-0000-0000033B0000}"/>
    <cellStyle name="_Table_USA Ownership 2_FCF" xfId="15392" xr:uid="{00000000-0005-0000-0000-0000043B0000}"/>
    <cellStyle name="_Table_USA Ownership 3" xfId="15393" xr:uid="{00000000-0005-0000-0000-0000053B0000}"/>
    <cellStyle name="_Table_USA Ownership 4" xfId="15394" xr:uid="{00000000-0005-0000-0000-0000063B0000}"/>
    <cellStyle name="_Table_USA Ownership_FCF" xfId="15395" xr:uid="{00000000-0005-0000-0000-0000073B0000}"/>
    <cellStyle name="_Table_Vague LBO Model - 31 July 2001_PAI Base Case" xfId="15396" xr:uid="{00000000-0005-0000-0000-0000083B0000}"/>
    <cellStyle name="_Table_Vague LBO Model - 31 July 2001_PAI Base Case 2" xfId="15397" xr:uid="{00000000-0005-0000-0000-0000093B0000}"/>
    <cellStyle name="_Table_Vague LBO Model - 31 July 2001_PAI Base Case 2_FCF" xfId="15398" xr:uid="{00000000-0005-0000-0000-00000A3B0000}"/>
    <cellStyle name="_Table_Vague LBO Model - 31 July 2001_PAI Base Case 3" xfId="15399" xr:uid="{00000000-0005-0000-0000-00000B3B0000}"/>
    <cellStyle name="_Table_Vague LBO Model - 31 July 2001_PAI Base Case_FCF" xfId="15400" xr:uid="{00000000-0005-0000-0000-00000C3B0000}"/>
    <cellStyle name="_Table_WACC" xfId="15401" xr:uid="{00000000-0005-0000-0000-00000D3B0000}"/>
    <cellStyle name="_Table_WACC 2" xfId="15402" xr:uid="{00000000-0005-0000-0000-00000E3B0000}"/>
    <cellStyle name="_Table_WACC 2_FCF" xfId="15403" xr:uid="{00000000-0005-0000-0000-00000F3B0000}"/>
    <cellStyle name="_Table_WACC 3" xfId="15404" xr:uid="{00000000-0005-0000-0000-0000103B0000}"/>
    <cellStyle name="_Table_WACC 4" xfId="15405" xr:uid="{00000000-0005-0000-0000-0000113B0000}"/>
    <cellStyle name="_Table_WACC_FCF" xfId="15406" xr:uid="{00000000-0005-0000-0000-0000123B0000}"/>
    <cellStyle name="_TableHead" xfId="15407" xr:uid="{00000000-0005-0000-0000-0000133B0000}"/>
    <cellStyle name="_TableHead 2" xfId="15408" xr:uid="{00000000-0005-0000-0000-0000143B0000}"/>
    <cellStyle name="_TableHead 2 2" xfId="15409" xr:uid="{00000000-0005-0000-0000-0000153B0000}"/>
    <cellStyle name="_TableHead 2 3" xfId="15410" xr:uid="{00000000-0005-0000-0000-0000163B0000}"/>
    <cellStyle name="_TableHead 2_FCF" xfId="15411" xr:uid="{00000000-0005-0000-0000-0000173B0000}"/>
    <cellStyle name="_TableHead 3" xfId="15412" xr:uid="{00000000-0005-0000-0000-0000183B0000}"/>
    <cellStyle name="_TableHead 4" xfId="15413" xr:uid="{00000000-0005-0000-0000-0000193B0000}"/>
    <cellStyle name="_TableHead_FCF" xfId="15414" xr:uid="{00000000-0005-0000-0000-00001A3B0000}"/>
    <cellStyle name="_TableHeading" xfId="15415" xr:uid="{00000000-0005-0000-0000-00001B3B0000}"/>
    <cellStyle name="_TableHeading 2" xfId="15416" xr:uid="{00000000-0005-0000-0000-00001C3B0000}"/>
    <cellStyle name="_TableHeading 2 2" xfId="15417" xr:uid="{00000000-0005-0000-0000-00001D3B0000}"/>
    <cellStyle name="_TableHeading 2 3" xfId="15418" xr:uid="{00000000-0005-0000-0000-00001E3B0000}"/>
    <cellStyle name="_TableHeading 2_FCF" xfId="15419" xr:uid="{00000000-0005-0000-0000-00001F3B0000}"/>
    <cellStyle name="_TableHeading 3" xfId="15420" xr:uid="{00000000-0005-0000-0000-0000203B0000}"/>
    <cellStyle name="_TableHeading 4" xfId="15421" xr:uid="{00000000-0005-0000-0000-0000213B0000}"/>
    <cellStyle name="_TableHeading_FCF" xfId="15422" xr:uid="{00000000-0005-0000-0000-0000223B0000}"/>
    <cellStyle name="_TableRowBorder" xfId="15423" xr:uid="{00000000-0005-0000-0000-0000233B0000}"/>
    <cellStyle name="_TableRowBorder 2" xfId="15424" xr:uid="{00000000-0005-0000-0000-0000243B0000}"/>
    <cellStyle name="_TableRowBorder 2 2" xfId="15425" xr:uid="{00000000-0005-0000-0000-0000253B0000}"/>
    <cellStyle name="_TableRowBorder 2_FCF" xfId="15426" xr:uid="{00000000-0005-0000-0000-0000263B0000}"/>
    <cellStyle name="_TableRowBorder 3" xfId="15427" xr:uid="{00000000-0005-0000-0000-0000273B0000}"/>
    <cellStyle name="_TableRowBorder 3 2" xfId="15428" xr:uid="{00000000-0005-0000-0000-0000283B0000}"/>
    <cellStyle name="_TableRowBorder 3_FCF" xfId="15429" xr:uid="{00000000-0005-0000-0000-0000293B0000}"/>
    <cellStyle name="_TableRowBorder 4" xfId="15430" xr:uid="{00000000-0005-0000-0000-00002A3B0000}"/>
    <cellStyle name="_TableRowBorder 5" xfId="15431" xr:uid="{00000000-0005-0000-0000-00002B3B0000}"/>
    <cellStyle name="_TableRowBorder_FCF" xfId="15432" xr:uid="{00000000-0005-0000-0000-00002C3B0000}"/>
    <cellStyle name="_TableRowHead" xfId="15433" xr:uid="{00000000-0005-0000-0000-00002D3B0000}"/>
    <cellStyle name="_TableRowHead 2" xfId="15434" xr:uid="{00000000-0005-0000-0000-00002E3B0000}"/>
    <cellStyle name="_TableRowHead 2_FCF" xfId="15435" xr:uid="{00000000-0005-0000-0000-00002F3B0000}"/>
    <cellStyle name="_TableRowHead 3" xfId="15436" xr:uid="{00000000-0005-0000-0000-0000303B0000}"/>
    <cellStyle name="_TableRowHead 4" xfId="15437" xr:uid="{00000000-0005-0000-0000-0000313B0000}"/>
    <cellStyle name="_TableRowHead_FCF" xfId="15438" xr:uid="{00000000-0005-0000-0000-0000323B0000}"/>
    <cellStyle name="_TableRowHeading" xfId="15439" xr:uid="{00000000-0005-0000-0000-0000333B0000}"/>
    <cellStyle name="_TableRowHeading 2" xfId="15440" xr:uid="{00000000-0005-0000-0000-0000343B0000}"/>
    <cellStyle name="_TableRowHeading 2_FCF" xfId="15441" xr:uid="{00000000-0005-0000-0000-0000353B0000}"/>
    <cellStyle name="_TableRowHeading 3" xfId="15442" xr:uid="{00000000-0005-0000-0000-0000363B0000}"/>
    <cellStyle name="_TableRowHeading 4" xfId="15443" xr:uid="{00000000-0005-0000-0000-0000373B0000}"/>
    <cellStyle name="_TableRowHeading_FCF" xfId="15444" xr:uid="{00000000-0005-0000-0000-0000383B0000}"/>
    <cellStyle name="_TableSuperHead" xfId="15445" xr:uid="{00000000-0005-0000-0000-0000393B0000}"/>
    <cellStyle name="_TableSuperHead 2" xfId="15446" xr:uid="{00000000-0005-0000-0000-00003A3B0000}"/>
    <cellStyle name="_TableSuperHead 2_FCF" xfId="15447" xr:uid="{00000000-0005-0000-0000-00003B3B0000}"/>
    <cellStyle name="_TableSuperHead 3" xfId="15448" xr:uid="{00000000-0005-0000-0000-00003C3B0000}"/>
    <cellStyle name="_TableSuperHead 4" xfId="15449" xr:uid="{00000000-0005-0000-0000-00003D3B0000}"/>
    <cellStyle name="_TableSuperHead 5" xfId="15450" xr:uid="{00000000-0005-0000-0000-00003E3B0000}"/>
    <cellStyle name="_TableSuperHead_02 Pfd Valuation" xfId="15451" xr:uid="{00000000-0005-0000-0000-00003F3B0000}"/>
    <cellStyle name="_TableSuperHead_02 Pfd Valuation 2" xfId="15452" xr:uid="{00000000-0005-0000-0000-0000403B0000}"/>
    <cellStyle name="_TableSuperHead_02 Pfd Valuation 2_FCF" xfId="15453" xr:uid="{00000000-0005-0000-0000-0000413B0000}"/>
    <cellStyle name="_TableSuperHead_02 Pfd Valuation 3" xfId="15454" xr:uid="{00000000-0005-0000-0000-0000423B0000}"/>
    <cellStyle name="_TableSuperHead_02 Pfd Valuation 4" xfId="15455" xr:uid="{00000000-0005-0000-0000-0000433B0000}"/>
    <cellStyle name="_TableSuperHead_02 Pfd Valuation_FCF" xfId="15456" xr:uid="{00000000-0005-0000-0000-0000443B0000}"/>
    <cellStyle name="_TableSuperHead_Book1" xfId="15457" xr:uid="{00000000-0005-0000-0000-0000453B0000}"/>
    <cellStyle name="_TableSuperHead_Book1 2" xfId="15458" xr:uid="{00000000-0005-0000-0000-0000463B0000}"/>
    <cellStyle name="_TableSuperHead_Book1 2_FCF" xfId="15459" xr:uid="{00000000-0005-0000-0000-0000473B0000}"/>
    <cellStyle name="_TableSuperHead_Book1 3" xfId="15460" xr:uid="{00000000-0005-0000-0000-0000483B0000}"/>
    <cellStyle name="_TableSuperHead_Book1 4" xfId="15461" xr:uid="{00000000-0005-0000-0000-0000493B0000}"/>
    <cellStyle name="_TableSuperHead_Book1_FCF" xfId="15462" xr:uid="{00000000-0005-0000-0000-00004A3B0000}"/>
    <cellStyle name="_TableSuperHead_DCF divisions latest version 03 Oct" xfId="15463" xr:uid="{00000000-0005-0000-0000-00004B3B0000}"/>
    <cellStyle name="_TableSuperHead_DCF divisions latest version 03 Oct 2" xfId="15464" xr:uid="{00000000-0005-0000-0000-00004C3B0000}"/>
    <cellStyle name="_TableSuperHead_DCF divisions latest version 03 Oct 2_FCF" xfId="15465" xr:uid="{00000000-0005-0000-0000-00004D3B0000}"/>
    <cellStyle name="_TableSuperHead_DCF divisions latest version 03 Oct 3" xfId="15466" xr:uid="{00000000-0005-0000-0000-00004E3B0000}"/>
    <cellStyle name="_TableSuperHead_DCF divisions latest version 03 Oct 4" xfId="15467" xr:uid="{00000000-0005-0000-0000-00004F3B0000}"/>
    <cellStyle name="_TableSuperHead_DCF divisions latest version 03 Oct_FCF" xfId="15468" xr:uid="{00000000-0005-0000-0000-0000503B0000}"/>
    <cellStyle name="_TableSuperHead_DCF Model + WACC" xfId="15469" xr:uid="{00000000-0005-0000-0000-0000513B0000}"/>
    <cellStyle name="_TableSuperHead_DCF Model + WACC 2" xfId="15470" xr:uid="{00000000-0005-0000-0000-0000523B0000}"/>
    <cellStyle name="_TableSuperHead_DCF Model + WACC 2_FCF" xfId="15471" xr:uid="{00000000-0005-0000-0000-0000533B0000}"/>
    <cellStyle name="_TableSuperHead_DCF Model + WACC 3" xfId="15472" xr:uid="{00000000-0005-0000-0000-0000543B0000}"/>
    <cellStyle name="_TableSuperHead_DCF Model + WACC 4" xfId="15473" xr:uid="{00000000-0005-0000-0000-0000553B0000}"/>
    <cellStyle name="_TableSuperHead_DCF Model + WACC_FCF" xfId="15474" xr:uid="{00000000-0005-0000-0000-0000563B0000}"/>
    <cellStyle name="_TableSuperHead_Debt model - base - flat margin 02" xfId="15475" xr:uid="{00000000-0005-0000-0000-0000573B0000}"/>
    <cellStyle name="_TableSuperHead_Debt model - base - flat margin 02 2" xfId="15476" xr:uid="{00000000-0005-0000-0000-0000583B0000}"/>
    <cellStyle name="_TableSuperHead_Debt model - base - flat margin 02 2_FCF" xfId="15477" xr:uid="{00000000-0005-0000-0000-0000593B0000}"/>
    <cellStyle name="_TableSuperHead_Debt model - base - flat margin 02 3" xfId="15478" xr:uid="{00000000-0005-0000-0000-00005A3B0000}"/>
    <cellStyle name="_TableSuperHead_Debt model - base - flat margin 02 4" xfId="15479" xr:uid="{00000000-0005-0000-0000-00005B3B0000}"/>
    <cellStyle name="_TableSuperHead_Debt model - base - flat margin 02_FCF" xfId="15480" xr:uid="{00000000-0005-0000-0000-00005C3B0000}"/>
    <cellStyle name="_TableSuperHead_FCF" xfId="15481" xr:uid="{00000000-0005-0000-0000-00005D3B0000}"/>
    <cellStyle name="_TableSuperHead_Gucci_model_13062001_v2" xfId="15482" xr:uid="{00000000-0005-0000-0000-00005E3B0000}"/>
    <cellStyle name="_TableSuperHead_Gucci_model_13062001_v2 2" xfId="15483" xr:uid="{00000000-0005-0000-0000-00005F3B0000}"/>
    <cellStyle name="_TableSuperHead_Gucci_model_13062001_v2 2_FCF" xfId="15484" xr:uid="{00000000-0005-0000-0000-0000603B0000}"/>
    <cellStyle name="_TableSuperHead_Gucci_model_13062001_v2 3" xfId="15485" xr:uid="{00000000-0005-0000-0000-0000613B0000}"/>
    <cellStyle name="_TableSuperHead_Gucci_model_13062001_v2 4" xfId="15486" xr:uid="{00000000-0005-0000-0000-0000623B0000}"/>
    <cellStyle name="_TableSuperHead_Gucci_model_13062001_v2_FCF" xfId="15487" xr:uid="{00000000-0005-0000-0000-0000633B0000}"/>
    <cellStyle name="_TableSuperHead_Lonza_Clariant_gstyle v2.1" xfId="15488" xr:uid="{00000000-0005-0000-0000-0000643B0000}"/>
    <cellStyle name="_TableSuperHead_Lonza_Clariant_gstyle v2.1 2" xfId="15489" xr:uid="{00000000-0005-0000-0000-0000653B0000}"/>
    <cellStyle name="_TableSuperHead_Lonza_Clariant_gstyle v2.1 2_FCF" xfId="15490" xr:uid="{00000000-0005-0000-0000-0000663B0000}"/>
    <cellStyle name="_TableSuperHead_Lonza_Clariant_gstyle v2.1 3" xfId="15491" xr:uid="{00000000-0005-0000-0000-0000673B0000}"/>
    <cellStyle name="_TableSuperHead_Lonza_Clariant_gstyle v2.1 4" xfId="15492" xr:uid="{00000000-0005-0000-0000-0000683B0000}"/>
    <cellStyle name="_TableSuperHead_Lonza_Clariant_gstyle v2.1_FCF" xfId="15493" xr:uid="{00000000-0005-0000-0000-0000693B0000}"/>
    <cellStyle name="_TableSuperHead_Market Capitalisation - As of 9 March 2001" xfId="15494" xr:uid="{00000000-0005-0000-0000-00006A3B0000}"/>
    <cellStyle name="_TableSuperHead_Market Capitalisation - As of 9 March 2001 2" xfId="15495" xr:uid="{00000000-0005-0000-0000-00006B3B0000}"/>
    <cellStyle name="_TableSuperHead_Market Capitalisation - As of 9 March 2001 2_FCF" xfId="15496" xr:uid="{00000000-0005-0000-0000-00006C3B0000}"/>
    <cellStyle name="_TableSuperHead_Market Capitalisation - As of 9 March 2001 3" xfId="15497" xr:uid="{00000000-0005-0000-0000-00006D3B0000}"/>
    <cellStyle name="_TableSuperHead_Market Capitalisation - As of 9 March 2001 4" xfId="15498" xr:uid="{00000000-0005-0000-0000-00006E3B0000}"/>
    <cellStyle name="_TableSuperHead_Market Capitalisation - As of 9 March 2001_FCF" xfId="15499" xr:uid="{00000000-0005-0000-0000-00006F3B0000}"/>
    <cellStyle name="_TableSuperHead_Model_Phosphor10+recap" xfId="15500" xr:uid="{00000000-0005-0000-0000-0000703B0000}"/>
    <cellStyle name="_TableSuperHead_Model_Phosphor10+recap 2" xfId="15501" xr:uid="{00000000-0005-0000-0000-0000713B0000}"/>
    <cellStyle name="_TableSuperHead_Model_Phosphor10+recap 2_FCF" xfId="15502" xr:uid="{00000000-0005-0000-0000-0000723B0000}"/>
    <cellStyle name="_TableSuperHead_Model_Phosphor10+recap 3" xfId="15503" xr:uid="{00000000-0005-0000-0000-0000733B0000}"/>
    <cellStyle name="_TableSuperHead_Model_Phosphor10+recap_FCF" xfId="15504" xr:uid="{00000000-0005-0000-0000-0000743B0000}"/>
    <cellStyle name="_TableSuperHead_Sanitec Model v.2.7" xfId="15505" xr:uid="{00000000-0005-0000-0000-0000753B0000}"/>
    <cellStyle name="_TableSuperHead_Sanitec Model v.2.7 2" xfId="15506" xr:uid="{00000000-0005-0000-0000-0000763B0000}"/>
    <cellStyle name="_TableSuperHead_Sanitec Model v.2.7 2_FCF" xfId="15507" xr:uid="{00000000-0005-0000-0000-0000773B0000}"/>
    <cellStyle name="_TableSuperHead_Sanitec Model v.2.7 3" xfId="15508" xr:uid="{00000000-0005-0000-0000-0000783B0000}"/>
    <cellStyle name="_TableSuperHead_Sanitec Model v.2.7_FCF" xfId="15509" xr:uid="{00000000-0005-0000-0000-0000793B0000}"/>
    <cellStyle name="_TableSuperHead_unbundling_lighting_2" xfId="15510" xr:uid="{00000000-0005-0000-0000-00007A3B0000}"/>
    <cellStyle name="_TableSuperHead_unbundling_lighting_2 2" xfId="15511" xr:uid="{00000000-0005-0000-0000-00007B3B0000}"/>
    <cellStyle name="_TableSuperHead_unbundling_lighting_2 2_FCF" xfId="15512" xr:uid="{00000000-0005-0000-0000-00007C3B0000}"/>
    <cellStyle name="_TableSuperHead_unbundling_lighting_2 3" xfId="15513" xr:uid="{00000000-0005-0000-0000-00007D3B0000}"/>
    <cellStyle name="_TableSuperHead_unbundling_lighting_2 4" xfId="15514" xr:uid="{00000000-0005-0000-0000-00007E3B0000}"/>
    <cellStyle name="_TableSuperHead_unbundling_lighting_2_FCF" xfId="15515" xr:uid="{00000000-0005-0000-0000-00007F3B0000}"/>
    <cellStyle name="_TableSuperHead_USA Ownership" xfId="15516" xr:uid="{00000000-0005-0000-0000-0000803B0000}"/>
    <cellStyle name="_TableSuperHead_USA Ownership 2" xfId="15517" xr:uid="{00000000-0005-0000-0000-0000813B0000}"/>
    <cellStyle name="_TableSuperHead_USA Ownership 2_FCF" xfId="15518" xr:uid="{00000000-0005-0000-0000-0000823B0000}"/>
    <cellStyle name="_TableSuperHead_USA Ownership 3" xfId="15519" xr:uid="{00000000-0005-0000-0000-0000833B0000}"/>
    <cellStyle name="_TableSuperHead_USA Ownership 4" xfId="15520" xr:uid="{00000000-0005-0000-0000-0000843B0000}"/>
    <cellStyle name="_TableSuperHead_USA Ownership_FCF" xfId="15521" xr:uid="{00000000-0005-0000-0000-0000853B0000}"/>
    <cellStyle name="_TableSuperHead_Vague LBO Model - 31 July 2001_PAI Base Case" xfId="15522" xr:uid="{00000000-0005-0000-0000-0000863B0000}"/>
    <cellStyle name="_TableSuperHead_Vague LBO Model - 31 July 2001_PAI Base Case 2" xfId="15523" xr:uid="{00000000-0005-0000-0000-0000873B0000}"/>
    <cellStyle name="_TableSuperHead_Vague LBO Model - 31 July 2001_PAI Base Case 2_FCF" xfId="15524" xr:uid="{00000000-0005-0000-0000-0000883B0000}"/>
    <cellStyle name="_TableSuperHead_Vague LBO Model - 31 July 2001_PAI Base Case 3" xfId="15525" xr:uid="{00000000-0005-0000-0000-0000893B0000}"/>
    <cellStyle name="_TableSuperHead_Vague LBO Model - 31 July 2001_PAI Base Case_FCF" xfId="15526" xr:uid="{00000000-0005-0000-0000-00008A3B0000}"/>
    <cellStyle name="_TableSuperHead_WACC" xfId="15527" xr:uid="{00000000-0005-0000-0000-00008B3B0000}"/>
    <cellStyle name="_TableSuperHead_WACC 2" xfId="15528" xr:uid="{00000000-0005-0000-0000-00008C3B0000}"/>
    <cellStyle name="_TableSuperHead_WACC 2_FCF" xfId="15529" xr:uid="{00000000-0005-0000-0000-00008D3B0000}"/>
    <cellStyle name="_TableSuperHead_WACC 3" xfId="15530" xr:uid="{00000000-0005-0000-0000-00008E3B0000}"/>
    <cellStyle name="_TableSuperHead_WACC 4" xfId="15531" xr:uid="{00000000-0005-0000-0000-00008F3B0000}"/>
    <cellStyle name="_TableSuperHead_WACC_FCF" xfId="15532" xr:uid="{00000000-0005-0000-0000-0000903B0000}"/>
    <cellStyle name="_TableSuperHeading" xfId="15533" xr:uid="{00000000-0005-0000-0000-0000913B0000}"/>
    <cellStyle name="_TableSuperHeading 2" xfId="15534" xr:uid="{00000000-0005-0000-0000-0000923B0000}"/>
    <cellStyle name="_TableSuperHeading 2_FCF" xfId="15535" xr:uid="{00000000-0005-0000-0000-0000933B0000}"/>
    <cellStyle name="_TableSuperHeading 3" xfId="15536" xr:uid="{00000000-0005-0000-0000-0000943B0000}"/>
    <cellStyle name="_TableSuperHeading 4" xfId="15537" xr:uid="{00000000-0005-0000-0000-0000953B0000}"/>
    <cellStyle name="_TableSuperHeading_FCF" xfId="15538" xr:uid="{00000000-0005-0000-0000-0000963B0000}"/>
    <cellStyle name="_TableText" xfId="15539" xr:uid="{00000000-0005-0000-0000-0000973B0000}"/>
    <cellStyle name="_TableText 2" xfId="15540" xr:uid="{00000000-0005-0000-0000-0000983B0000}"/>
    <cellStyle name="_TableText 2_FCF" xfId="15541" xr:uid="{00000000-0005-0000-0000-0000993B0000}"/>
    <cellStyle name="_TableText 3" xfId="15542" xr:uid="{00000000-0005-0000-0000-00009A3B0000}"/>
    <cellStyle name="_TableText 4" xfId="15543" xr:uid="{00000000-0005-0000-0000-00009B3B0000}"/>
    <cellStyle name="_TableText_FCF" xfId="15544" xr:uid="{00000000-0005-0000-0000-00009C3B0000}"/>
    <cellStyle name="_VIAS-2012-07-12-REV2" xfId="15545" xr:uid="{00000000-0005-0000-0000-00009D3B0000}"/>
    <cellStyle name="_VIAS-2012-07-12-REV2 2" xfId="15546" xr:uid="{00000000-0005-0000-0000-00009E3B0000}"/>
    <cellStyle name="_VIAS-2012-07-12-REV2 3" xfId="15547" xr:uid="{00000000-0005-0000-0000-00009F3B0000}"/>
    <cellStyle name="_VIAS-2012-07-12-REV2_BFR format Solvay 2012.09 Rhodia (sans liaison)" xfId="15548" xr:uid="{00000000-0005-0000-0000-0000A03B0000}"/>
    <cellStyle name="_VIAS-2012-07-12-REV2_BFR format Solvay 2012.09 Rhodia (sans liaison) 2" xfId="15549" xr:uid="{00000000-0005-0000-0000-0000A13B0000}"/>
    <cellStyle name="_VIAS-2012-07-12-REV2_BFR format Solvay 2012.09 Rhodia (sans liaison)_FCF" xfId="15550" xr:uid="{00000000-0005-0000-0000-0000A23B0000}"/>
    <cellStyle name="_VIAS-2012-07-12-REV2_BFR format Solvay 2012.09 Rhodia (sasn liaison)" xfId="15551" xr:uid="{00000000-0005-0000-0000-0000A33B0000}"/>
    <cellStyle name="_VIAS-2012-07-12-REV2_BFR format Solvay 2012.09 Rhodia (sasn liaison) 2" xfId="15552" xr:uid="{00000000-0005-0000-0000-0000A43B0000}"/>
    <cellStyle name="_VIAS-2012-07-12-REV2_BFR format Solvay 2012.09 Rhodia (sasn liaison)_FCF" xfId="15553" xr:uid="{00000000-0005-0000-0000-0000A53B0000}"/>
    <cellStyle name="_VIAS-2012-07-12-REV2_FCF" xfId="15554" xr:uid="{00000000-0005-0000-0000-0000A63B0000}"/>
    <cellStyle name="_VIAS-2012-07-12-REV2_REBITDA by GBU" xfId="15555" xr:uid="{00000000-0005-0000-0000-0000A73B0000}"/>
    <cellStyle name="_Waterfall graph" xfId="15556" xr:uid="{00000000-0005-0000-0000-0000A83B0000}"/>
    <cellStyle name="_Waterfall graph 2" xfId="15557" xr:uid="{00000000-0005-0000-0000-0000A93B0000}"/>
    <cellStyle name="£ BP" xfId="15558" xr:uid="{00000000-0005-0000-0000-0000AA3B0000}"/>
    <cellStyle name="¥ JY" xfId="15559" xr:uid="{00000000-0005-0000-0000-0000AB3B0000}"/>
    <cellStyle name="=C:\WINNT\SYSTEM32\COMMAND.COM" xfId="15560" xr:uid="{00000000-0005-0000-0000-0000AC3B0000}"/>
    <cellStyle name="=C:\WINNT\SYSTEM32\COMMAND.COM 2" xfId="15561" xr:uid="{00000000-0005-0000-0000-0000AD3B0000}"/>
    <cellStyle name="=C:\WINNT35\SYSTEM32\COMMAND.COM" xfId="15562" xr:uid="{00000000-0005-0000-0000-0000AE3B0000}"/>
    <cellStyle name="=C:\WINNT35\SYSTEM32\COMMAND.COM 2" xfId="15563" xr:uid="{00000000-0005-0000-0000-0000AF3B0000}"/>
    <cellStyle name="=C:\WINNT35\SYSTEM32\COMMAND.COM 2 2" xfId="15564" xr:uid="{00000000-0005-0000-0000-0000B03B0000}"/>
    <cellStyle name="=C:\WINNT35\SYSTEM32\COMMAND.COM 3" xfId="15565" xr:uid="{00000000-0005-0000-0000-0000B13B0000}"/>
    <cellStyle name="=C:\WINNT35\SYSTEM32\COMMAND.COM 3 2" xfId="15566" xr:uid="{00000000-0005-0000-0000-0000B23B0000}"/>
    <cellStyle name="=C:\WINNT35\SYSTEM32\COMMAND.COM 4" xfId="15567" xr:uid="{00000000-0005-0000-0000-0000B33B0000}"/>
    <cellStyle name="=C:\WINNT35\SYSTEM32\COMMAND.COM_FCF" xfId="15568" xr:uid="{00000000-0005-0000-0000-0000B43B0000}"/>
    <cellStyle name="0" xfId="15569" xr:uid="{00000000-0005-0000-0000-0000B53B0000}"/>
    <cellStyle name="0 2" xfId="15570" xr:uid="{00000000-0005-0000-0000-0000B63B0000}"/>
    <cellStyle name="0 3" xfId="15571" xr:uid="{00000000-0005-0000-0000-0000B73B0000}"/>
    <cellStyle name="0 4" xfId="15572" xr:uid="{00000000-0005-0000-0000-0000B83B0000}"/>
    <cellStyle name="0,0" xfId="15573" xr:uid="{00000000-0005-0000-0000-0000B93B0000}"/>
    <cellStyle name="0,0 2" xfId="15574" xr:uid="{00000000-0005-0000-0000-0000BA3B0000}"/>
    <cellStyle name="0,0 3" xfId="15575" xr:uid="{00000000-0005-0000-0000-0000BB3B0000}"/>
    <cellStyle name="0,0 4" xfId="15576" xr:uid="{00000000-0005-0000-0000-0000BC3B0000}"/>
    <cellStyle name="0,0 F" xfId="15577" xr:uid="{00000000-0005-0000-0000-0000BD3B0000}"/>
    <cellStyle name="0,0 F 2" xfId="15578" xr:uid="{00000000-0005-0000-0000-0000BE3B0000}"/>
    <cellStyle name="0,0 F 3" xfId="15579" xr:uid="{00000000-0005-0000-0000-0000BF3B0000}"/>
    <cellStyle name="0,0 F_FCF" xfId="15580" xr:uid="{00000000-0005-0000-0000-0000C03B0000}"/>
    <cellStyle name="0,0%" xfId="15581" xr:uid="{00000000-0005-0000-0000-0000C13B0000}"/>
    <cellStyle name="0,0% 2" xfId="15582" xr:uid="{00000000-0005-0000-0000-0000C23B0000}"/>
    <cellStyle name="0,0% 3" xfId="15583" xr:uid="{00000000-0005-0000-0000-0000C33B0000}"/>
    <cellStyle name="0,0% 4" xfId="15584" xr:uid="{00000000-0005-0000-0000-0000C43B0000}"/>
    <cellStyle name="0,0%_FCF" xfId="15585" xr:uid="{00000000-0005-0000-0000-0000C53B0000}"/>
    <cellStyle name="0,0_07 Rhodia Liquidity Model Standstill 03Nov03" xfId="15586" xr:uid="{00000000-0005-0000-0000-0000C63B0000}"/>
    <cellStyle name="0,00" xfId="15587" xr:uid="{00000000-0005-0000-0000-0000C73B0000}"/>
    <cellStyle name="0,00 2" xfId="15588" xr:uid="{00000000-0005-0000-0000-0000C83B0000}"/>
    <cellStyle name="0,00 3" xfId="15589" xr:uid="{00000000-0005-0000-0000-0000C93B0000}"/>
    <cellStyle name="0,00_FCF" xfId="15590" xr:uid="{00000000-0005-0000-0000-0000CA3B0000}"/>
    <cellStyle name="0.0x" xfId="15591" xr:uid="{00000000-0005-0000-0000-0000CB3B0000}"/>
    <cellStyle name="0_Analyse Marge en stocks_2012.03" xfId="15592" xr:uid="{00000000-0005-0000-0000-0000CC3B0000}"/>
    <cellStyle name="0_Balance sheet" xfId="15593" xr:uid="{00000000-0005-0000-0000-0000CD3B0000}"/>
    <cellStyle name="0_Balance sheet 2" xfId="15594" xr:uid="{00000000-0005-0000-0000-0000CE3B0000}"/>
    <cellStyle name="0_Balance sheet 2_FCF" xfId="15595" xr:uid="{00000000-0005-0000-0000-0000CF3B0000}"/>
    <cellStyle name="0_Balance sheet 3" xfId="15596" xr:uid="{00000000-0005-0000-0000-0000D03B0000}"/>
    <cellStyle name="0_Balance sheet_FCF" xfId="15597" xr:uid="{00000000-0005-0000-0000-0000D13B0000}"/>
    <cellStyle name="0_BP2" xfId="15598" xr:uid="{00000000-0005-0000-0000-0000D23B0000}"/>
    <cellStyle name="0_BP2 2" xfId="15599" xr:uid="{00000000-0005-0000-0000-0000D33B0000}"/>
    <cellStyle name="0_BP2 2_FCF" xfId="15600" xr:uid="{00000000-0005-0000-0000-0000D43B0000}"/>
    <cellStyle name="0_BP2 3" xfId="15601" xr:uid="{00000000-0005-0000-0000-0000D53B0000}"/>
    <cellStyle name="0_BP2_Balance sheet" xfId="15602" xr:uid="{00000000-0005-0000-0000-0000D63B0000}"/>
    <cellStyle name="0_BP2_Balance sheet 2" xfId="15603" xr:uid="{00000000-0005-0000-0000-0000D73B0000}"/>
    <cellStyle name="0_BP2_Balance sheet 2_FCF" xfId="15604" xr:uid="{00000000-0005-0000-0000-0000D83B0000}"/>
    <cellStyle name="0_BP2_Balance sheet 3" xfId="15605" xr:uid="{00000000-0005-0000-0000-0000D93B0000}"/>
    <cellStyle name="0_BP2_Balance sheet_FCF" xfId="15606" xr:uid="{00000000-0005-0000-0000-0000DA3B0000}"/>
    <cellStyle name="0_BP2_CAPEX - OPEX SUMMARY" xfId="15607" xr:uid="{00000000-0005-0000-0000-0000DB3B0000}"/>
    <cellStyle name="0_BP2_CAPEX - OPEX SUMMARY 2" xfId="15608" xr:uid="{00000000-0005-0000-0000-0000DC3B0000}"/>
    <cellStyle name="0_BP2_CAPEX - OPEX SUMMARY 2_FCF" xfId="15609" xr:uid="{00000000-0005-0000-0000-0000DD3B0000}"/>
    <cellStyle name="0_BP2_CAPEX - OPEX SUMMARY 3" xfId="15610" xr:uid="{00000000-0005-0000-0000-0000DE3B0000}"/>
    <cellStyle name="0_BP2_CAPEX - OPEX SUMMARY_FCF" xfId="15611" xr:uid="{00000000-0005-0000-0000-0000DF3B0000}"/>
    <cellStyle name="0_BP2_Cash Flow" xfId="15612" xr:uid="{00000000-0005-0000-0000-0000E03B0000}"/>
    <cellStyle name="0_BP2_Cash Flow 2" xfId="15613" xr:uid="{00000000-0005-0000-0000-0000E13B0000}"/>
    <cellStyle name="0_BP2_Cash Flow 2_FCF" xfId="15614" xr:uid="{00000000-0005-0000-0000-0000E23B0000}"/>
    <cellStyle name="0_BP2_Cash Flow 3" xfId="15615" xr:uid="{00000000-0005-0000-0000-0000E33B0000}"/>
    <cellStyle name="0_BP2_Cash Flow_FCF" xfId="15616" xr:uid="{00000000-0005-0000-0000-0000E43B0000}"/>
    <cellStyle name="0_BP2_Contens" xfId="15617" xr:uid="{00000000-0005-0000-0000-0000E53B0000}"/>
    <cellStyle name="0_BP2_Contens 2" xfId="15618" xr:uid="{00000000-0005-0000-0000-0000E63B0000}"/>
    <cellStyle name="0_BP2_Contens 2_FCF" xfId="15619" xr:uid="{00000000-0005-0000-0000-0000E73B0000}"/>
    <cellStyle name="0_BP2_Contens 3" xfId="15620" xr:uid="{00000000-0005-0000-0000-0000E83B0000}"/>
    <cellStyle name="0_BP2_Contens_FCF" xfId="15621" xr:uid="{00000000-0005-0000-0000-0000E93B0000}"/>
    <cellStyle name="0_BP2_Deferred Tax Calculations" xfId="15622" xr:uid="{00000000-0005-0000-0000-0000EA3B0000}"/>
    <cellStyle name="0_BP2_Deferred Tax Calculations 2" xfId="15623" xr:uid="{00000000-0005-0000-0000-0000EB3B0000}"/>
    <cellStyle name="0_BP2_Deferred Tax Calculations 2_FCF" xfId="15624" xr:uid="{00000000-0005-0000-0000-0000EC3B0000}"/>
    <cellStyle name="0_BP2_Deferred Tax Calculations 3" xfId="15625" xr:uid="{00000000-0005-0000-0000-0000ED3B0000}"/>
    <cellStyle name="0_BP2_Deferred Tax Calculations_FCF" xfId="15626" xr:uid="{00000000-0005-0000-0000-0000EE3B0000}"/>
    <cellStyle name="0_BP2_Economic Depreciation" xfId="15627" xr:uid="{00000000-0005-0000-0000-0000EF3B0000}"/>
    <cellStyle name="0_BP2_Economic Depreciation 2" xfId="15628" xr:uid="{00000000-0005-0000-0000-0000F03B0000}"/>
    <cellStyle name="0_BP2_Economic Depreciation 2_FCF" xfId="15629" xr:uid="{00000000-0005-0000-0000-0000F13B0000}"/>
    <cellStyle name="0_BP2_Economic Depreciation 3" xfId="15630" xr:uid="{00000000-0005-0000-0000-0000F23B0000}"/>
    <cellStyle name="0_BP2_Economic Depreciation_FCF" xfId="15631" xr:uid="{00000000-0005-0000-0000-0000F33B0000}"/>
    <cellStyle name="0_BP2_FCF" xfId="15632" xr:uid="{00000000-0005-0000-0000-0000F43B0000}"/>
    <cellStyle name="0_BP2_Financing" xfId="15633" xr:uid="{00000000-0005-0000-0000-0000F53B0000}"/>
    <cellStyle name="0_BP2_Financing 2" xfId="15634" xr:uid="{00000000-0005-0000-0000-0000F63B0000}"/>
    <cellStyle name="0_BP2_Financing 2_FCF" xfId="15635" xr:uid="{00000000-0005-0000-0000-0000F73B0000}"/>
    <cellStyle name="0_BP2_Financing 3" xfId="15636" xr:uid="{00000000-0005-0000-0000-0000F83B0000}"/>
    <cellStyle name="0_BP2_Financing_FCF" xfId="15637" xr:uid="{00000000-0005-0000-0000-0000F93B0000}"/>
    <cellStyle name="0_BP2_Frontpage" xfId="15638" xr:uid="{00000000-0005-0000-0000-0000FA3B0000}"/>
    <cellStyle name="0_BP2_Frontpage 2" xfId="15639" xr:uid="{00000000-0005-0000-0000-0000FB3B0000}"/>
    <cellStyle name="0_BP2_Frontpage 2_FCF" xfId="15640" xr:uid="{00000000-0005-0000-0000-0000FC3B0000}"/>
    <cellStyle name="0_BP2_Frontpage 3" xfId="15641" xr:uid="{00000000-0005-0000-0000-0000FD3B0000}"/>
    <cellStyle name="0_BP2_Frontpage_FCF" xfId="15642" xr:uid="{00000000-0005-0000-0000-0000FE3B0000}"/>
    <cellStyle name="0_BP2_Indstilling" xfId="15643" xr:uid="{00000000-0005-0000-0000-0000FF3B0000}"/>
    <cellStyle name="0_BP2_Indstilling 2" xfId="15644" xr:uid="{00000000-0005-0000-0000-0000003C0000}"/>
    <cellStyle name="0_BP2_Indstilling 2_FCF" xfId="15645" xr:uid="{00000000-0005-0000-0000-0000013C0000}"/>
    <cellStyle name="0_BP2_Indstilling 3" xfId="15646" xr:uid="{00000000-0005-0000-0000-0000023C0000}"/>
    <cellStyle name="0_BP2_Indstilling_FCF" xfId="15647" xr:uid="{00000000-0005-0000-0000-0000033C0000}"/>
    <cellStyle name="0_BP2_Inflation &amp; Currency" xfId="15648" xr:uid="{00000000-0005-0000-0000-0000043C0000}"/>
    <cellStyle name="0_BP2_Inflation &amp; Currency 2" xfId="15649" xr:uid="{00000000-0005-0000-0000-0000053C0000}"/>
    <cellStyle name="0_BP2_Inflation &amp; Currency 2_FCF" xfId="15650" xr:uid="{00000000-0005-0000-0000-0000063C0000}"/>
    <cellStyle name="0_BP2_Inflation &amp; Currency 3" xfId="15651" xr:uid="{00000000-0005-0000-0000-0000073C0000}"/>
    <cellStyle name="0_BP2_Inflation &amp; Currency_FCF" xfId="15652" xr:uid="{00000000-0005-0000-0000-0000083C0000}"/>
    <cellStyle name="0_BP2_Information" xfId="15653" xr:uid="{00000000-0005-0000-0000-0000093C0000}"/>
    <cellStyle name="0_BP2_Information 2" xfId="15654" xr:uid="{00000000-0005-0000-0000-00000A3C0000}"/>
    <cellStyle name="0_BP2_Information 2_FCF" xfId="15655" xr:uid="{00000000-0005-0000-0000-00000B3C0000}"/>
    <cellStyle name="0_BP2_Information 3" xfId="15656" xr:uid="{00000000-0005-0000-0000-00000C3C0000}"/>
    <cellStyle name="0_BP2_Information_FCF" xfId="15657" xr:uid="{00000000-0005-0000-0000-00000D3C0000}"/>
    <cellStyle name="0_BP2_Input area" xfId="15658" xr:uid="{00000000-0005-0000-0000-00000E3C0000}"/>
    <cellStyle name="0_BP2_Input area 2" xfId="15659" xr:uid="{00000000-0005-0000-0000-00000F3C0000}"/>
    <cellStyle name="0_BP2_Input area 2_FCF" xfId="15660" xr:uid="{00000000-0005-0000-0000-0000103C0000}"/>
    <cellStyle name="0_BP2_Input area 3" xfId="15661" xr:uid="{00000000-0005-0000-0000-0000113C0000}"/>
    <cellStyle name="0_BP2_Input area_FCF" xfId="15662" xr:uid="{00000000-0005-0000-0000-0000123C0000}"/>
    <cellStyle name="0_BP2_INPUT-AREA" xfId="15663" xr:uid="{00000000-0005-0000-0000-0000133C0000}"/>
    <cellStyle name="0_BP2_INPUT-AREA 2" xfId="15664" xr:uid="{00000000-0005-0000-0000-0000143C0000}"/>
    <cellStyle name="0_BP2_INPUT-AREA 2_FCF" xfId="15665" xr:uid="{00000000-0005-0000-0000-0000153C0000}"/>
    <cellStyle name="0_BP2_INPUT-AREA 3" xfId="15666" xr:uid="{00000000-0005-0000-0000-0000163C0000}"/>
    <cellStyle name="0_BP2_INPUT-AREA_FCF" xfId="15667" xr:uid="{00000000-0005-0000-0000-0000173C0000}"/>
    <cellStyle name="0_BP2_Interconnect" xfId="15668" xr:uid="{00000000-0005-0000-0000-0000183C0000}"/>
    <cellStyle name="0_BP2_Interconnect 2" xfId="15669" xr:uid="{00000000-0005-0000-0000-0000193C0000}"/>
    <cellStyle name="0_BP2_Interconnect 2_FCF" xfId="15670" xr:uid="{00000000-0005-0000-0000-00001A3C0000}"/>
    <cellStyle name="0_BP2_Interconnect 3" xfId="15671" xr:uid="{00000000-0005-0000-0000-00001B3C0000}"/>
    <cellStyle name="0_BP2_Interconnect_FCF" xfId="15672" xr:uid="{00000000-0005-0000-0000-00001C3C0000}"/>
    <cellStyle name="0_BP2_Key Figures" xfId="15673" xr:uid="{00000000-0005-0000-0000-00001D3C0000}"/>
    <cellStyle name="0_BP2_Key Figures 2" xfId="15674" xr:uid="{00000000-0005-0000-0000-00001E3C0000}"/>
    <cellStyle name="0_BP2_Key Figures 2_FCF" xfId="15675" xr:uid="{00000000-0005-0000-0000-00001F3C0000}"/>
    <cellStyle name="0_BP2_Key Figures 3" xfId="15676" xr:uid="{00000000-0005-0000-0000-0000203C0000}"/>
    <cellStyle name="0_BP2_Key Figures_FCF" xfId="15677" xr:uid="{00000000-0005-0000-0000-0000213C0000}"/>
    <cellStyle name="0_BP2_Marketing" xfId="15678" xr:uid="{00000000-0005-0000-0000-0000223C0000}"/>
    <cellStyle name="0_BP2_Marketing 2" xfId="15679" xr:uid="{00000000-0005-0000-0000-0000233C0000}"/>
    <cellStyle name="0_BP2_Marketing 2_FCF" xfId="15680" xr:uid="{00000000-0005-0000-0000-0000243C0000}"/>
    <cellStyle name="0_BP2_Marketing 3" xfId="15681" xr:uid="{00000000-0005-0000-0000-0000253C0000}"/>
    <cellStyle name="0_BP2_Marketing_FCF" xfId="15682" xr:uid="{00000000-0005-0000-0000-0000263C0000}"/>
    <cellStyle name="0_BP2_Organization" xfId="15683" xr:uid="{00000000-0005-0000-0000-0000273C0000}"/>
    <cellStyle name="0_BP2_Organization 2" xfId="15684" xr:uid="{00000000-0005-0000-0000-0000283C0000}"/>
    <cellStyle name="0_BP2_Organization 2_FCF" xfId="15685" xr:uid="{00000000-0005-0000-0000-0000293C0000}"/>
    <cellStyle name="0_BP2_Organization 3" xfId="15686" xr:uid="{00000000-0005-0000-0000-00002A3C0000}"/>
    <cellStyle name="0_BP2_Organization_FCF" xfId="15687" xr:uid="{00000000-0005-0000-0000-00002B3C0000}"/>
    <cellStyle name="0_BP2_Output" xfId="15688" xr:uid="{00000000-0005-0000-0000-00002C3C0000}"/>
    <cellStyle name="0_BP2_Output 2" xfId="15689" xr:uid="{00000000-0005-0000-0000-00002D3C0000}"/>
    <cellStyle name="0_BP2_Output 2_FCF" xfId="15690" xr:uid="{00000000-0005-0000-0000-00002E3C0000}"/>
    <cellStyle name="0_BP2_Output 3" xfId="15691" xr:uid="{00000000-0005-0000-0000-00002F3C0000}"/>
    <cellStyle name="0_BP2_Output_FCF" xfId="15692" xr:uid="{00000000-0005-0000-0000-0000303C0000}"/>
    <cellStyle name="0_BP2_Profit &amp; Loss" xfId="15693" xr:uid="{00000000-0005-0000-0000-0000313C0000}"/>
    <cellStyle name="0_BP2_Profit &amp; Loss 2" xfId="15694" xr:uid="{00000000-0005-0000-0000-0000323C0000}"/>
    <cellStyle name="0_BP2_Profit &amp; Loss 2_FCF" xfId="15695" xr:uid="{00000000-0005-0000-0000-0000333C0000}"/>
    <cellStyle name="0_BP2_Profit &amp; Loss 3" xfId="15696" xr:uid="{00000000-0005-0000-0000-0000343C0000}"/>
    <cellStyle name="0_BP2_Profit &amp; Loss_FCF" xfId="15697" xr:uid="{00000000-0005-0000-0000-0000353C0000}"/>
    <cellStyle name="0_BP2_Revenue Summary" xfId="15698" xr:uid="{00000000-0005-0000-0000-0000363C0000}"/>
    <cellStyle name="0_BP2_Revenue Summary 2" xfId="15699" xr:uid="{00000000-0005-0000-0000-0000373C0000}"/>
    <cellStyle name="0_BP2_Revenue Summary 2_FCF" xfId="15700" xr:uid="{00000000-0005-0000-0000-0000383C0000}"/>
    <cellStyle name="0_BP2_Revenue Summary 3" xfId="15701" xr:uid="{00000000-0005-0000-0000-0000393C0000}"/>
    <cellStyle name="0_BP2_Revenue Summary_FCF" xfId="15702" xr:uid="{00000000-0005-0000-0000-00003A3C0000}"/>
    <cellStyle name="0_BP2_Roaming" xfId="15703" xr:uid="{00000000-0005-0000-0000-00003B3C0000}"/>
    <cellStyle name="0_BP2_Roaming 2" xfId="15704" xr:uid="{00000000-0005-0000-0000-00003C3C0000}"/>
    <cellStyle name="0_BP2_Roaming 2_FCF" xfId="15705" xr:uid="{00000000-0005-0000-0000-00003D3C0000}"/>
    <cellStyle name="0_BP2_Roaming 3" xfId="15706" xr:uid="{00000000-0005-0000-0000-00003E3C0000}"/>
    <cellStyle name="0_BP2_Roaming_FCF" xfId="15707" xr:uid="{00000000-0005-0000-0000-00003F3C0000}"/>
    <cellStyle name="0_BP2_Sales - Channels" xfId="15708" xr:uid="{00000000-0005-0000-0000-0000403C0000}"/>
    <cellStyle name="0_BP2_Sales - Channels 2" xfId="15709" xr:uid="{00000000-0005-0000-0000-0000413C0000}"/>
    <cellStyle name="0_BP2_Sales - Channels 2_FCF" xfId="15710" xr:uid="{00000000-0005-0000-0000-0000423C0000}"/>
    <cellStyle name="0_BP2_Sales - Channels 3" xfId="15711" xr:uid="{00000000-0005-0000-0000-0000433C0000}"/>
    <cellStyle name="0_BP2_Sales - Channels_FCF" xfId="15712" xr:uid="{00000000-0005-0000-0000-0000443C0000}"/>
    <cellStyle name="0_BP2_Sales - Segments" xfId="15713" xr:uid="{00000000-0005-0000-0000-0000453C0000}"/>
    <cellStyle name="0_BP2_Sales - Segments 2" xfId="15714" xr:uid="{00000000-0005-0000-0000-0000463C0000}"/>
    <cellStyle name="0_BP2_Sales - Segments 2_FCF" xfId="15715" xr:uid="{00000000-0005-0000-0000-0000473C0000}"/>
    <cellStyle name="0_BP2_Sales - Segments 3" xfId="15716" xr:uid="{00000000-0005-0000-0000-0000483C0000}"/>
    <cellStyle name="0_BP2_Sales - Segments_FCF" xfId="15717" xr:uid="{00000000-0005-0000-0000-0000493C0000}"/>
    <cellStyle name="0_BP2_Tax Depreciation " xfId="15718" xr:uid="{00000000-0005-0000-0000-00004A3C0000}"/>
    <cellStyle name="0_BP2_Tax Depreciation  2" xfId="15719" xr:uid="{00000000-0005-0000-0000-00004B3C0000}"/>
    <cellStyle name="0_BP2_Tax Depreciation  2_FCF" xfId="15720" xr:uid="{00000000-0005-0000-0000-00004C3C0000}"/>
    <cellStyle name="0_BP2_Tax Depreciation  3" xfId="15721" xr:uid="{00000000-0005-0000-0000-00004D3C0000}"/>
    <cellStyle name="0_BP2_Tax Depreciation _FCF" xfId="15722" xr:uid="{00000000-0005-0000-0000-00004E3C0000}"/>
    <cellStyle name="0_BP2_Tele Danmark Accounts" xfId="15723" xr:uid="{00000000-0005-0000-0000-00004F3C0000}"/>
    <cellStyle name="0_BP2_Tele Danmark Accounts 2" xfId="15724" xr:uid="{00000000-0005-0000-0000-0000503C0000}"/>
    <cellStyle name="0_BP2_Tele Danmark Accounts 2_FCF" xfId="15725" xr:uid="{00000000-0005-0000-0000-0000513C0000}"/>
    <cellStyle name="0_BP2_Tele Danmark Accounts 3" xfId="15726" xr:uid="{00000000-0005-0000-0000-0000523C0000}"/>
    <cellStyle name="0_BP2_Tele Danmark Accounts_FCF" xfId="15727" xr:uid="{00000000-0005-0000-0000-0000533C0000}"/>
    <cellStyle name="0_BP2_VARIABLES" xfId="15728" xr:uid="{00000000-0005-0000-0000-0000543C0000}"/>
    <cellStyle name="0_BP2_Variables (2)" xfId="15729" xr:uid="{00000000-0005-0000-0000-0000553C0000}"/>
    <cellStyle name="0_BP2_Variables (2) 2" xfId="15730" xr:uid="{00000000-0005-0000-0000-0000563C0000}"/>
    <cellStyle name="0_BP2_Variables (2) 2_FCF" xfId="15731" xr:uid="{00000000-0005-0000-0000-0000573C0000}"/>
    <cellStyle name="0_BP2_Variables (2) 3" xfId="15732" xr:uid="{00000000-0005-0000-0000-0000583C0000}"/>
    <cellStyle name="0_BP2_Variables (2)_FCF" xfId="15733" xr:uid="{00000000-0005-0000-0000-0000593C0000}"/>
    <cellStyle name="0_BP2_VARIABLES 2" xfId="15734" xr:uid="{00000000-0005-0000-0000-00005A3C0000}"/>
    <cellStyle name="0_BP2_VARIABLES 2_FCF" xfId="15735" xr:uid="{00000000-0005-0000-0000-00005B3C0000}"/>
    <cellStyle name="0_BP2_VARIABLES 3" xfId="15736" xr:uid="{00000000-0005-0000-0000-00005C3C0000}"/>
    <cellStyle name="0_BP2_VARIABLES 4" xfId="15737" xr:uid="{00000000-0005-0000-0000-00005D3C0000}"/>
    <cellStyle name="0_BP2_VARIABLES 5" xfId="15738" xr:uid="{00000000-0005-0000-0000-00005E3C0000}"/>
    <cellStyle name="0_BP2_VARIABLES_FCF" xfId="15739" xr:uid="{00000000-0005-0000-0000-00005F3C0000}"/>
    <cellStyle name="0_BP3" xfId="15740" xr:uid="{00000000-0005-0000-0000-0000603C0000}"/>
    <cellStyle name="0_BP3 2" xfId="15741" xr:uid="{00000000-0005-0000-0000-0000613C0000}"/>
    <cellStyle name="0_BP3 2_FCF" xfId="15742" xr:uid="{00000000-0005-0000-0000-0000623C0000}"/>
    <cellStyle name="0_BP3 3" xfId="15743" xr:uid="{00000000-0005-0000-0000-0000633C0000}"/>
    <cellStyle name="0_BP3_Balance sheet" xfId="15744" xr:uid="{00000000-0005-0000-0000-0000643C0000}"/>
    <cellStyle name="0_BP3_Balance sheet 2" xfId="15745" xr:uid="{00000000-0005-0000-0000-0000653C0000}"/>
    <cellStyle name="0_BP3_Balance sheet 2_FCF" xfId="15746" xr:uid="{00000000-0005-0000-0000-0000663C0000}"/>
    <cellStyle name="0_BP3_Balance sheet 3" xfId="15747" xr:uid="{00000000-0005-0000-0000-0000673C0000}"/>
    <cellStyle name="0_BP3_Balance sheet_Cash Unit Review 2012.06 Acetow" xfId="15748" xr:uid="{00000000-0005-0000-0000-0000683C0000}"/>
    <cellStyle name="0_BP3_Balance sheet_FCF" xfId="15749" xr:uid="{00000000-0005-0000-0000-0000693C0000}"/>
    <cellStyle name="0_BP3_Balance sheet_HY 2018" xfId="15750" xr:uid="{00000000-0005-0000-0000-00006A3C0000}"/>
    <cellStyle name="0_BP3_Balance sheet_HY 2018 2" xfId="15751" xr:uid="{00000000-0005-0000-0000-00006B3C0000}"/>
    <cellStyle name="0_BP3_Balance sheet_HY 2018_Bridge de dette 2013-05_SOLVAY_V6" xfId="15752" xr:uid="{00000000-0005-0000-0000-00006C3C0000}"/>
    <cellStyle name="0_BP3_Balance sheet_HY 2018_Bridge de dette V7" xfId="15753" xr:uid="{00000000-0005-0000-0000-00006D3C0000}"/>
    <cellStyle name="0_BP3_Balance sheet_Synthèse%20IS%20Palier%20Rhodia_Mars%202013v2(1)" xfId="15754" xr:uid="{00000000-0005-0000-0000-00006E3C0000}"/>
    <cellStyle name="0_BP3_CAPEX - OPEX SUMMARY" xfId="15755" xr:uid="{00000000-0005-0000-0000-00006F3C0000}"/>
    <cellStyle name="0_BP3_CAPEX - OPEX SUMMARY 2" xfId="15756" xr:uid="{00000000-0005-0000-0000-0000703C0000}"/>
    <cellStyle name="0_BP3_CAPEX - OPEX SUMMARY 2_FCF" xfId="15757" xr:uid="{00000000-0005-0000-0000-0000713C0000}"/>
    <cellStyle name="0_BP3_CAPEX - OPEX SUMMARY 3" xfId="15758" xr:uid="{00000000-0005-0000-0000-0000723C0000}"/>
    <cellStyle name="0_BP3_CAPEX - OPEX SUMMARY_Cash Unit Review 2012.06 Acetow" xfId="15759" xr:uid="{00000000-0005-0000-0000-0000733C0000}"/>
    <cellStyle name="0_BP3_CAPEX - OPEX SUMMARY_FCF" xfId="15760" xr:uid="{00000000-0005-0000-0000-0000743C0000}"/>
    <cellStyle name="0_BP3_CAPEX - OPEX SUMMARY_HY 2018" xfId="15761" xr:uid="{00000000-0005-0000-0000-0000753C0000}"/>
    <cellStyle name="0_BP3_CAPEX - OPEX SUMMARY_HY 2018 2" xfId="15762" xr:uid="{00000000-0005-0000-0000-0000763C0000}"/>
    <cellStyle name="0_BP3_CAPEX - OPEX SUMMARY_HY 2018_Bridge de dette 2013-05_SOLVAY_V6" xfId="15763" xr:uid="{00000000-0005-0000-0000-0000773C0000}"/>
    <cellStyle name="0_BP3_CAPEX - OPEX SUMMARY_HY 2018_Bridge de dette V7" xfId="15764" xr:uid="{00000000-0005-0000-0000-0000783C0000}"/>
    <cellStyle name="0_BP3_CAPEX - OPEX SUMMARY_Synthèse%20IS%20Palier%20Rhodia_Mars%202013v2(1)" xfId="15765" xr:uid="{00000000-0005-0000-0000-0000793C0000}"/>
    <cellStyle name="0_BP3_Cash Flow" xfId="15766" xr:uid="{00000000-0005-0000-0000-00007A3C0000}"/>
    <cellStyle name="0_BP3_Cash Flow 2" xfId="15767" xr:uid="{00000000-0005-0000-0000-00007B3C0000}"/>
    <cellStyle name="0_BP3_Cash Flow 2_FCF" xfId="15768" xr:uid="{00000000-0005-0000-0000-00007C3C0000}"/>
    <cellStyle name="0_BP3_Cash Flow 3" xfId="15769" xr:uid="{00000000-0005-0000-0000-00007D3C0000}"/>
    <cellStyle name="0_BP3_Cash Flow_Cash Unit Review 2012.06 Acetow" xfId="15770" xr:uid="{00000000-0005-0000-0000-00007E3C0000}"/>
    <cellStyle name="0_BP3_Cash Flow_FCF" xfId="15771" xr:uid="{00000000-0005-0000-0000-00007F3C0000}"/>
    <cellStyle name="0_BP3_Cash Flow_HY 2018" xfId="15772" xr:uid="{00000000-0005-0000-0000-0000803C0000}"/>
    <cellStyle name="0_BP3_Cash Flow_HY 2018 2" xfId="15773" xr:uid="{00000000-0005-0000-0000-0000813C0000}"/>
    <cellStyle name="0_BP3_Cash Flow_HY 2018_Bridge de dette 2013-05_SOLVAY_V6" xfId="15774" xr:uid="{00000000-0005-0000-0000-0000823C0000}"/>
    <cellStyle name="0_BP3_Cash Flow_HY 2018_Bridge de dette V7" xfId="15775" xr:uid="{00000000-0005-0000-0000-0000833C0000}"/>
    <cellStyle name="0_BP3_Cash Flow_Synthèse%20IS%20Palier%20Rhodia_Mars%202013v2(1)" xfId="15776" xr:uid="{00000000-0005-0000-0000-0000843C0000}"/>
    <cellStyle name="0_BP3_Cash Unit Review 2012.06 Acetow" xfId="15777" xr:uid="{00000000-0005-0000-0000-0000853C0000}"/>
    <cellStyle name="0_BP3_Contens" xfId="15778" xr:uid="{00000000-0005-0000-0000-0000863C0000}"/>
    <cellStyle name="0_BP3_Contens 2" xfId="15779" xr:uid="{00000000-0005-0000-0000-0000873C0000}"/>
    <cellStyle name="0_BP3_Contens 2_FCF" xfId="15780" xr:uid="{00000000-0005-0000-0000-0000883C0000}"/>
    <cellStyle name="0_BP3_Contens 3" xfId="15781" xr:uid="{00000000-0005-0000-0000-0000893C0000}"/>
    <cellStyle name="0_BP3_Contens_Cash Unit Review 2012.06 Acetow" xfId="15782" xr:uid="{00000000-0005-0000-0000-00008A3C0000}"/>
    <cellStyle name="0_BP3_Contens_FCF" xfId="15783" xr:uid="{00000000-0005-0000-0000-00008B3C0000}"/>
    <cellStyle name="0_BP3_Contens_HY 2018" xfId="15784" xr:uid="{00000000-0005-0000-0000-00008C3C0000}"/>
    <cellStyle name="0_BP3_Contens_HY 2018 2" xfId="15785" xr:uid="{00000000-0005-0000-0000-00008D3C0000}"/>
    <cellStyle name="0_BP3_Contens_HY 2018_Bridge de dette 2013-05_SOLVAY_V6" xfId="15786" xr:uid="{00000000-0005-0000-0000-00008E3C0000}"/>
    <cellStyle name="0_BP3_Contens_HY 2018_Bridge de dette V7" xfId="15787" xr:uid="{00000000-0005-0000-0000-00008F3C0000}"/>
    <cellStyle name="0_BP3_Contens_Synthèse%20IS%20Palier%20Rhodia_Mars%202013v2(1)" xfId="15788" xr:uid="{00000000-0005-0000-0000-0000903C0000}"/>
    <cellStyle name="0_BP3_Deferred Tax Calculations" xfId="15789" xr:uid="{00000000-0005-0000-0000-0000913C0000}"/>
    <cellStyle name="0_BP3_Deferred Tax Calculations 2" xfId="15790" xr:uid="{00000000-0005-0000-0000-0000923C0000}"/>
    <cellStyle name="0_BP3_Deferred Tax Calculations 2_FCF" xfId="15791" xr:uid="{00000000-0005-0000-0000-0000933C0000}"/>
    <cellStyle name="0_BP3_Deferred Tax Calculations 3" xfId="15792" xr:uid="{00000000-0005-0000-0000-0000943C0000}"/>
    <cellStyle name="0_BP3_Deferred Tax Calculations_Cash Unit Review 2012.06 Acetow" xfId="15793" xr:uid="{00000000-0005-0000-0000-0000953C0000}"/>
    <cellStyle name="0_BP3_Deferred Tax Calculations_FCF" xfId="15794" xr:uid="{00000000-0005-0000-0000-0000963C0000}"/>
    <cellStyle name="0_BP3_Deferred Tax Calculations_HY 2018" xfId="15795" xr:uid="{00000000-0005-0000-0000-0000973C0000}"/>
    <cellStyle name="0_BP3_Deferred Tax Calculations_HY 2018 2" xfId="15796" xr:uid="{00000000-0005-0000-0000-0000983C0000}"/>
    <cellStyle name="0_BP3_Deferred Tax Calculations_HY 2018_Bridge de dette 2013-05_SOLVAY_V6" xfId="15797" xr:uid="{00000000-0005-0000-0000-0000993C0000}"/>
    <cellStyle name="0_BP3_Deferred Tax Calculations_HY 2018_Bridge de dette V7" xfId="15798" xr:uid="{00000000-0005-0000-0000-00009A3C0000}"/>
    <cellStyle name="0_BP3_Deferred Tax Calculations_Synthèse%20IS%20Palier%20Rhodia_Mars%202013v2(1)" xfId="15799" xr:uid="{00000000-0005-0000-0000-00009B3C0000}"/>
    <cellStyle name="0_BP3_Economic Depreciation" xfId="15800" xr:uid="{00000000-0005-0000-0000-00009C3C0000}"/>
    <cellStyle name="0_BP3_Economic Depreciation 2" xfId="15801" xr:uid="{00000000-0005-0000-0000-00009D3C0000}"/>
    <cellStyle name="0_BP3_Economic Depreciation 2_FCF" xfId="15802" xr:uid="{00000000-0005-0000-0000-00009E3C0000}"/>
    <cellStyle name="0_BP3_Economic Depreciation 3" xfId="15803" xr:uid="{00000000-0005-0000-0000-00009F3C0000}"/>
    <cellStyle name="0_BP3_Economic Depreciation_Cash Unit Review 2012.06 Acetow" xfId="15804" xr:uid="{00000000-0005-0000-0000-0000A03C0000}"/>
    <cellStyle name="0_BP3_Economic Depreciation_FCF" xfId="15805" xr:uid="{00000000-0005-0000-0000-0000A13C0000}"/>
    <cellStyle name="0_BP3_Economic Depreciation_HY 2018" xfId="15806" xr:uid="{00000000-0005-0000-0000-0000A23C0000}"/>
    <cellStyle name="0_BP3_Economic Depreciation_HY 2018 2" xfId="15807" xr:uid="{00000000-0005-0000-0000-0000A33C0000}"/>
    <cellStyle name="0_BP3_Economic Depreciation_HY 2018_Bridge de dette 2013-05_SOLVAY_V6" xfId="15808" xr:uid="{00000000-0005-0000-0000-0000A43C0000}"/>
    <cellStyle name="0_BP3_Economic Depreciation_HY 2018_Bridge de dette V7" xfId="15809" xr:uid="{00000000-0005-0000-0000-0000A53C0000}"/>
    <cellStyle name="0_BP3_Economic Depreciation_Synthèse%20IS%20Palier%20Rhodia_Mars%202013v2(1)" xfId="15810" xr:uid="{00000000-0005-0000-0000-0000A63C0000}"/>
    <cellStyle name="0_BP3_FCF" xfId="15811" xr:uid="{00000000-0005-0000-0000-0000A73C0000}"/>
    <cellStyle name="0_BP3_Financing" xfId="15812" xr:uid="{00000000-0005-0000-0000-0000A83C0000}"/>
    <cellStyle name="0_BP3_Financing 2" xfId="15813" xr:uid="{00000000-0005-0000-0000-0000A93C0000}"/>
    <cellStyle name="0_BP3_Financing 2_FCF" xfId="15814" xr:uid="{00000000-0005-0000-0000-0000AA3C0000}"/>
    <cellStyle name="0_BP3_Financing 3" xfId="15815" xr:uid="{00000000-0005-0000-0000-0000AB3C0000}"/>
    <cellStyle name="0_BP3_Financing_Cash Unit Review 2012.06 Acetow" xfId="15816" xr:uid="{00000000-0005-0000-0000-0000AC3C0000}"/>
    <cellStyle name="0_BP3_Financing_FCF" xfId="15817" xr:uid="{00000000-0005-0000-0000-0000AD3C0000}"/>
    <cellStyle name="0_BP3_Financing_HY 2018" xfId="15818" xr:uid="{00000000-0005-0000-0000-0000AE3C0000}"/>
    <cellStyle name="0_BP3_Financing_HY 2018 2" xfId="15819" xr:uid="{00000000-0005-0000-0000-0000AF3C0000}"/>
    <cellStyle name="0_BP3_Financing_HY 2018_Bridge de dette 2013-05_SOLVAY_V6" xfId="15820" xr:uid="{00000000-0005-0000-0000-0000B03C0000}"/>
    <cellStyle name="0_BP3_Financing_HY 2018_Bridge de dette V7" xfId="15821" xr:uid="{00000000-0005-0000-0000-0000B13C0000}"/>
    <cellStyle name="0_BP3_Financing_Synthèse%20IS%20Palier%20Rhodia_Mars%202013v2(1)" xfId="15822" xr:uid="{00000000-0005-0000-0000-0000B23C0000}"/>
    <cellStyle name="0_BP3_Frontpage" xfId="15823" xr:uid="{00000000-0005-0000-0000-0000B33C0000}"/>
    <cellStyle name="0_BP3_Frontpage 2" xfId="15824" xr:uid="{00000000-0005-0000-0000-0000B43C0000}"/>
    <cellStyle name="0_BP3_Frontpage 2_FCF" xfId="15825" xr:uid="{00000000-0005-0000-0000-0000B53C0000}"/>
    <cellStyle name="0_BP3_Frontpage 3" xfId="15826" xr:uid="{00000000-0005-0000-0000-0000B63C0000}"/>
    <cellStyle name="0_BP3_Frontpage_Cash Unit Review 2012.06 Acetow" xfId="15827" xr:uid="{00000000-0005-0000-0000-0000B73C0000}"/>
    <cellStyle name="0_BP3_Frontpage_FCF" xfId="15828" xr:uid="{00000000-0005-0000-0000-0000B83C0000}"/>
    <cellStyle name="0_BP3_Frontpage_HY 2018" xfId="15829" xr:uid="{00000000-0005-0000-0000-0000B93C0000}"/>
    <cellStyle name="0_BP3_Frontpage_HY 2018 2" xfId="15830" xr:uid="{00000000-0005-0000-0000-0000BA3C0000}"/>
    <cellStyle name="0_BP3_Frontpage_HY 2018_Bridge de dette 2013-05_SOLVAY_V6" xfId="15831" xr:uid="{00000000-0005-0000-0000-0000BB3C0000}"/>
    <cellStyle name="0_BP3_Frontpage_HY 2018_Bridge de dette V7" xfId="15832" xr:uid="{00000000-0005-0000-0000-0000BC3C0000}"/>
    <cellStyle name="0_BP3_Frontpage_Synthèse%20IS%20Palier%20Rhodia_Mars%202013v2(1)" xfId="15833" xr:uid="{00000000-0005-0000-0000-0000BD3C0000}"/>
    <cellStyle name="0_BP3_HY 2018" xfId="15834" xr:uid="{00000000-0005-0000-0000-0000BE3C0000}"/>
    <cellStyle name="0_BP3_HY 2018 2" xfId="15835" xr:uid="{00000000-0005-0000-0000-0000BF3C0000}"/>
    <cellStyle name="0_BP3_HY 2018_Bridge de dette 2013-05_SOLVAY_V6" xfId="15836" xr:uid="{00000000-0005-0000-0000-0000C03C0000}"/>
    <cellStyle name="0_BP3_HY 2018_Bridge de dette V7" xfId="15837" xr:uid="{00000000-0005-0000-0000-0000C13C0000}"/>
    <cellStyle name="0_BP3_Indstilling" xfId="15838" xr:uid="{00000000-0005-0000-0000-0000C23C0000}"/>
    <cellStyle name="0_BP3_Indstilling 2" xfId="15839" xr:uid="{00000000-0005-0000-0000-0000C33C0000}"/>
    <cellStyle name="0_BP3_Indstilling 2_FCF" xfId="15840" xr:uid="{00000000-0005-0000-0000-0000C43C0000}"/>
    <cellStyle name="0_BP3_Indstilling 3" xfId="15841" xr:uid="{00000000-0005-0000-0000-0000C53C0000}"/>
    <cellStyle name="0_BP3_Indstilling_Cash Unit Review 2012.06 Acetow" xfId="15842" xr:uid="{00000000-0005-0000-0000-0000C63C0000}"/>
    <cellStyle name="0_BP3_Indstilling_FCF" xfId="15843" xr:uid="{00000000-0005-0000-0000-0000C73C0000}"/>
    <cellStyle name="0_BP3_Indstilling_HY 2018" xfId="15844" xr:uid="{00000000-0005-0000-0000-0000C83C0000}"/>
    <cellStyle name="0_BP3_Indstilling_HY 2018 2" xfId="15845" xr:uid="{00000000-0005-0000-0000-0000C93C0000}"/>
    <cellStyle name="0_BP3_Indstilling_HY 2018_Bridge de dette 2013-05_SOLVAY_V6" xfId="15846" xr:uid="{00000000-0005-0000-0000-0000CA3C0000}"/>
    <cellStyle name="0_BP3_Indstilling_HY 2018_Bridge de dette V7" xfId="15847" xr:uid="{00000000-0005-0000-0000-0000CB3C0000}"/>
    <cellStyle name="0_BP3_Indstilling_Synthèse%20IS%20Palier%20Rhodia_Mars%202013v2(1)" xfId="15848" xr:uid="{00000000-0005-0000-0000-0000CC3C0000}"/>
    <cellStyle name="0_BP3_Inflation &amp; Currency" xfId="15849" xr:uid="{00000000-0005-0000-0000-0000CD3C0000}"/>
    <cellStyle name="0_BP3_Inflation &amp; Currency 2" xfId="15850" xr:uid="{00000000-0005-0000-0000-0000CE3C0000}"/>
    <cellStyle name="0_BP3_Inflation &amp; Currency 2_FCF" xfId="15851" xr:uid="{00000000-0005-0000-0000-0000CF3C0000}"/>
    <cellStyle name="0_BP3_Inflation &amp; Currency 3" xfId="15852" xr:uid="{00000000-0005-0000-0000-0000D03C0000}"/>
    <cellStyle name="0_BP3_Inflation &amp; Currency_Cash Unit Review 2012.06 Acetow" xfId="15853" xr:uid="{00000000-0005-0000-0000-0000D13C0000}"/>
    <cellStyle name="0_BP3_Inflation &amp; Currency_FCF" xfId="15854" xr:uid="{00000000-0005-0000-0000-0000D23C0000}"/>
    <cellStyle name="0_BP3_Inflation &amp; Currency_HY 2018" xfId="15855" xr:uid="{00000000-0005-0000-0000-0000D33C0000}"/>
    <cellStyle name="0_BP3_Inflation &amp; Currency_HY 2018 2" xfId="15856" xr:uid="{00000000-0005-0000-0000-0000D43C0000}"/>
    <cellStyle name="0_BP3_Inflation &amp; Currency_HY 2018_Bridge de dette 2013-05_SOLVAY_V6" xfId="15857" xr:uid="{00000000-0005-0000-0000-0000D53C0000}"/>
    <cellStyle name="0_BP3_Inflation &amp; Currency_HY 2018_Bridge de dette V7" xfId="15858" xr:uid="{00000000-0005-0000-0000-0000D63C0000}"/>
    <cellStyle name="0_BP3_Inflation &amp; Currency_Synthèse%20IS%20Palier%20Rhodia_Mars%202013v2(1)" xfId="15859" xr:uid="{00000000-0005-0000-0000-0000D73C0000}"/>
    <cellStyle name="0_BP3_Information" xfId="15860" xr:uid="{00000000-0005-0000-0000-0000D83C0000}"/>
    <cellStyle name="0_BP3_Information 2" xfId="15861" xr:uid="{00000000-0005-0000-0000-0000D93C0000}"/>
    <cellStyle name="0_BP3_Information 2_FCF" xfId="15862" xr:uid="{00000000-0005-0000-0000-0000DA3C0000}"/>
    <cellStyle name="0_BP3_Information 3" xfId="15863" xr:uid="{00000000-0005-0000-0000-0000DB3C0000}"/>
    <cellStyle name="0_BP3_Information_Cash Unit Review 2012.06 Acetow" xfId="15864" xr:uid="{00000000-0005-0000-0000-0000DC3C0000}"/>
    <cellStyle name="0_BP3_Information_FCF" xfId="15865" xr:uid="{00000000-0005-0000-0000-0000DD3C0000}"/>
    <cellStyle name="0_BP3_Information_HY 2018" xfId="15866" xr:uid="{00000000-0005-0000-0000-0000DE3C0000}"/>
    <cellStyle name="0_BP3_Information_HY 2018 2" xfId="15867" xr:uid="{00000000-0005-0000-0000-0000DF3C0000}"/>
    <cellStyle name="0_BP3_Information_HY 2018_Bridge de dette 2013-05_SOLVAY_V6" xfId="15868" xr:uid="{00000000-0005-0000-0000-0000E03C0000}"/>
    <cellStyle name="0_BP3_Information_HY 2018_Bridge de dette V7" xfId="15869" xr:uid="{00000000-0005-0000-0000-0000E13C0000}"/>
    <cellStyle name="0_BP3_Information_Synthèse%20IS%20Palier%20Rhodia_Mars%202013v2(1)" xfId="15870" xr:uid="{00000000-0005-0000-0000-0000E23C0000}"/>
    <cellStyle name="0_BP3_Input area" xfId="15871" xr:uid="{00000000-0005-0000-0000-0000E33C0000}"/>
    <cellStyle name="0_BP3_Input area 2" xfId="15872" xr:uid="{00000000-0005-0000-0000-0000E43C0000}"/>
    <cellStyle name="0_BP3_Input area 2_FCF" xfId="15873" xr:uid="{00000000-0005-0000-0000-0000E53C0000}"/>
    <cellStyle name="0_BP3_Input area 3" xfId="15874" xr:uid="{00000000-0005-0000-0000-0000E63C0000}"/>
    <cellStyle name="0_BP3_Input area 4" xfId="15875" xr:uid="{00000000-0005-0000-0000-0000E73C0000}"/>
    <cellStyle name="0_BP3_Input area_FCF" xfId="15876" xr:uid="{00000000-0005-0000-0000-0000E83C0000}"/>
    <cellStyle name="0_BP3_Input area_Synthèse%20IS%20Palier%20Rhodia_Mars%202013v2(1)" xfId="15877" xr:uid="{00000000-0005-0000-0000-0000E93C0000}"/>
    <cellStyle name="0_BP3_INPUT-AREA" xfId="15878" xr:uid="{00000000-0005-0000-0000-0000EA3C0000}"/>
    <cellStyle name="0_BP3_INPUT-AREA 2" xfId="15879" xr:uid="{00000000-0005-0000-0000-0000EB3C0000}"/>
    <cellStyle name="0_BP3_INPUT-AREA 2_FCF" xfId="15880" xr:uid="{00000000-0005-0000-0000-0000EC3C0000}"/>
    <cellStyle name="0_BP3_INPUT-AREA 3" xfId="15881" xr:uid="{00000000-0005-0000-0000-0000ED3C0000}"/>
    <cellStyle name="0_BP3_INPUT-AREA_Cash Unit Review 2012.06 Acetow" xfId="15882" xr:uid="{00000000-0005-0000-0000-0000EE3C0000}"/>
    <cellStyle name="0_BP3_INPUT-AREA_FCF" xfId="15883" xr:uid="{00000000-0005-0000-0000-0000EF3C0000}"/>
    <cellStyle name="0_BP3_INPUT-AREA_HY 2018" xfId="15884" xr:uid="{00000000-0005-0000-0000-0000F03C0000}"/>
    <cellStyle name="0_BP3_INPUT-AREA_HY 2018 2" xfId="15885" xr:uid="{00000000-0005-0000-0000-0000F13C0000}"/>
    <cellStyle name="0_BP3_INPUT-AREA_HY 2018_Bridge de dette 2013-05_SOLVAY_V6" xfId="15886" xr:uid="{00000000-0005-0000-0000-0000F23C0000}"/>
    <cellStyle name="0_BP3_INPUT-AREA_HY 2018_Bridge de dette V7" xfId="15887" xr:uid="{00000000-0005-0000-0000-0000F33C0000}"/>
    <cellStyle name="0_BP3_INPUT-AREA_Synthèse%20IS%20Palier%20Rhodia_Mars%202013v2(1)" xfId="15888" xr:uid="{00000000-0005-0000-0000-0000F43C0000}"/>
    <cellStyle name="0_BP3_Interconnect" xfId="15889" xr:uid="{00000000-0005-0000-0000-0000F53C0000}"/>
    <cellStyle name="0_BP3_Interconnect 2" xfId="15890" xr:uid="{00000000-0005-0000-0000-0000F63C0000}"/>
    <cellStyle name="0_BP3_Interconnect 2_FCF" xfId="15891" xr:uid="{00000000-0005-0000-0000-0000F73C0000}"/>
    <cellStyle name="0_BP3_Interconnect 3" xfId="15892" xr:uid="{00000000-0005-0000-0000-0000F83C0000}"/>
    <cellStyle name="0_BP3_Interconnect 4" xfId="15893" xr:uid="{00000000-0005-0000-0000-0000F93C0000}"/>
    <cellStyle name="0_BP3_Interconnect_FCF" xfId="15894" xr:uid="{00000000-0005-0000-0000-0000FA3C0000}"/>
    <cellStyle name="0_BP3_Interconnect_Synthèse%20IS%20Palier%20Rhodia_Mars%202013v2(1)" xfId="15895" xr:uid="{00000000-0005-0000-0000-0000FB3C0000}"/>
    <cellStyle name="0_BP3_Key Figures" xfId="15896" xr:uid="{00000000-0005-0000-0000-0000FC3C0000}"/>
    <cellStyle name="0_BP3_Key Figures 2" xfId="15897" xr:uid="{00000000-0005-0000-0000-0000FD3C0000}"/>
    <cellStyle name="0_BP3_Key Figures 2_FCF" xfId="15898" xr:uid="{00000000-0005-0000-0000-0000FE3C0000}"/>
    <cellStyle name="0_BP3_Key Figures 3" xfId="15899" xr:uid="{00000000-0005-0000-0000-0000FF3C0000}"/>
    <cellStyle name="0_BP3_Key Figures_Cash Unit Review 2012.06 Acetow" xfId="15900" xr:uid="{00000000-0005-0000-0000-0000003D0000}"/>
    <cellStyle name="0_BP3_Key Figures_FCF" xfId="15901" xr:uid="{00000000-0005-0000-0000-0000013D0000}"/>
    <cellStyle name="0_BP3_Key Figures_HY 2018" xfId="15902" xr:uid="{00000000-0005-0000-0000-0000023D0000}"/>
    <cellStyle name="0_BP3_Key Figures_HY 2018 2" xfId="15903" xr:uid="{00000000-0005-0000-0000-0000033D0000}"/>
    <cellStyle name="0_BP3_Key Figures_HY 2018_Bridge de dette 2013-05_SOLVAY_V6" xfId="15904" xr:uid="{00000000-0005-0000-0000-0000043D0000}"/>
    <cellStyle name="0_BP3_Key Figures_HY 2018_Bridge de dette V7" xfId="15905" xr:uid="{00000000-0005-0000-0000-0000053D0000}"/>
    <cellStyle name="0_BP3_Key Figures_Synthèse%20IS%20Palier%20Rhodia_Mars%202013v2(1)" xfId="15906" xr:uid="{00000000-0005-0000-0000-0000063D0000}"/>
    <cellStyle name="0_BP3_Marketing" xfId="15907" xr:uid="{00000000-0005-0000-0000-0000073D0000}"/>
    <cellStyle name="0_BP3_Marketing 2" xfId="15908" xr:uid="{00000000-0005-0000-0000-0000083D0000}"/>
    <cellStyle name="0_BP3_Marketing 2_FCF" xfId="15909" xr:uid="{00000000-0005-0000-0000-0000093D0000}"/>
    <cellStyle name="0_BP3_Marketing 3" xfId="15910" xr:uid="{00000000-0005-0000-0000-00000A3D0000}"/>
    <cellStyle name="0_BP3_Marketing 4" xfId="15911" xr:uid="{00000000-0005-0000-0000-00000B3D0000}"/>
    <cellStyle name="0_BP3_Marketing_FCF" xfId="15912" xr:uid="{00000000-0005-0000-0000-00000C3D0000}"/>
    <cellStyle name="0_BP3_Marketing_Synthèse%20IS%20Palier%20Rhodia_Mars%202013v2(1)" xfId="15913" xr:uid="{00000000-0005-0000-0000-00000D3D0000}"/>
    <cellStyle name="0_BP3_Organization" xfId="15914" xr:uid="{00000000-0005-0000-0000-00000E3D0000}"/>
    <cellStyle name="0_BP3_Organization 2" xfId="15915" xr:uid="{00000000-0005-0000-0000-00000F3D0000}"/>
    <cellStyle name="0_BP3_Organization 2_FCF" xfId="15916" xr:uid="{00000000-0005-0000-0000-0000103D0000}"/>
    <cellStyle name="0_BP3_Organization 3" xfId="15917" xr:uid="{00000000-0005-0000-0000-0000113D0000}"/>
    <cellStyle name="0_BP3_Organization_Cash Unit Review 2012.06 Acetow" xfId="15918" xr:uid="{00000000-0005-0000-0000-0000123D0000}"/>
    <cellStyle name="0_BP3_Organization_FCF" xfId="15919" xr:uid="{00000000-0005-0000-0000-0000133D0000}"/>
    <cellStyle name="0_BP3_Organization_HY 2018" xfId="15920" xr:uid="{00000000-0005-0000-0000-0000143D0000}"/>
    <cellStyle name="0_BP3_Organization_HY 2018 2" xfId="15921" xr:uid="{00000000-0005-0000-0000-0000153D0000}"/>
    <cellStyle name="0_BP3_Organization_HY 2018_Bridge de dette 2013-05_SOLVAY_V6" xfId="15922" xr:uid="{00000000-0005-0000-0000-0000163D0000}"/>
    <cellStyle name="0_BP3_Organization_HY 2018_Bridge de dette V7" xfId="15923" xr:uid="{00000000-0005-0000-0000-0000173D0000}"/>
    <cellStyle name="0_BP3_Organization_Synthèse%20IS%20Palier%20Rhodia_Mars%202013v2(1)" xfId="15924" xr:uid="{00000000-0005-0000-0000-0000183D0000}"/>
    <cellStyle name="0_BP3_Output" xfId="15925" xr:uid="{00000000-0005-0000-0000-0000193D0000}"/>
    <cellStyle name="0_BP3_Output 2" xfId="15926" xr:uid="{00000000-0005-0000-0000-00001A3D0000}"/>
    <cellStyle name="0_BP3_Output 2_FCF" xfId="15927" xr:uid="{00000000-0005-0000-0000-00001B3D0000}"/>
    <cellStyle name="0_BP3_Output 3" xfId="15928" xr:uid="{00000000-0005-0000-0000-00001C3D0000}"/>
    <cellStyle name="0_BP3_Output 4" xfId="15929" xr:uid="{00000000-0005-0000-0000-00001D3D0000}"/>
    <cellStyle name="0_BP3_Output_FCF" xfId="15930" xr:uid="{00000000-0005-0000-0000-00001E3D0000}"/>
    <cellStyle name="0_BP3_Output_Synthèse%20IS%20Palier%20Rhodia_Mars%202013v2(1)" xfId="15931" xr:uid="{00000000-0005-0000-0000-00001F3D0000}"/>
    <cellStyle name="0_BP3_Profit &amp; Loss" xfId="15932" xr:uid="{00000000-0005-0000-0000-0000203D0000}"/>
    <cellStyle name="0_BP3_Profit &amp; Loss 2" xfId="15933" xr:uid="{00000000-0005-0000-0000-0000213D0000}"/>
    <cellStyle name="0_BP3_Profit &amp; Loss 2_FCF" xfId="15934" xr:uid="{00000000-0005-0000-0000-0000223D0000}"/>
    <cellStyle name="0_BP3_Profit &amp; Loss 3" xfId="15935" xr:uid="{00000000-0005-0000-0000-0000233D0000}"/>
    <cellStyle name="0_BP3_Profit &amp; Loss_Cash Unit Review 2012.06 Acetow" xfId="15936" xr:uid="{00000000-0005-0000-0000-0000243D0000}"/>
    <cellStyle name="0_BP3_Profit &amp; Loss_FCF" xfId="15937" xr:uid="{00000000-0005-0000-0000-0000253D0000}"/>
    <cellStyle name="0_BP3_Profit &amp; Loss_HY 2018" xfId="15938" xr:uid="{00000000-0005-0000-0000-0000263D0000}"/>
    <cellStyle name="0_BP3_Profit &amp; Loss_HY 2018 2" xfId="15939" xr:uid="{00000000-0005-0000-0000-0000273D0000}"/>
    <cellStyle name="0_BP3_Profit &amp; Loss_HY 2018_Bridge de dette 2013-05_SOLVAY_V6" xfId="15940" xr:uid="{00000000-0005-0000-0000-0000283D0000}"/>
    <cellStyle name="0_BP3_Profit &amp; Loss_HY 2018_Bridge de dette V7" xfId="15941" xr:uid="{00000000-0005-0000-0000-0000293D0000}"/>
    <cellStyle name="0_BP3_Profit &amp; Loss_Synthèse%20IS%20Palier%20Rhodia_Mars%202013v2(1)" xfId="15942" xr:uid="{00000000-0005-0000-0000-00002A3D0000}"/>
    <cellStyle name="0_BP3_Revenue Summary" xfId="15943" xr:uid="{00000000-0005-0000-0000-00002B3D0000}"/>
    <cellStyle name="0_BP3_Revenue Summary 2" xfId="15944" xr:uid="{00000000-0005-0000-0000-00002C3D0000}"/>
    <cellStyle name="0_BP3_Revenue Summary 2_FCF" xfId="15945" xr:uid="{00000000-0005-0000-0000-00002D3D0000}"/>
    <cellStyle name="0_BP3_Revenue Summary 3" xfId="15946" xr:uid="{00000000-0005-0000-0000-00002E3D0000}"/>
    <cellStyle name="0_BP3_Revenue Summary_Cash Unit Review 2012.06 Acetow" xfId="15947" xr:uid="{00000000-0005-0000-0000-00002F3D0000}"/>
    <cellStyle name="0_BP3_Revenue Summary_FCF" xfId="15948" xr:uid="{00000000-0005-0000-0000-0000303D0000}"/>
    <cellStyle name="0_BP3_Revenue Summary_HY 2018" xfId="15949" xr:uid="{00000000-0005-0000-0000-0000313D0000}"/>
    <cellStyle name="0_BP3_Revenue Summary_HY 2018 2" xfId="15950" xr:uid="{00000000-0005-0000-0000-0000323D0000}"/>
    <cellStyle name="0_BP3_Revenue Summary_HY 2018_Bridge de dette 2013-05_SOLVAY_V6" xfId="15951" xr:uid="{00000000-0005-0000-0000-0000333D0000}"/>
    <cellStyle name="0_BP3_Revenue Summary_HY 2018_Bridge de dette V7" xfId="15952" xr:uid="{00000000-0005-0000-0000-0000343D0000}"/>
    <cellStyle name="0_BP3_Revenue Summary_Synthèse%20IS%20Palier%20Rhodia_Mars%202013v2(1)" xfId="15953" xr:uid="{00000000-0005-0000-0000-0000353D0000}"/>
    <cellStyle name="0_BP3_Roaming" xfId="15954" xr:uid="{00000000-0005-0000-0000-0000363D0000}"/>
    <cellStyle name="0_BP3_Roaming 2" xfId="15955" xr:uid="{00000000-0005-0000-0000-0000373D0000}"/>
    <cellStyle name="0_BP3_Roaming 2_FCF" xfId="15956" xr:uid="{00000000-0005-0000-0000-0000383D0000}"/>
    <cellStyle name="0_BP3_Roaming 3" xfId="15957" xr:uid="{00000000-0005-0000-0000-0000393D0000}"/>
    <cellStyle name="0_BP3_Roaming 4" xfId="15958" xr:uid="{00000000-0005-0000-0000-00003A3D0000}"/>
    <cellStyle name="0_BP3_Roaming_FCF" xfId="15959" xr:uid="{00000000-0005-0000-0000-00003B3D0000}"/>
    <cellStyle name="0_BP3_Roaming_Synthèse%20IS%20Palier%20Rhodia_Mars%202013v2(1)" xfId="15960" xr:uid="{00000000-0005-0000-0000-00003C3D0000}"/>
    <cellStyle name="0_BP3_Sales - Channels" xfId="15961" xr:uid="{00000000-0005-0000-0000-00003D3D0000}"/>
    <cellStyle name="0_BP3_Sales - Channels 2" xfId="15962" xr:uid="{00000000-0005-0000-0000-00003E3D0000}"/>
    <cellStyle name="0_BP3_Sales - Channels 2_FCF" xfId="15963" xr:uid="{00000000-0005-0000-0000-00003F3D0000}"/>
    <cellStyle name="0_BP3_Sales - Channels 3" xfId="15964" xr:uid="{00000000-0005-0000-0000-0000403D0000}"/>
    <cellStyle name="0_BP3_Sales - Channels 4" xfId="15965" xr:uid="{00000000-0005-0000-0000-0000413D0000}"/>
    <cellStyle name="0_BP3_Sales - Channels_FCF" xfId="15966" xr:uid="{00000000-0005-0000-0000-0000423D0000}"/>
    <cellStyle name="0_BP3_Sales - Channels_Synthèse%20IS%20Palier%20Rhodia_Mars%202013v2(1)" xfId="15967" xr:uid="{00000000-0005-0000-0000-0000433D0000}"/>
    <cellStyle name="0_BP3_Sales - Segments" xfId="15968" xr:uid="{00000000-0005-0000-0000-0000443D0000}"/>
    <cellStyle name="0_BP3_Sales - Segments 2" xfId="15969" xr:uid="{00000000-0005-0000-0000-0000453D0000}"/>
    <cellStyle name="0_BP3_Sales - Segments 2_FCF" xfId="15970" xr:uid="{00000000-0005-0000-0000-0000463D0000}"/>
    <cellStyle name="0_BP3_Sales - Segments 3" xfId="15971" xr:uid="{00000000-0005-0000-0000-0000473D0000}"/>
    <cellStyle name="0_BP3_Sales - Segments 4" xfId="15972" xr:uid="{00000000-0005-0000-0000-0000483D0000}"/>
    <cellStyle name="0_BP3_Sales - Segments_FCF" xfId="15973" xr:uid="{00000000-0005-0000-0000-0000493D0000}"/>
    <cellStyle name="0_BP3_Sales - Segments_Synthèse%20IS%20Palier%20Rhodia_Mars%202013v2(1)" xfId="15974" xr:uid="{00000000-0005-0000-0000-00004A3D0000}"/>
    <cellStyle name="0_BP3_Synthèse%20IS%20Palier%20Rhodia_Mars%202013v2(1)" xfId="15975" xr:uid="{00000000-0005-0000-0000-00004B3D0000}"/>
    <cellStyle name="0_BP3_Tax Depreciation " xfId="15976" xr:uid="{00000000-0005-0000-0000-00004C3D0000}"/>
    <cellStyle name="0_BP3_Tax Depreciation  2" xfId="15977" xr:uid="{00000000-0005-0000-0000-00004D3D0000}"/>
    <cellStyle name="0_BP3_Tax Depreciation  2_FCF" xfId="15978" xr:uid="{00000000-0005-0000-0000-00004E3D0000}"/>
    <cellStyle name="0_BP3_Tax Depreciation  3" xfId="15979" xr:uid="{00000000-0005-0000-0000-00004F3D0000}"/>
    <cellStyle name="0_BP3_Tax Depreciation _Cash Unit Review 2012.06 Acetow" xfId="15980" xr:uid="{00000000-0005-0000-0000-0000503D0000}"/>
    <cellStyle name="0_BP3_Tax Depreciation _FCF" xfId="15981" xr:uid="{00000000-0005-0000-0000-0000513D0000}"/>
    <cellStyle name="0_BP3_Tax Depreciation _HY 2018" xfId="15982" xr:uid="{00000000-0005-0000-0000-0000523D0000}"/>
    <cellStyle name="0_BP3_Tax Depreciation _HY 2018 2" xfId="15983" xr:uid="{00000000-0005-0000-0000-0000533D0000}"/>
    <cellStyle name="0_BP3_Tax Depreciation _HY 2018_Bridge de dette 2013-05_SOLVAY_V6" xfId="15984" xr:uid="{00000000-0005-0000-0000-0000543D0000}"/>
    <cellStyle name="0_BP3_Tax Depreciation _HY 2018_Bridge de dette V7" xfId="15985" xr:uid="{00000000-0005-0000-0000-0000553D0000}"/>
    <cellStyle name="0_BP3_Tax Depreciation _Synthèse%20IS%20Palier%20Rhodia_Mars%202013v2(1)" xfId="15986" xr:uid="{00000000-0005-0000-0000-0000563D0000}"/>
    <cellStyle name="0_BP3_Tele Danmark Accounts" xfId="15987" xr:uid="{00000000-0005-0000-0000-0000573D0000}"/>
    <cellStyle name="0_BP3_Tele Danmark Accounts 2" xfId="15988" xr:uid="{00000000-0005-0000-0000-0000583D0000}"/>
    <cellStyle name="0_BP3_Tele Danmark Accounts 2_FCF" xfId="15989" xr:uid="{00000000-0005-0000-0000-0000593D0000}"/>
    <cellStyle name="0_BP3_Tele Danmark Accounts 3" xfId="15990" xr:uid="{00000000-0005-0000-0000-00005A3D0000}"/>
    <cellStyle name="0_BP3_Tele Danmark Accounts_Cash Unit Review 2012.06 Acetow" xfId="15991" xr:uid="{00000000-0005-0000-0000-00005B3D0000}"/>
    <cellStyle name="0_BP3_Tele Danmark Accounts_FCF" xfId="15992" xr:uid="{00000000-0005-0000-0000-00005C3D0000}"/>
    <cellStyle name="0_BP3_Tele Danmark Accounts_HY 2018" xfId="15993" xr:uid="{00000000-0005-0000-0000-00005D3D0000}"/>
    <cellStyle name="0_BP3_Tele Danmark Accounts_HY 2018 2" xfId="15994" xr:uid="{00000000-0005-0000-0000-00005E3D0000}"/>
    <cellStyle name="0_BP3_Tele Danmark Accounts_HY 2018_Bridge de dette 2013-05_SOLVAY_V6" xfId="15995" xr:uid="{00000000-0005-0000-0000-00005F3D0000}"/>
    <cellStyle name="0_BP3_Tele Danmark Accounts_HY 2018_Bridge de dette V7" xfId="15996" xr:uid="{00000000-0005-0000-0000-0000603D0000}"/>
    <cellStyle name="0_BP3_Tele Danmark Accounts_Synthèse%20IS%20Palier%20Rhodia_Mars%202013v2(1)" xfId="15997" xr:uid="{00000000-0005-0000-0000-0000613D0000}"/>
    <cellStyle name="0_BP3_VARIABLES" xfId="15998" xr:uid="{00000000-0005-0000-0000-0000623D0000}"/>
    <cellStyle name="0_BP3_Variables (2)" xfId="15999" xr:uid="{00000000-0005-0000-0000-0000633D0000}"/>
    <cellStyle name="0_BP3_Variables (2) 2" xfId="16000" xr:uid="{00000000-0005-0000-0000-0000643D0000}"/>
    <cellStyle name="0_BP3_Variables (2) 2_FCF" xfId="16001" xr:uid="{00000000-0005-0000-0000-0000653D0000}"/>
    <cellStyle name="0_BP3_Variables (2) 3" xfId="16002" xr:uid="{00000000-0005-0000-0000-0000663D0000}"/>
    <cellStyle name="0_BP3_Variables (2) 4" xfId="16003" xr:uid="{00000000-0005-0000-0000-0000673D0000}"/>
    <cellStyle name="0_BP3_Variables (2)_FCF" xfId="16004" xr:uid="{00000000-0005-0000-0000-0000683D0000}"/>
    <cellStyle name="0_BP3_Variables (2)_Synthèse%20IS%20Palier%20Rhodia_Mars%202013v2(1)" xfId="16005" xr:uid="{00000000-0005-0000-0000-0000693D0000}"/>
    <cellStyle name="0_BP3_VARIABLES 2" xfId="16006" xr:uid="{00000000-0005-0000-0000-00006A3D0000}"/>
    <cellStyle name="0_BP3_VARIABLES 2_FCF" xfId="16007" xr:uid="{00000000-0005-0000-0000-00006B3D0000}"/>
    <cellStyle name="0_BP3_VARIABLES 3" xfId="16008" xr:uid="{00000000-0005-0000-0000-00006C3D0000}"/>
    <cellStyle name="0_BP3_VARIABLES 4" xfId="16009" xr:uid="{00000000-0005-0000-0000-00006D3D0000}"/>
    <cellStyle name="0_BP3_VARIABLES 5" xfId="16010" xr:uid="{00000000-0005-0000-0000-00006E3D0000}"/>
    <cellStyle name="0_BP3_VARIABLES_Cash Unit Review 2012.06 Acetow" xfId="16011" xr:uid="{00000000-0005-0000-0000-00006F3D0000}"/>
    <cellStyle name="0_BP3_VARIABLES_FCF" xfId="16012" xr:uid="{00000000-0005-0000-0000-0000703D0000}"/>
    <cellStyle name="0_BP3_VARIABLES_HY 2018" xfId="16013" xr:uid="{00000000-0005-0000-0000-0000713D0000}"/>
    <cellStyle name="0_BP3_VARIABLES_HY 2018 2" xfId="16014" xr:uid="{00000000-0005-0000-0000-0000723D0000}"/>
    <cellStyle name="0_BP3_VARIABLES_HY 2018_Bridge de dette 2013-05_SOLVAY_V6" xfId="16015" xr:uid="{00000000-0005-0000-0000-0000733D0000}"/>
    <cellStyle name="0_BP3_VARIABLES_HY 2018_Bridge de dette V7" xfId="16016" xr:uid="{00000000-0005-0000-0000-0000743D0000}"/>
    <cellStyle name="0_BP3_VARIABLES_Synthèse%20IS%20Palier%20Rhodia_Mars%202013v2(1)" xfId="16017" xr:uid="{00000000-0005-0000-0000-0000753D0000}"/>
    <cellStyle name="0_CAPEX - OPEX SUMMARY" xfId="16018" xr:uid="{00000000-0005-0000-0000-0000763D0000}"/>
    <cellStyle name="0_CAPEX - OPEX SUMMARY 2" xfId="16019" xr:uid="{00000000-0005-0000-0000-0000773D0000}"/>
    <cellStyle name="0_CAPEX - OPEX SUMMARY 2_FCF" xfId="16020" xr:uid="{00000000-0005-0000-0000-0000783D0000}"/>
    <cellStyle name="0_CAPEX - OPEX SUMMARY 3" xfId="16021" xr:uid="{00000000-0005-0000-0000-0000793D0000}"/>
    <cellStyle name="0_CAPEX - OPEX SUMMARY_FCF" xfId="16022" xr:uid="{00000000-0005-0000-0000-00007A3D0000}"/>
    <cellStyle name="0_Cash Flow" xfId="16023" xr:uid="{00000000-0005-0000-0000-00007B3D0000}"/>
    <cellStyle name="0_Cash Flow 2" xfId="16024" xr:uid="{00000000-0005-0000-0000-00007C3D0000}"/>
    <cellStyle name="0_Cash Flow 2_FCF" xfId="16025" xr:uid="{00000000-0005-0000-0000-00007D3D0000}"/>
    <cellStyle name="0_Cash Flow 3" xfId="16026" xr:uid="{00000000-0005-0000-0000-00007E3D0000}"/>
    <cellStyle name="0_Cash Flow_FCF" xfId="16027" xr:uid="{00000000-0005-0000-0000-00007F3D0000}"/>
    <cellStyle name="0_Contens" xfId="16028" xr:uid="{00000000-0005-0000-0000-0000803D0000}"/>
    <cellStyle name="0_Contens 2" xfId="16029" xr:uid="{00000000-0005-0000-0000-0000813D0000}"/>
    <cellStyle name="0_Contens 2_FCF" xfId="16030" xr:uid="{00000000-0005-0000-0000-0000823D0000}"/>
    <cellStyle name="0_Contens 3" xfId="16031" xr:uid="{00000000-0005-0000-0000-0000833D0000}"/>
    <cellStyle name="0_Contens_FCF" xfId="16032" xr:uid="{00000000-0005-0000-0000-0000843D0000}"/>
    <cellStyle name="0_DEF%20Tax%20reporting%20-%20Synthèse%20Solvay+Rhodia%20-%20Février%202013%2020032013(2)" xfId="16033" xr:uid="{00000000-0005-0000-0000-0000853D0000}"/>
    <cellStyle name="0_Deferred Tax Calculations" xfId="16034" xr:uid="{00000000-0005-0000-0000-0000863D0000}"/>
    <cellStyle name="0_Deferred Tax Calculations 2" xfId="16035" xr:uid="{00000000-0005-0000-0000-0000873D0000}"/>
    <cellStyle name="0_Deferred Tax Calculations 2_FCF" xfId="16036" xr:uid="{00000000-0005-0000-0000-0000883D0000}"/>
    <cellStyle name="0_Deferred Tax Calculations 3" xfId="16037" xr:uid="{00000000-0005-0000-0000-0000893D0000}"/>
    <cellStyle name="0_Deferred Tax Calculations_FCF" xfId="16038" xr:uid="{00000000-0005-0000-0000-00008A3D0000}"/>
    <cellStyle name="0_Economic Depreciation" xfId="16039" xr:uid="{00000000-0005-0000-0000-00008B3D0000}"/>
    <cellStyle name="0_Economic Depreciation 2" xfId="16040" xr:uid="{00000000-0005-0000-0000-00008C3D0000}"/>
    <cellStyle name="0_Economic Depreciation 2_FCF" xfId="16041" xr:uid="{00000000-0005-0000-0000-00008D3D0000}"/>
    <cellStyle name="0_Economic Depreciation 3" xfId="16042" xr:uid="{00000000-0005-0000-0000-00008E3D0000}"/>
    <cellStyle name="0_Economic Depreciation_FCF" xfId="16043" xr:uid="{00000000-0005-0000-0000-00008F3D0000}"/>
    <cellStyle name="0_FCF" xfId="16044" xr:uid="{00000000-0005-0000-0000-0000903D0000}"/>
    <cellStyle name="0_Financing" xfId="16045" xr:uid="{00000000-0005-0000-0000-0000913D0000}"/>
    <cellStyle name="0_Financing 2" xfId="16046" xr:uid="{00000000-0005-0000-0000-0000923D0000}"/>
    <cellStyle name="0_Financing 2_FCF" xfId="16047" xr:uid="{00000000-0005-0000-0000-0000933D0000}"/>
    <cellStyle name="0_Financing 3" xfId="16048" xr:uid="{00000000-0005-0000-0000-0000943D0000}"/>
    <cellStyle name="0_Financing_FCF" xfId="16049" xr:uid="{00000000-0005-0000-0000-0000953D0000}"/>
    <cellStyle name="0_Frontpage" xfId="16050" xr:uid="{00000000-0005-0000-0000-0000963D0000}"/>
    <cellStyle name="0_Frontpage 2" xfId="16051" xr:uid="{00000000-0005-0000-0000-0000973D0000}"/>
    <cellStyle name="0_Frontpage 2_FCF" xfId="16052" xr:uid="{00000000-0005-0000-0000-0000983D0000}"/>
    <cellStyle name="0_Frontpage 3" xfId="16053" xr:uid="{00000000-0005-0000-0000-0000993D0000}"/>
    <cellStyle name="0_Frontpage_FCF" xfId="16054" xr:uid="{00000000-0005-0000-0000-00009A3D0000}"/>
    <cellStyle name="0_graphique" xfId="16055" xr:uid="{00000000-0005-0000-0000-00009B3D0000}"/>
    <cellStyle name="0_Indstilling" xfId="16056" xr:uid="{00000000-0005-0000-0000-00009C3D0000}"/>
    <cellStyle name="0_Indstilling 2" xfId="16057" xr:uid="{00000000-0005-0000-0000-00009D3D0000}"/>
    <cellStyle name="0_Indstilling 2_FCF" xfId="16058" xr:uid="{00000000-0005-0000-0000-00009E3D0000}"/>
    <cellStyle name="0_Indstilling 3" xfId="16059" xr:uid="{00000000-0005-0000-0000-00009F3D0000}"/>
    <cellStyle name="0_Indstilling_FCF" xfId="16060" xr:uid="{00000000-0005-0000-0000-0000A03D0000}"/>
    <cellStyle name="0_Inflation &amp; Currency" xfId="16061" xr:uid="{00000000-0005-0000-0000-0000A13D0000}"/>
    <cellStyle name="0_Inflation &amp; Currency 2" xfId="16062" xr:uid="{00000000-0005-0000-0000-0000A23D0000}"/>
    <cellStyle name="0_Inflation &amp; Currency 2_FCF" xfId="16063" xr:uid="{00000000-0005-0000-0000-0000A33D0000}"/>
    <cellStyle name="0_Inflation &amp; Currency 3" xfId="16064" xr:uid="{00000000-0005-0000-0000-0000A43D0000}"/>
    <cellStyle name="0_Inflation &amp; Currency_FCF" xfId="16065" xr:uid="{00000000-0005-0000-0000-0000A53D0000}"/>
    <cellStyle name="0_Information" xfId="16066" xr:uid="{00000000-0005-0000-0000-0000A63D0000}"/>
    <cellStyle name="0_Information 2" xfId="16067" xr:uid="{00000000-0005-0000-0000-0000A73D0000}"/>
    <cellStyle name="0_Information 2_FCF" xfId="16068" xr:uid="{00000000-0005-0000-0000-0000A83D0000}"/>
    <cellStyle name="0_Information 3" xfId="16069" xr:uid="{00000000-0005-0000-0000-0000A93D0000}"/>
    <cellStyle name="0_Information_FCF" xfId="16070" xr:uid="{00000000-0005-0000-0000-0000AA3D0000}"/>
    <cellStyle name="0_Input area" xfId="16071" xr:uid="{00000000-0005-0000-0000-0000AB3D0000}"/>
    <cellStyle name="0_Input area 2" xfId="16072" xr:uid="{00000000-0005-0000-0000-0000AC3D0000}"/>
    <cellStyle name="0_Input area 2_FCF" xfId="16073" xr:uid="{00000000-0005-0000-0000-0000AD3D0000}"/>
    <cellStyle name="0_Input area 3" xfId="16074" xr:uid="{00000000-0005-0000-0000-0000AE3D0000}"/>
    <cellStyle name="0_Input area 4" xfId="16075" xr:uid="{00000000-0005-0000-0000-0000AF3D0000}"/>
    <cellStyle name="0_Input area_FCF" xfId="16076" xr:uid="{00000000-0005-0000-0000-0000B03D0000}"/>
    <cellStyle name="0_Input area_Synthèse%20IS%20Palier%20Rhodia_Mars%202013v2(1)" xfId="16077" xr:uid="{00000000-0005-0000-0000-0000B13D0000}"/>
    <cellStyle name="0_INPUT-AREA" xfId="16078" xr:uid="{00000000-0005-0000-0000-0000B23D0000}"/>
    <cellStyle name="0_INPUT-AREA 2" xfId="16079" xr:uid="{00000000-0005-0000-0000-0000B33D0000}"/>
    <cellStyle name="0_INPUT-AREA 2_FCF" xfId="16080" xr:uid="{00000000-0005-0000-0000-0000B43D0000}"/>
    <cellStyle name="0_INPUT-AREA 3" xfId="16081" xr:uid="{00000000-0005-0000-0000-0000B53D0000}"/>
    <cellStyle name="0_INPUT-AREA_FCF" xfId="16082" xr:uid="{00000000-0005-0000-0000-0000B63D0000}"/>
    <cellStyle name="0_Interconnect" xfId="16083" xr:uid="{00000000-0005-0000-0000-0000B73D0000}"/>
    <cellStyle name="0_Interconnect 2" xfId="16084" xr:uid="{00000000-0005-0000-0000-0000B83D0000}"/>
    <cellStyle name="0_Interconnect 2_FCF" xfId="16085" xr:uid="{00000000-0005-0000-0000-0000B93D0000}"/>
    <cellStyle name="0_Interconnect 3" xfId="16086" xr:uid="{00000000-0005-0000-0000-0000BA3D0000}"/>
    <cellStyle name="0_Interconnect 4" xfId="16087" xr:uid="{00000000-0005-0000-0000-0000BB3D0000}"/>
    <cellStyle name="0_Interconnect_FCF" xfId="16088" xr:uid="{00000000-0005-0000-0000-0000BC3D0000}"/>
    <cellStyle name="0_Interconnect_Synthèse%20IS%20Palier%20Rhodia_Mars%202013v2(1)" xfId="16089" xr:uid="{00000000-0005-0000-0000-0000BD3D0000}"/>
    <cellStyle name="0_Key Figures" xfId="16090" xr:uid="{00000000-0005-0000-0000-0000BE3D0000}"/>
    <cellStyle name="0_Key Figures 2" xfId="16091" xr:uid="{00000000-0005-0000-0000-0000BF3D0000}"/>
    <cellStyle name="0_Key Figures 2_FCF" xfId="16092" xr:uid="{00000000-0005-0000-0000-0000C03D0000}"/>
    <cellStyle name="0_Key Figures 3" xfId="16093" xr:uid="{00000000-0005-0000-0000-0000C13D0000}"/>
    <cellStyle name="0_Key Figures_FCF" xfId="16094" xr:uid="{00000000-0005-0000-0000-0000C23D0000}"/>
    <cellStyle name="0_Marketing" xfId="16095" xr:uid="{00000000-0005-0000-0000-0000C33D0000}"/>
    <cellStyle name="0_Marketing 2" xfId="16096" xr:uid="{00000000-0005-0000-0000-0000C43D0000}"/>
    <cellStyle name="0_Marketing 2_FCF" xfId="16097" xr:uid="{00000000-0005-0000-0000-0000C53D0000}"/>
    <cellStyle name="0_Marketing 3" xfId="16098" xr:uid="{00000000-0005-0000-0000-0000C63D0000}"/>
    <cellStyle name="0_Marketing 4" xfId="16099" xr:uid="{00000000-0005-0000-0000-0000C73D0000}"/>
    <cellStyle name="0_Marketing_FCF" xfId="16100" xr:uid="{00000000-0005-0000-0000-0000C83D0000}"/>
    <cellStyle name="0_Marketing_Synthèse%20IS%20Palier%20Rhodia_Mars%202013v2(1)" xfId="16101" xr:uid="{00000000-0005-0000-0000-0000C93D0000}"/>
    <cellStyle name="0_Organization" xfId="16102" xr:uid="{00000000-0005-0000-0000-0000CA3D0000}"/>
    <cellStyle name="0_Organization 2" xfId="16103" xr:uid="{00000000-0005-0000-0000-0000CB3D0000}"/>
    <cellStyle name="0_Organization 2_FCF" xfId="16104" xr:uid="{00000000-0005-0000-0000-0000CC3D0000}"/>
    <cellStyle name="0_Organization 3" xfId="16105" xr:uid="{00000000-0005-0000-0000-0000CD3D0000}"/>
    <cellStyle name="0_Organization_FCF" xfId="16106" xr:uid="{00000000-0005-0000-0000-0000CE3D0000}"/>
    <cellStyle name="0_Output" xfId="16107" xr:uid="{00000000-0005-0000-0000-0000CF3D0000}"/>
    <cellStyle name="0_Output 2" xfId="16108" xr:uid="{00000000-0005-0000-0000-0000D03D0000}"/>
    <cellStyle name="0_Output 2_FCF" xfId="16109" xr:uid="{00000000-0005-0000-0000-0000D13D0000}"/>
    <cellStyle name="0_Output 3" xfId="16110" xr:uid="{00000000-0005-0000-0000-0000D23D0000}"/>
    <cellStyle name="0_Output 4" xfId="16111" xr:uid="{00000000-0005-0000-0000-0000D33D0000}"/>
    <cellStyle name="0_Output_FCF" xfId="16112" xr:uid="{00000000-0005-0000-0000-0000D43D0000}"/>
    <cellStyle name="0_Output_Synthèse%20IS%20Palier%20Rhodia_Mars%202013v2(1)" xfId="16113" xr:uid="{00000000-0005-0000-0000-0000D53D0000}"/>
    <cellStyle name="0_PPA Corporelles" xfId="16114" xr:uid="{00000000-0005-0000-0000-0000D63D0000}"/>
    <cellStyle name="0_PPA Corporelles_DEF%20Tax%20reporting%20-%20Synthèse%20Solvay+Rhodia%20-%20Février%202013%2020032013(2)" xfId="16115" xr:uid="{00000000-0005-0000-0000-0000D73D0000}"/>
    <cellStyle name="0_PPA Corporelles_graphique" xfId="16116" xr:uid="{00000000-0005-0000-0000-0000D83D0000}"/>
    <cellStyle name="0_PPA Corporelles_Synthese" xfId="16117" xr:uid="{00000000-0005-0000-0000-0000D93D0000}"/>
    <cellStyle name="0_PPA Corporelles_Synthèse%20IS%20Palier%20Rhodia_Mars%202013v2(1)" xfId="16118" xr:uid="{00000000-0005-0000-0000-0000DA3D0000}"/>
    <cellStyle name="0_Profit &amp; Loss" xfId="16119" xr:uid="{00000000-0005-0000-0000-0000DB3D0000}"/>
    <cellStyle name="0_Profit &amp; Loss 2" xfId="16120" xr:uid="{00000000-0005-0000-0000-0000DC3D0000}"/>
    <cellStyle name="0_Profit &amp; Loss 2_FCF" xfId="16121" xr:uid="{00000000-0005-0000-0000-0000DD3D0000}"/>
    <cellStyle name="0_Profit &amp; Loss 3" xfId="16122" xr:uid="{00000000-0005-0000-0000-0000DE3D0000}"/>
    <cellStyle name="0_Profit &amp; Loss_FCF" xfId="16123" xr:uid="{00000000-0005-0000-0000-0000DF3D0000}"/>
    <cellStyle name="0_Revenue Summary" xfId="16124" xr:uid="{00000000-0005-0000-0000-0000E03D0000}"/>
    <cellStyle name="0_Revenue Summary 2" xfId="16125" xr:uid="{00000000-0005-0000-0000-0000E13D0000}"/>
    <cellStyle name="0_Revenue Summary 2_FCF" xfId="16126" xr:uid="{00000000-0005-0000-0000-0000E23D0000}"/>
    <cellStyle name="0_Revenue Summary 3" xfId="16127" xr:uid="{00000000-0005-0000-0000-0000E33D0000}"/>
    <cellStyle name="0_Revenue Summary_FCF" xfId="16128" xr:uid="{00000000-0005-0000-0000-0000E43D0000}"/>
    <cellStyle name="0_Roaming" xfId="16129" xr:uid="{00000000-0005-0000-0000-0000E53D0000}"/>
    <cellStyle name="0_Roaming 2" xfId="16130" xr:uid="{00000000-0005-0000-0000-0000E63D0000}"/>
    <cellStyle name="0_Roaming 2_FCF" xfId="16131" xr:uid="{00000000-0005-0000-0000-0000E73D0000}"/>
    <cellStyle name="0_Roaming 3" xfId="16132" xr:uid="{00000000-0005-0000-0000-0000E83D0000}"/>
    <cellStyle name="0_Roaming 4" xfId="16133" xr:uid="{00000000-0005-0000-0000-0000E93D0000}"/>
    <cellStyle name="0_Roaming_FCF" xfId="16134" xr:uid="{00000000-0005-0000-0000-0000EA3D0000}"/>
    <cellStyle name="0_Roaming_Synthèse%20IS%20Palier%20Rhodia_Mars%202013v2(1)" xfId="16135" xr:uid="{00000000-0005-0000-0000-0000EB3D0000}"/>
    <cellStyle name="0_Sales - Channels" xfId="16136" xr:uid="{00000000-0005-0000-0000-0000EC3D0000}"/>
    <cellStyle name="0_Sales - Channels 2" xfId="16137" xr:uid="{00000000-0005-0000-0000-0000ED3D0000}"/>
    <cellStyle name="0_Sales - Channels 2_FCF" xfId="16138" xr:uid="{00000000-0005-0000-0000-0000EE3D0000}"/>
    <cellStyle name="0_Sales - Channels 3" xfId="16139" xr:uid="{00000000-0005-0000-0000-0000EF3D0000}"/>
    <cellStyle name="0_Sales - Channels 4" xfId="16140" xr:uid="{00000000-0005-0000-0000-0000F03D0000}"/>
    <cellStyle name="0_Sales - Channels_FCF" xfId="16141" xr:uid="{00000000-0005-0000-0000-0000F13D0000}"/>
    <cellStyle name="0_Sales - Channels_Synthèse%20IS%20Palier%20Rhodia_Mars%202013v2(1)" xfId="16142" xr:uid="{00000000-0005-0000-0000-0000F23D0000}"/>
    <cellStyle name="0_Sales - Segments" xfId="16143" xr:uid="{00000000-0005-0000-0000-0000F33D0000}"/>
    <cellStyle name="0_Sales - Segments 2" xfId="16144" xr:uid="{00000000-0005-0000-0000-0000F43D0000}"/>
    <cellStyle name="0_Sales - Segments 2_FCF" xfId="16145" xr:uid="{00000000-0005-0000-0000-0000F53D0000}"/>
    <cellStyle name="0_Sales - Segments 3" xfId="16146" xr:uid="{00000000-0005-0000-0000-0000F63D0000}"/>
    <cellStyle name="0_Sales - Segments 4" xfId="16147" xr:uid="{00000000-0005-0000-0000-0000F73D0000}"/>
    <cellStyle name="0_Sales - Segments_FCF" xfId="16148" xr:uid="{00000000-0005-0000-0000-0000F83D0000}"/>
    <cellStyle name="0_Sales - Segments_Synthèse%20IS%20Palier%20Rhodia_Mars%202013v2(1)" xfId="16149" xr:uid="{00000000-0005-0000-0000-0000F93D0000}"/>
    <cellStyle name="0_Synthese" xfId="16150" xr:uid="{00000000-0005-0000-0000-0000FA3D0000}"/>
    <cellStyle name="0_Synthèse 2011.12 - Vprovisoire" xfId="16151" xr:uid="{00000000-0005-0000-0000-0000FB3D0000}"/>
    <cellStyle name="0_Synthèse impôt 2011.10" xfId="16152" xr:uid="{00000000-0005-0000-0000-0000FC3D0000}"/>
    <cellStyle name="0_Synthèse%20IS%20Palier%20Rhodia_Mars%202013v2(1)" xfId="16153" xr:uid="{00000000-0005-0000-0000-0000FD3D0000}"/>
    <cellStyle name="0_Tableaux préparation views &amp; Tax Proof - 2011.11" xfId="16154" xr:uid="{00000000-0005-0000-0000-0000FE3D0000}"/>
    <cellStyle name="0_Tableaux préparation views &amp; Tax Proof - 2011.11_DEF%20Tax%20reporting%20-%20Synthèse%20Solvay+Rhodia%20-%20Février%202013%2020032013(2)" xfId="16155" xr:uid="{00000000-0005-0000-0000-0000FF3D0000}"/>
    <cellStyle name="0_Tableaux préparation views &amp; Tax Proof - 2011.11_graphique" xfId="16156" xr:uid="{00000000-0005-0000-0000-0000003E0000}"/>
    <cellStyle name="0_Tableaux préparation views &amp; Tax Proof - 2011.11_Synthese" xfId="16157" xr:uid="{00000000-0005-0000-0000-0000013E0000}"/>
    <cellStyle name="0_Tableaux préparation views &amp; Tax Proof - 2011.11_Synthèse%20IS%20Palier%20Rhodia_Mars%202013v2(1)" xfId="16158" xr:uid="{00000000-0005-0000-0000-0000023E0000}"/>
    <cellStyle name="0_Tax Depreciation " xfId="16159" xr:uid="{00000000-0005-0000-0000-0000033E0000}"/>
    <cellStyle name="0_Tax Depreciation  2" xfId="16160" xr:uid="{00000000-0005-0000-0000-0000043E0000}"/>
    <cellStyle name="0_Tax Depreciation  2_FCF" xfId="16161" xr:uid="{00000000-0005-0000-0000-0000053E0000}"/>
    <cellStyle name="0_Tax Depreciation  3" xfId="16162" xr:uid="{00000000-0005-0000-0000-0000063E0000}"/>
    <cellStyle name="0_Tax Depreciation _FCF" xfId="16163" xr:uid="{00000000-0005-0000-0000-0000073E0000}"/>
    <cellStyle name="0_Tele Danmark Accounts" xfId="16164" xr:uid="{00000000-0005-0000-0000-0000083E0000}"/>
    <cellStyle name="0_Tele Danmark Accounts 2" xfId="16165" xr:uid="{00000000-0005-0000-0000-0000093E0000}"/>
    <cellStyle name="0_Tele Danmark Accounts 2_FCF" xfId="16166" xr:uid="{00000000-0005-0000-0000-00000A3E0000}"/>
    <cellStyle name="0_Tele Danmark Accounts 3" xfId="16167" xr:uid="{00000000-0005-0000-0000-00000B3E0000}"/>
    <cellStyle name="0_Tele Danmark Accounts_FCF" xfId="16168" xr:uid="{00000000-0005-0000-0000-00000C3E0000}"/>
    <cellStyle name="0_VARIABLES" xfId="16169" xr:uid="{00000000-0005-0000-0000-00000D3E0000}"/>
    <cellStyle name="0_Variables (2)" xfId="16170" xr:uid="{00000000-0005-0000-0000-00000E3E0000}"/>
    <cellStyle name="0_Variables (2) 2" xfId="16171" xr:uid="{00000000-0005-0000-0000-00000F3E0000}"/>
    <cellStyle name="0_Variables (2) 2_FCF" xfId="16172" xr:uid="{00000000-0005-0000-0000-0000103E0000}"/>
    <cellStyle name="0_Variables (2) 3" xfId="16173" xr:uid="{00000000-0005-0000-0000-0000113E0000}"/>
    <cellStyle name="0_Variables (2) 4" xfId="16174" xr:uid="{00000000-0005-0000-0000-0000123E0000}"/>
    <cellStyle name="0_Variables (2)_FCF" xfId="16175" xr:uid="{00000000-0005-0000-0000-0000133E0000}"/>
    <cellStyle name="0_Variables (2)_Synthèse%20IS%20Palier%20Rhodia_Mars%202013v2(1)" xfId="16176" xr:uid="{00000000-0005-0000-0000-0000143E0000}"/>
    <cellStyle name="0_VARIABLES 2" xfId="16177" xr:uid="{00000000-0005-0000-0000-0000153E0000}"/>
    <cellStyle name="0_VARIABLES 2_FCF" xfId="16178" xr:uid="{00000000-0005-0000-0000-0000163E0000}"/>
    <cellStyle name="0_VARIABLES 3" xfId="16179" xr:uid="{00000000-0005-0000-0000-0000173E0000}"/>
    <cellStyle name="0_VARIABLES 4" xfId="16180" xr:uid="{00000000-0005-0000-0000-0000183E0000}"/>
    <cellStyle name="0_VARIABLES 5" xfId="16181" xr:uid="{00000000-0005-0000-0000-0000193E0000}"/>
    <cellStyle name="0_VARIABLES_FCF" xfId="16182" xr:uid="{00000000-0005-0000-0000-00001A3E0000}"/>
    <cellStyle name="000" xfId="16183" xr:uid="{00000000-0005-0000-0000-00001B3E0000}"/>
    <cellStyle name="000 2" xfId="16184" xr:uid="{00000000-0005-0000-0000-00001C3E0000}"/>
    <cellStyle name="000 3" xfId="16185" xr:uid="{00000000-0005-0000-0000-00001D3E0000}"/>
    <cellStyle name="000 4" xfId="16186" xr:uid="{00000000-0005-0000-0000-00001E3E0000}"/>
    <cellStyle name="000,0" xfId="16187" xr:uid="{00000000-0005-0000-0000-00001F3E0000}"/>
    <cellStyle name="000,0 2" xfId="16188" xr:uid="{00000000-0005-0000-0000-0000203E0000}"/>
    <cellStyle name="000,0 3" xfId="16189" xr:uid="{00000000-0005-0000-0000-0000213E0000}"/>
    <cellStyle name="000,0 4" xfId="16190" xr:uid="{00000000-0005-0000-0000-0000223E0000}"/>
    <cellStyle name="000,0_FCF" xfId="16191" xr:uid="{00000000-0005-0000-0000-0000233E0000}"/>
    <cellStyle name="000_FCF" xfId="16192" xr:uid="{00000000-0005-0000-0000-0000243E0000}"/>
    <cellStyle name="1 000 K?_laroux" xfId="16193" xr:uid="{00000000-0005-0000-0000-0000253E0000}"/>
    <cellStyle name="1 000 Kč_laroux" xfId="16194" xr:uid="{00000000-0005-0000-0000-0000263E0000}"/>
    <cellStyle name="1 decimal" xfId="16195" xr:uid="{00000000-0005-0000-0000-0000273E0000}"/>
    <cellStyle name="1 decimal 2" xfId="16196" xr:uid="{00000000-0005-0000-0000-0000283E0000}"/>
    <cellStyle name="1 decimal 3" xfId="16197" xr:uid="{00000000-0005-0000-0000-0000293E0000}"/>
    <cellStyle name="1 decimal_FCF" xfId="16198" xr:uid="{00000000-0005-0000-0000-00002A3E0000}"/>
    <cellStyle name="1000-sep (2 dec)_Backbone Cost Talkline Internet, Festnetz and Combined" xfId="16199" xr:uid="{00000000-0005-0000-0000-00002B3E0000}"/>
    <cellStyle name="1000-sep (heltal)_Backbone Cost Talkline Internet, Festnetz and Combined" xfId="16200" xr:uid="{00000000-0005-0000-0000-00002C3E0000}"/>
    <cellStyle name="1000-sep_Ark1" xfId="16201" xr:uid="{00000000-0005-0000-0000-00002D3E0000}"/>
    <cellStyle name="1000-sep+,00_Slideshow" xfId="16202" xr:uid="{00000000-0005-0000-0000-00002E3E0000}"/>
    <cellStyle name="2 decimal" xfId="16203" xr:uid="{00000000-0005-0000-0000-00002F3E0000}"/>
    <cellStyle name="2 decimal 2" xfId="16204" xr:uid="{00000000-0005-0000-0000-0000303E0000}"/>
    <cellStyle name="2 decimal 3" xfId="16205" xr:uid="{00000000-0005-0000-0000-0000313E0000}"/>
    <cellStyle name="2 decimal_FCF" xfId="16206" xr:uid="{00000000-0005-0000-0000-0000323E0000}"/>
    <cellStyle name="20 % - Akzent1" xfId="16207" xr:uid="{00000000-0005-0000-0000-0000333E0000}"/>
    <cellStyle name="20 % - Akzent2" xfId="16208" xr:uid="{00000000-0005-0000-0000-0000343E0000}"/>
    <cellStyle name="20 % - Akzent3" xfId="16209" xr:uid="{00000000-0005-0000-0000-0000353E0000}"/>
    <cellStyle name="20 % - Akzent4" xfId="16210" xr:uid="{00000000-0005-0000-0000-0000363E0000}"/>
    <cellStyle name="20 % - Akzent5" xfId="16211" xr:uid="{00000000-0005-0000-0000-0000373E0000}"/>
    <cellStyle name="20 % - Akzent6" xfId="16212" xr:uid="{00000000-0005-0000-0000-0000383E0000}"/>
    <cellStyle name="20 % - Accent1" xfId="16213" xr:uid="{00000000-0005-0000-0000-0000393E0000}"/>
    <cellStyle name="20 % - Accent1 2" xfId="13" xr:uid="{00000000-0005-0000-0000-00003A3E0000}"/>
    <cellStyle name="20 % - Accent1 3" xfId="16214" xr:uid="{00000000-0005-0000-0000-00003B3E0000}"/>
    <cellStyle name="20 % - Accent1_FCF" xfId="16215" xr:uid="{00000000-0005-0000-0000-00003C3E0000}"/>
    <cellStyle name="20 % - Accent2" xfId="16216" xr:uid="{00000000-0005-0000-0000-00003D3E0000}"/>
    <cellStyle name="20 % - Accent2 2" xfId="14" xr:uid="{00000000-0005-0000-0000-00003E3E0000}"/>
    <cellStyle name="20 % - Accent2 3" xfId="16217" xr:uid="{00000000-0005-0000-0000-00003F3E0000}"/>
    <cellStyle name="20 % - Accent2_FCF" xfId="16218" xr:uid="{00000000-0005-0000-0000-0000403E0000}"/>
    <cellStyle name="20 % - Accent3" xfId="16219" xr:uid="{00000000-0005-0000-0000-0000413E0000}"/>
    <cellStyle name="20 % - Accent3 2" xfId="15" xr:uid="{00000000-0005-0000-0000-0000423E0000}"/>
    <cellStyle name="20 % - Accent3 3" xfId="16220" xr:uid="{00000000-0005-0000-0000-0000433E0000}"/>
    <cellStyle name="20 % - Accent3_FCF" xfId="16221" xr:uid="{00000000-0005-0000-0000-0000443E0000}"/>
    <cellStyle name="20 % - Accent4" xfId="16222" xr:uid="{00000000-0005-0000-0000-0000453E0000}"/>
    <cellStyle name="20 % - Accent4 2" xfId="16" xr:uid="{00000000-0005-0000-0000-0000463E0000}"/>
    <cellStyle name="20 % - Accent4 3" xfId="16223" xr:uid="{00000000-0005-0000-0000-0000473E0000}"/>
    <cellStyle name="20 % - Accent4_FCF" xfId="16224" xr:uid="{00000000-0005-0000-0000-0000483E0000}"/>
    <cellStyle name="20 % - Accent5" xfId="16225" xr:uid="{00000000-0005-0000-0000-0000493E0000}"/>
    <cellStyle name="20 % - Accent5 2" xfId="17" xr:uid="{00000000-0005-0000-0000-00004A3E0000}"/>
    <cellStyle name="20 % - Accent5 3" xfId="16226" xr:uid="{00000000-0005-0000-0000-00004B3E0000}"/>
    <cellStyle name="20 % - Accent5_FCF" xfId="16227" xr:uid="{00000000-0005-0000-0000-00004C3E0000}"/>
    <cellStyle name="20 % - Accent6" xfId="16228" xr:uid="{00000000-0005-0000-0000-00004D3E0000}"/>
    <cellStyle name="20 % - Accent6 2" xfId="18" xr:uid="{00000000-0005-0000-0000-00004E3E0000}"/>
    <cellStyle name="20 % - Accent6 3" xfId="16229" xr:uid="{00000000-0005-0000-0000-00004F3E0000}"/>
    <cellStyle name="20 % - Accent6_FCF" xfId="16230" xr:uid="{00000000-0005-0000-0000-0000503E0000}"/>
    <cellStyle name="20% - Accent1 2" xfId="19" xr:uid="{00000000-0005-0000-0000-0000513E0000}"/>
    <cellStyle name="20% - Accent1 2 2" xfId="16231" xr:uid="{00000000-0005-0000-0000-0000523E0000}"/>
    <cellStyle name="20% - Accent1 2 3" xfId="16232" xr:uid="{00000000-0005-0000-0000-0000533E0000}"/>
    <cellStyle name="20% - Accent2 2" xfId="20" xr:uid="{00000000-0005-0000-0000-0000543E0000}"/>
    <cellStyle name="20% - Accent2 2 2" xfId="16233" xr:uid="{00000000-0005-0000-0000-0000553E0000}"/>
    <cellStyle name="20% - Accent2 2 3" xfId="16234" xr:uid="{00000000-0005-0000-0000-0000563E0000}"/>
    <cellStyle name="20% - Accent3 2" xfId="21" xr:uid="{00000000-0005-0000-0000-0000573E0000}"/>
    <cellStyle name="20% - Accent3 2 2" xfId="16235" xr:uid="{00000000-0005-0000-0000-0000583E0000}"/>
    <cellStyle name="20% - Accent3 2 3" xfId="16236" xr:uid="{00000000-0005-0000-0000-0000593E0000}"/>
    <cellStyle name="20% - Accent4 2" xfId="22" xr:uid="{00000000-0005-0000-0000-00005A3E0000}"/>
    <cellStyle name="20% - Accent4 2 2" xfId="16237" xr:uid="{00000000-0005-0000-0000-00005B3E0000}"/>
    <cellStyle name="20% - Accent4 2 3" xfId="16238" xr:uid="{00000000-0005-0000-0000-00005C3E0000}"/>
    <cellStyle name="20% - Accent5 2" xfId="23" xr:uid="{00000000-0005-0000-0000-00005D3E0000}"/>
    <cellStyle name="20% - Accent5 2 2" xfId="16239" xr:uid="{00000000-0005-0000-0000-00005E3E0000}"/>
    <cellStyle name="20% - Accent5 2 3" xfId="16240" xr:uid="{00000000-0005-0000-0000-00005F3E0000}"/>
    <cellStyle name="20% - Accent6 2" xfId="24" xr:uid="{00000000-0005-0000-0000-0000603E0000}"/>
    <cellStyle name="20% - Accent6 2 2" xfId="16241" xr:uid="{00000000-0005-0000-0000-0000613E0000}"/>
    <cellStyle name="20% - Accent6 2 3" xfId="16242" xr:uid="{00000000-0005-0000-0000-0000623E0000}"/>
    <cellStyle name="20% - Colore 1" xfId="16243" xr:uid="{00000000-0005-0000-0000-0000633E0000}"/>
    <cellStyle name="20% - Colore 1 2" xfId="16244" xr:uid="{00000000-0005-0000-0000-0000643E0000}"/>
    <cellStyle name="20% - Colore 1 3" xfId="16245" xr:uid="{00000000-0005-0000-0000-0000653E0000}"/>
    <cellStyle name="20% - Colore 2" xfId="16246" xr:uid="{00000000-0005-0000-0000-0000663E0000}"/>
    <cellStyle name="20% - Colore 2 2" xfId="16247" xr:uid="{00000000-0005-0000-0000-0000673E0000}"/>
    <cellStyle name="20% - Colore 2 3" xfId="16248" xr:uid="{00000000-0005-0000-0000-0000683E0000}"/>
    <cellStyle name="20% - Colore 3" xfId="16249" xr:uid="{00000000-0005-0000-0000-0000693E0000}"/>
    <cellStyle name="20% - Colore 3 2" xfId="16250" xr:uid="{00000000-0005-0000-0000-00006A3E0000}"/>
    <cellStyle name="20% - Colore 3 3" xfId="16251" xr:uid="{00000000-0005-0000-0000-00006B3E0000}"/>
    <cellStyle name="20% - Colore 4" xfId="16252" xr:uid="{00000000-0005-0000-0000-00006C3E0000}"/>
    <cellStyle name="20% - Colore 4 2" xfId="16253" xr:uid="{00000000-0005-0000-0000-00006D3E0000}"/>
    <cellStyle name="20% - Colore 4 3" xfId="16254" xr:uid="{00000000-0005-0000-0000-00006E3E0000}"/>
    <cellStyle name="20% - Colore 5" xfId="16255" xr:uid="{00000000-0005-0000-0000-00006F3E0000}"/>
    <cellStyle name="20% - Colore 5 2" xfId="16256" xr:uid="{00000000-0005-0000-0000-0000703E0000}"/>
    <cellStyle name="20% - Colore 5 3" xfId="16257" xr:uid="{00000000-0005-0000-0000-0000713E0000}"/>
    <cellStyle name="20% - Colore 6" xfId="16258" xr:uid="{00000000-0005-0000-0000-0000723E0000}"/>
    <cellStyle name="20% - Colore 6 2" xfId="16259" xr:uid="{00000000-0005-0000-0000-0000733E0000}"/>
    <cellStyle name="20% - Colore 6 3" xfId="16260" xr:uid="{00000000-0005-0000-0000-0000743E0000}"/>
    <cellStyle name="20% - Énfasis1" xfId="16261" xr:uid="{00000000-0005-0000-0000-0000753E0000}"/>
    <cellStyle name="20% - Énfasis2" xfId="16262" xr:uid="{00000000-0005-0000-0000-0000763E0000}"/>
    <cellStyle name="20% - Énfasis3" xfId="16263" xr:uid="{00000000-0005-0000-0000-0000773E0000}"/>
    <cellStyle name="20% - Énfasis4" xfId="16264" xr:uid="{00000000-0005-0000-0000-0000783E0000}"/>
    <cellStyle name="20% - Énfasis5" xfId="16265" xr:uid="{00000000-0005-0000-0000-0000793E0000}"/>
    <cellStyle name="20% - Énfasis6" xfId="16266" xr:uid="{00000000-0005-0000-0000-00007A3E0000}"/>
    <cellStyle name="40 % - Akzent1" xfId="16267" xr:uid="{00000000-0005-0000-0000-00007B3E0000}"/>
    <cellStyle name="40 % - Akzent2" xfId="16268" xr:uid="{00000000-0005-0000-0000-00007C3E0000}"/>
    <cellStyle name="40 % - Akzent3" xfId="16269" xr:uid="{00000000-0005-0000-0000-00007D3E0000}"/>
    <cellStyle name="40 % - Akzent4" xfId="16270" xr:uid="{00000000-0005-0000-0000-00007E3E0000}"/>
    <cellStyle name="40 % - Akzent5" xfId="16271" xr:uid="{00000000-0005-0000-0000-00007F3E0000}"/>
    <cellStyle name="40 % - Akzent6" xfId="16272" xr:uid="{00000000-0005-0000-0000-0000803E0000}"/>
    <cellStyle name="40 % - Accent1" xfId="16273" xr:uid="{00000000-0005-0000-0000-0000813E0000}"/>
    <cellStyle name="40 % - Accent1 2" xfId="25" xr:uid="{00000000-0005-0000-0000-0000823E0000}"/>
    <cellStyle name="40 % - Accent1 3" xfId="16274" xr:uid="{00000000-0005-0000-0000-0000833E0000}"/>
    <cellStyle name="40 % - Accent1_FCF" xfId="16275" xr:uid="{00000000-0005-0000-0000-0000843E0000}"/>
    <cellStyle name="40 % - Accent2" xfId="16276" xr:uid="{00000000-0005-0000-0000-0000853E0000}"/>
    <cellStyle name="40 % - Accent2 2" xfId="26" xr:uid="{00000000-0005-0000-0000-0000863E0000}"/>
    <cellStyle name="40 % - Accent2 3" xfId="16277" xr:uid="{00000000-0005-0000-0000-0000873E0000}"/>
    <cellStyle name="40 % - Accent2_FCF" xfId="16278" xr:uid="{00000000-0005-0000-0000-0000883E0000}"/>
    <cellStyle name="40 % - Accent3" xfId="16279" xr:uid="{00000000-0005-0000-0000-0000893E0000}"/>
    <cellStyle name="40 % - Accent3 2" xfId="27" xr:uid="{00000000-0005-0000-0000-00008A3E0000}"/>
    <cellStyle name="40 % - Accent3 3" xfId="16280" xr:uid="{00000000-0005-0000-0000-00008B3E0000}"/>
    <cellStyle name="40 % - Accent3_FCF" xfId="16281" xr:uid="{00000000-0005-0000-0000-00008C3E0000}"/>
    <cellStyle name="40 % - Accent4" xfId="16282" xr:uid="{00000000-0005-0000-0000-00008D3E0000}"/>
    <cellStyle name="40 % - Accent4 2" xfId="28" xr:uid="{00000000-0005-0000-0000-00008E3E0000}"/>
    <cellStyle name="40 % - Accent4 3" xfId="16283" xr:uid="{00000000-0005-0000-0000-00008F3E0000}"/>
    <cellStyle name="40 % - Accent4_FCF" xfId="16284" xr:uid="{00000000-0005-0000-0000-0000903E0000}"/>
    <cellStyle name="40 % - Accent5" xfId="16285" xr:uid="{00000000-0005-0000-0000-0000913E0000}"/>
    <cellStyle name="40 % - Accent5 2" xfId="29" xr:uid="{00000000-0005-0000-0000-0000923E0000}"/>
    <cellStyle name="40 % - Accent5 3" xfId="16286" xr:uid="{00000000-0005-0000-0000-0000933E0000}"/>
    <cellStyle name="40 % - Accent5_FCF" xfId="16287" xr:uid="{00000000-0005-0000-0000-0000943E0000}"/>
    <cellStyle name="40 % - Accent6" xfId="16288" xr:uid="{00000000-0005-0000-0000-0000953E0000}"/>
    <cellStyle name="40 % - Accent6 2" xfId="30" xr:uid="{00000000-0005-0000-0000-0000963E0000}"/>
    <cellStyle name="40 % - Accent6 3" xfId="16289" xr:uid="{00000000-0005-0000-0000-0000973E0000}"/>
    <cellStyle name="40 % - Accent6_FCF" xfId="16290" xr:uid="{00000000-0005-0000-0000-0000983E0000}"/>
    <cellStyle name="40% - Accent1 2" xfId="31" xr:uid="{00000000-0005-0000-0000-0000993E0000}"/>
    <cellStyle name="40% - Accent1 2 2" xfId="16291" xr:uid="{00000000-0005-0000-0000-00009A3E0000}"/>
    <cellStyle name="40% - Accent1 2 3" xfId="16292" xr:uid="{00000000-0005-0000-0000-00009B3E0000}"/>
    <cellStyle name="40% - Accent2 2" xfId="32" xr:uid="{00000000-0005-0000-0000-00009C3E0000}"/>
    <cellStyle name="40% - Accent2 2 2" xfId="16293" xr:uid="{00000000-0005-0000-0000-00009D3E0000}"/>
    <cellStyle name="40% - Accent2 2 3" xfId="16294" xr:uid="{00000000-0005-0000-0000-00009E3E0000}"/>
    <cellStyle name="40% - Accent3 2" xfId="33" xr:uid="{00000000-0005-0000-0000-00009F3E0000}"/>
    <cellStyle name="40% - Accent3 2 2" xfId="16295" xr:uid="{00000000-0005-0000-0000-0000A03E0000}"/>
    <cellStyle name="40% - Accent3 2 3" xfId="16296" xr:uid="{00000000-0005-0000-0000-0000A13E0000}"/>
    <cellStyle name="40% - Accent4 2" xfId="34" xr:uid="{00000000-0005-0000-0000-0000A23E0000}"/>
    <cellStyle name="40% - Accent4 2 2" xfId="16297" xr:uid="{00000000-0005-0000-0000-0000A33E0000}"/>
    <cellStyle name="40% - Accent4 2 3" xfId="16298" xr:uid="{00000000-0005-0000-0000-0000A43E0000}"/>
    <cellStyle name="40% - Accent5 2" xfId="35" xr:uid="{00000000-0005-0000-0000-0000A53E0000}"/>
    <cellStyle name="40% - Accent5 2 2" xfId="16299" xr:uid="{00000000-0005-0000-0000-0000A63E0000}"/>
    <cellStyle name="40% - Accent5 2 3" xfId="16300" xr:uid="{00000000-0005-0000-0000-0000A73E0000}"/>
    <cellStyle name="40% - Accent6 2" xfId="36" xr:uid="{00000000-0005-0000-0000-0000A83E0000}"/>
    <cellStyle name="40% - Accent6 2 2" xfId="16301" xr:uid="{00000000-0005-0000-0000-0000A93E0000}"/>
    <cellStyle name="40% - Accent6 2 3" xfId="16302" xr:uid="{00000000-0005-0000-0000-0000AA3E0000}"/>
    <cellStyle name="40% - Colore 1" xfId="16303" xr:uid="{00000000-0005-0000-0000-0000AB3E0000}"/>
    <cellStyle name="40% - Colore 1 2" xfId="16304" xr:uid="{00000000-0005-0000-0000-0000AC3E0000}"/>
    <cellStyle name="40% - Colore 1 3" xfId="16305" xr:uid="{00000000-0005-0000-0000-0000AD3E0000}"/>
    <cellStyle name="40% - Colore 2" xfId="16306" xr:uid="{00000000-0005-0000-0000-0000AE3E0000}"/>
    <cellStyle name="40% - Colore 2 2" xfId="16307" xr:uid="{00000000-0005-0000-0000-0000AF3E0000}"/>
    <cellStyle name="40% - Colore 2 3" xfId="16308" xr:uid="{00000000-0005-0000-0000-0000B03E0000}"/>
    <cellStyle name="40% - Colore 3" xfId="16309" xr:uid="{00000000-0005-0000-0000-0000B13E0000}"/>
    <cellStyle name="40% - Colore 3 2" xfId="16310" xr:uid="{00000000-0005-0000-0000-0000B23E0000}"/>
    <cellStyle name="40% - Colore 3 3" xfId="16311" xr:uid="{00000000-0005-0000-0000-0000B33E0000}"/>
    <cellStyle name="40% - Colore 4" xfId="16312" xr:uid="{00000000-0005-0000-0000-0000B43E0000}"/>
    <cellStyle name="40% - Colore 4 2" xfId="16313" xr:uid="{00000000-0005-0000-0000-0000B53E0000}"/>
    <cellStyle name="40% - Colore 4 3" xfId="16314" xr:uid="{00000000-0005-0000-0000-0000B63E0000}"/>
    <cellStyle name="40% - Colore 5" xfId="16315" xr:uid="{00000000-0005-0000-0000-0000B73E0000}"/>
    <cellStyle name="40% - Colore 5 2" xfId="16316" xr:uid="{00000000-0005-0000-0000-0000B83E0000}"/>
    <cellStyle name="40% - Colore 5 3" xfId="16317" xr:uid="{00000000-0005-0000-0000-0000B93E0000}"/>
    <cellStyle name="40% - Colore 6" xfId="16318" xr:uid="{00000000-0005-0000-0000-0000BA3E0000}"/>
    <cellStyle name="40% - Colore 6 2" xfId="16319" xr:uid="{00000000-0005-0000-0000-0000BB3E0000}"/>
    <cellStyle name="40% - Colore 6 3" xfId="16320" xr:uid="{00000000-0005-0000-0000-0000BC3E0000}"/>
    <cellStyle name="40% - Énfasis1" xfId="16321" xr:uid="{00000000-0005-0000-0000-0000BD3E0000}"/>
    <cellStyle name="40% - Énfasis2" xfId="16322" xr:uid="{00000000-0005-0000-0000-0000BE3E0000}"/>
    <cellStyle name="40% - Énfasis3" xfId="16323" xr:uid="{00000000-0005-0000-0000-0000BF3E0000}"/>
    <cellStyle name="40% - Énfasis4" xfId="16324" xr:uid="{00000000-0005-0000-0000-0000C03E0000}"/>
    <cellStyle name="40% - Énfasis5" xfId="16325" xr:uid="{00000000-0005-0000-0000-0000C13E0000}"/>
    <cellStyle name="40% - Énfasis6" xfId="16326" xr:uid="{00000000-0005-0000-0000-0000C23E0000}"/>
    <cellStyle name="60 % - Akzent1" xfId="16327" xr:uid="{00000000-0005-0000-0000-0000C33E0000}"/>
    <cellStyle name="60 % - Akzent2" xfId="16328" xr:uid="{00000000-0005-0000-0000-0000C43E0000}"/>
    <cellStyle name="60 % - Akzent3" xfId="16329" xr:uid="{00000000-0005-0000-0000-0000C53E0000}"/>
    <cellStyle name="60 % - Akzent4" xfId="16330" xr:uid="{00000000-0005-0000-0000-0000C63E0000}"/>
    <cellStyle name="60 % - Akzent5" xfId="16331" xr:uid="{00000000-0005-0000-0000-0000C73E0000}"/>
    <cellStyle name="60 % - Akzent6" xfId="16332" xr:uid="{00000000-0005-0000-0000-0000C83E0000}"/>
    <cellStyle name="60 % - Accent1" xfId="16333" xr:uid="{00000000-0005-0000-0000-0000C93E0000}"/>
    <cellStyle name="60 % - Accent1 2" xfId="37" xr:uid="{00000000-0005-0000-0000-0000CA3E0000}"/>
    <cellStyle name="60 % - Accent1 3" xfId="16334" xr:uid="{00000000-0005-0000-0000-0000CB3E0000}"/>
    <cellStyle name="60 % - Accent1_FCF" xfId="16335" xr:uid="{00000000-0005-0000-0000-0000CC3E0000}"/>
    <cellStyle name="60 % - Accent2" xfId="16336" xr:uid="{00000000-0005-0000-0000-0000CD3E0000}"/>
    <cellStyle name="60 % - Accent2 2" xfId="38" xr:uid="{00000000-0005-0000-0000-0000CE3E0000}"/>
    <cellStyle name="60 % - Accent2 3" xfId="16337" xr:uid="{00000000-0005-0000-0000-0000CF3E0000}"/>
    <cellStyle name="60 % - Accent2_FCF" xfId="16338" xr:uid="{00000000-0005-0000-0000-0000D03E0000}"/>
    <cellStyle name="60 % - Accent3" xfId="16339" xr:uid="{00000000-0005-0000-0000-0000D13E0000}"/>
    <cellStyle name="60 % - Accent3 2" xfId="39" xr:uid="{00000000-0005-0000-0000-0000D23E0000}"/>
    <cellStyle name="60 % - Accent3 3" xfId="16340" xr:uid="{00000000-0005-0000-0000-0000D33E0000}"/>
    <cellStyle name="60 % - Accent3_FCF" xfId="16341" xr:uid="{00000000-0005-0000-0000-0000D43E0000}"/>
    <cellStyle name="60 % - Accent4" xfId="16342" xr:uid="{00000000-0005-0000-0000-0000D53E0000}"/>
    <cellStyle name="60 % - Accent4 2" xfId="40" xr:uid="{00000000-0005-0000-0000-0000D63E0000}"/>
    <cellStyle name="60 % - Accent4 3" xfId="16343" xr:uid="{00000000-0005-0000-0000-0000D73E0000}"/>
    <cellStyle name="60 % - Accent4_FCF" xfId="16344" xr:uid="{00000000-0005-0000-0000-0000D83E0000}"/>
    <cellStyle name="60 % - Accent5" xfId="16345" xr:uid="{00000000-0005-0000-0000-0000D93E0000}"/>
    <cellStyle name="60 % - Accent5 2" xfId="41" xr:uid="{00000000-0005-0000-0000-0000DA3E0000}"/>
    <cellStyle name="60 % - Accent5 3" xfId="16346" xr:uid="{00000000-0005-0000-0000-0000DB3E0000}"/>
    <cellStyle name="60 % - Accent5_FCF" xfId="16347" xr:uid="{00000000-0005-0000-0000-0000DC3E0000}"/>
    <cellStyle name="60 % - Accent6" xfId="16348" xr:uid="{00000000-0005-0000-0000-0000DD3E0000}"/>
    <cellStyle name="60 % - Accent6 2" xfId="42" xr:uid="{00000000-0005-0000-0000-0000DE3E0000}"/>
    <cellStyle name="60 % - Accent6 3" xfId="16349" xr:uid="{00000000-0005-0000-0000-0000DF3E0000}"/>
    <cellStyle name="60 % - Accent6_FCF" xfId="16350" xr:uid="{00000000-0005-0000-0000-0000E03E0000}"/>
    <cellStyle name="60% - Accent1 2" xfId="43" xr:uid="{00000000-0005-0000-0000-0000E13E0000}"/>
    <cellStyle name="60% - Accent1 2 2" xfId="16351" xr:uid="{00000000-0005-0000-0000-0000E23E0000}"/>
    <cellStyle name="60% - Accent1 2 3" xfId="16352" xr:uid="{00000000-0005-0000-0000-0000E33E0000}"/>
    <cellStyle name="60% - Accent2 2" xfId="44" xr:uid="{00000000-0005-0000-0000-0000E43E0000}"/>
    <cellStyle name="60% - Accent2 2 2" xfId="16353" xr:uid="{00000000-0005-0000-0000-0000E53E0000}"/>
    <cellStyle name="60% - Accent2 2 3" xfId="16354" xr:uid="{00000000-0005-0000-0000-0000E63E0000}"/>
    <cellStyle name="60% - Accent3 2" xfId="45" xr:uid="{00000000-0005-0000-0000-0000E73E0000}"/>
    <cellStyle name="60% - Accent3 2 2" xfId="16355" xr:uid="{00000000-0005-0000-0000-0000E83E0000}"/>
    <cellStyle name="60% - Accent3 2 3" xfId="16356" xr:uid="{00000000-0005-0000-0000-0000E93E0000}"/>
    <cellStyle name="60% - Accent4 2" xfId="46" xr:uid="{00000000-0005-0000-0000-0000EA3E0000}"/>
    <cellStyle name="60% - Accent4 2 2" xfId="16357" xr:uid="{00000000-0005-0000-0000-0000EB3E0000}"/>
    <cellStyle name="60% - Accent4 2 3" xfId="16358" xr:uid="{00000000-0005-0000-0000-0000EC3E0000}"/>
    <cellStyle name="60% - Accent5 2" xfId="47" xr:uid="{00000000-0005-0000-0000-0000ED3E0000}"/>
    <cellStyle name="60% - Accent5 2 2" xfId="16359" xr:uid="{00000000-0005-0000-0000-0000EE3E0000}"/>
    <cellStyle name="60% - Accent5 2 3" xfId="16360" xr:uid="{00000000-0005-0000-0000-0000EF3E0000}"/>
    <cellStyle name="60% - Accent5 3" xfId="16361" xr:uid="{00000000-0005-0000-0000-0000F03E0000}"/>
    <cellStyle name="60% - Accent6 2" xfId="48" xr:uid="{00000000-0005-0000-0000-0000F13E0000}"/>
    <cellStyle name="60% - Accent6 2 2" xfId="16362" xr:uid="{00000000-0005-0000-0000-0000F23E0000}"/>
    <cellStyle name="60% - Accent6 2 3" xfId="16363" xr:uid="{00000000-0005-0000-0000-0000F33E0000}"/>
    <cellStyle name="60% - Colore 1" xfId="16364" xr:uid="{00000000-0005-0000-0000-0000F43E0000}"/>
    <cellStyle name="60% - Colore 1 2" xfId="16365" xr:uid="{00000000-0005-0000-0000-0000F53E0000}"/>
    <cellStyle name="60% - Colore 1 3" xfId="16366" xr:uid="{00000000-0005-0000-0000-0000F63E0000}"/>
    <cellStyle name="60% - Colore 2" xfId="16367" xr:uid="{00000000-0005-0000-0000-0000F73E0000}"/>
    <cellStyle name="60% - Colore 2 2" xfId="16368" xr:uid="{00000000-0005-0000-0000-0000F83E0000}"/>
    <cellStyle name="60% - Colore 2 3" xfId="16369" xr:uid="{00000000-0005-0000-0000-0000F93E0000}"/>
    <cellStyle name="60% - Colore 3" xfId="16370" xr:uid="{00000000-0005-0000-0000-0000FA3E0000}"/>
    <cellStyle name="60% - Colore 3 2" xfId="16371" xr:uid="{00000000-0005-0000-0000-0000FB3E0000}"/>
    <cellStyle name="60% - Colore 3 3" xfId="16372" xr:uid="{00000000-0005-0000-0000-0000FC3E0000}"/>
    <cellStyle name="60% - Colore 4" xfId="16373" xr:uid="{00000000-0005-0000-0000-0000FD3E0000}"/>
    <cellStyle name="60% - Colore 4 2" xfId="16374" xr:uid="{00000000-0005-0000-0000-0000FE3E0000}"/>
    <cellStyle name="60% - Colore 4 3" xfId="16375" xr:uid="{00000000-0005-0000-0000-0000FF3E0000}"/>
    <cellStyle name="60% - Colore 5" xfId="16376" xr:uid="{00000000-0005-0000-0000-0000003F0000}"/>
    <cellStyle name="60% - Colore 5 2" xfId="16377" xr:uid="{00000000-0005-0000-0000-0000013F0000}"/>
    <cellStyle name="60% - Colore 5 3" xfId="16378" xr:uid="{00000000-0005-0000-0000-0000023F0000}"/>
    <cellStyle name="60% - Colore 6" xfId="16379" xr:uid="{00000000-0005-0000-0000-0000033F0000}"/>
    <cellStyle name="60% - Colore 6 2" xfId="16380" xr:uid="{00000000-0005-0000-0000-0000043F0000}"/>
    <cellStyle name="60% - Colore 6 3" xfId="16381" xr:uid="{00000000-0005-0000-0000-0000053F0000}"/>
    <cellStyle name="60% - Énfasis1" xfId="16382" xr:uid="{00000000-0005-0000-0000-0000063F0000}"/>
    <cellStyle name="60% - Énfasis2" xfId="16383" xr:uid="{00000000-0005-0000-0000-0000073F0000}"/>
    <cellStyle name="60% - Énfasis3" xfId="16384" xr:uid="{00000000-0005-0000-0000-0000083F0000}"/>
    <cellStyle name="60% - Énfasis4" xfId="16385" xr:uid="{00000000-0005-0000-0000-0000093F0000}"/>
    <cellStyle name="60% - Énfasis5" xfId="16386" xr:uid="{00000000-0005-0000-0000-00000A3F0000}"/>
    <cellStyle name="60% - Énfasis6" xfId="16387" xr:uid="{00000000-0005-0000-0000-00000B3F0000}"/>
    <cellStyle name="A modif Blanc" xfId="16388" xr:uid="{00000000-0005-0000-0000-00000C3F0000}"/>
    <cellStyle name="A modif Blanc 2" xfId="16389" xr:uid="{00000000-0005-0000-0000-00000D3F0000}"/>
    <cellStyle name="A modifier" xfId="16390" xr:uid="{00000000-0005-0000-0000-00000E3F0000}"/>
    <cellStyle name="Accent1 - 20%" xfId="49" xr:uid="{00000000-0005-0000-0000-00000F3F0000}"/>
    <cellStyle name="Accent1 - 20% 2" xfId="16391" xr:uid="{00000000-0005-0000-0000-0000103F0000}"/>
    <cellStyle name="Accent1 - 20% 3" xfId="16392" xr:uid="{00000000-0005-0000-0000-0000113F0000}"/>
    <cellStyle name="Accent1 - 40%" xfId="50" xr:uid="{00000000-0005-0000-0000-0000123F0000}"/>
    <cellStyle name="Accent1 - 40% 2" xfId="16393" xr:uid="{00000000-0005-0000-0000-0000133F0000}"/>
    <cellStyle name="Accent1 - 40% 3" xfId="16394" xr:uid="{00000000-0005-0000-0000-0000143F0000}"/>
    <cellStyle name="Accent1 - 60%" xfId="51" xr:uid="{00000000-0005-0000-0000-0000153F0000}"/>
    <cellStyle name="Accent1 - 60% 2" xfId="16395" xr:uid="{00000000-0005-0000-0000-0000163F0000}"/>
    <cellStyle name="Accent1 - 60% 3" xfId="16396" xr:uid="{00000000-0005-0000-0000-0000173F0000}"/>
    <cellStyle name="Accent1 2" xfId="52" xr:uid="{00000000-0005-0000-0000-0000183F0000}"/>
    <cellStyle name="Accent1 2 2" xfId="16397" xr:uid="{00000000-0005-0000-0000-0000193F0000}"/>
    <cellStyle name="Accent1 2 3" xfId="16398" xr:uid="{00000000-0005-0000-0000-00001A3F0000}"/>
    <cellStyle name="Accent1 3" xfId="53" xr:uid="{00000000-0005-0000-0000-00001B3F0000}"/>
    <cellStyle name="Accent1 4" xfId="16399" xr:uid="{00000000-0005-0000-0000-00001C3F0000}"/>
    <cellStyle name="Accent2 - 20%" xfId="54" xr:uid="{00000000-0005-0000-0000-00001D3F0000}"/>
    <cellStyle name="Accent2 - 20% 2" xfId="16400" xr:uid="{00000000-0005-0000-0000-00001E3F0000}"/>
    <cellStyle name="Accent2 - 20% 3" xfId="16401" xr:uid="{00000000-0005-0000-0000-00001F3F0000}"/>
    <cellStyle name="Accent2 - 40%" xfId="55" xr:uid="{00000000-0005-0000-0000-0000203F0000}"/>
    <cellStyle name="Accent2 - 40% 2" xfId="16402" xr:uid="{00000000-0005-0000-0000-0000213F0000}"/>
    <cellStyle name="Accent2 - 40% 3" xfId="16403" xr:uid="{00000000-0005-0000-0000-0000223F0000}"/>
    <cellStyle name="Accent2 - 60%" xfId="56" xr:uid="{00000000-0005-0000-0000-0000233F0000}"/>
    <cellStyle name="Accent2 - 60% 2" xfId="16404" xr:uid="{00000000-0005-0000-0000-0000243F0000}"/>
    <cellStyle name="Accent2 - 60% 3" xfId="16405" xr:uid="{00000000-0005-0000-0000-0000253F0000}"/>
    <cellStyle name="Accent2 2" xfId="57" xr:uid="{00000000-0005-0000-0000-0000263F0000}"/>
    <cellStyle name="Accent2 2 2" xfId="16406" xr:uid="{00000000-0005-0000-0000-0000273F0000}"/>
    <cellStyle name="Accent2 2 3" xfId="16407" xr:uid="{00000000-0005-0000-0000-0000283F0000}"/>
    <cellStyle name="Accent2 3" xfId="58" xr:uid="{00000000-0005-0000-0000-0000293F0000}"/>
    <cellStyle name="Accent2 4" xfId="16408" xr:uid="{00000000-0005-0000-0000-00002A3F0000}"/>
    <cellStyle name="Accent3 - 20%" xfId="59" xr:uid="{00000000-0005-0000-0000-00002B3F0000}"/>
    <cellStyle name="Accent3 - 20% 2" xfId="16409" xr:uid="{00000000-0005-0000-0000-00002C3F0000}"/>
    <cellStyle name="Accent3 - 20% 3" xfId="16410" xr:uid="{00000000-0005-0000-0000-00002D3F0000}"/>
    <cellStyle name="Accent3 - 40%" xfId="60" xr:uid="{00000000-0005-0000-0000-00002E3F0000}"/>
    <cellStyle name="Accent3 - 40% 2" xfId="16411" xr:uid="{00000000-0005-0000-0000-00002F3F0000}"/>
    <cellStyle name="Accent3 - 40% 3" xfId="16412" xr:uid="{00000000-0005-0000-0000-0000303F0000}"/>
    <cellStyle name="Accent3 - 60%" xfId="61" xr:uid="{00000000-0005-0000-0000-0000313F0000}"/>
    <cellStyle name="Accent3 - 60% 2" xfId="16413" xr:uid="{00000000-0005-0000-0000-0000323F0000}"/>
    <cellStyle name="Accent3 - 60% 3" xfId="16414" xr:uid="{00000000-0005-0000-0000-0000333F0000}"/>
    <cellStyle name="Accent3 2" xfId="62" xr:uid="{00000000-0005-0000-0000-0000343F0000}"/>
    <cellStyle name="Accent3 2 2" xfId="16415" xr:uid="{00000000-0005-0000-0000-0000353F0000}"/>
    <cellStyle name="Accent3 2 3" xfId="16416" xr:uid="{00000000-0005-0000-0000-0000363F0000}"/>
    <cellStyle name="Accent3 3" xfId="63" xr:uid="{00000000-0005-0000-0000-0000373F0000}"/>
    <cellStyle name="Accent3 4" xfId="16417" xr:uid="{00000000-0005-0000-0000-0000383F0000}"/>
    <cellStyle name="Accent4 - 20%" xfId="64" xr:uid="{00000000-0005-0000-0000-0000393F0000}"/>
    <cellStyle name="Accent4 - 20% 2" xfId="16418" xr:uid="{00000000-0005-0000-0000-00003A3F0000}"/>
    <cellStyle name="Accent4 - 20% 3" xfId="16419" xr:uid="{00000000-0005-0000-0000-00003B3F0000}"/>
    <cellStyle name="Accent4 - 40%" xfId="65" xr:uid="{00000000-0005-0000-0000-00003C3F0000}"/>
    <cellStyle name="Accent4 - 40% 2" xfId="16420" xr:uid="{00000000-0005-0000-0000-00003D3F0000}"/>
    <cellStyle name="Accent4 - 40% 3" xfId="16421" xr:uid="{00000000-0005-0000-0000-00003E3F0000}"/>
    <cellStyle name="Accent4 - 60%" xfId="66" xr:uid="{00000000-0005-0000-0000-00003F3F0000}"/>
    <cellStyle name="Accent4 - 60% 2" xfId="16422" xr:uid="{00000000-0005-0000-0000-0000403F0000}"/>
    <cellStyle name="Accent4 - 60% 3" xfId="16423" xr:uid="{00000000-0005-0000-0000-0000413F0000}"/>
    <cellStyle name="Accent4 2" xfId="67" xr:uid="{00000000-0005-0000-0000-0000423F0000}"/>
    <cellStyle name="Accent4 2 2" xfId="16424" xr:uid="{00000000-0005-0000-0000-0000433F0000}"/>
    <cellStyle name="Accent4 2 3" xfId="16425" xr:uid="{00000000-0005-0000-0000-0000443F0000}"/>
    <cellStyle name="Accent4 3" xfId="68" xr:uid="{00000000-0005-0000-0000-0000453F0000}"/>
    <cellStyle name="Accent4 4" xfId="16426" xr:uid="{00000000-0005-0000-0000-0000463F0000}"/>
    <cellStyle name="Accent5 - 20%" xfId="69" xr:uid="{00000000-0005-0000-0000-0000473F0000}"/>
    <cellStyle name="Accent5 - 20% 2" xfId="16427" xr:uid="{00000000-0005-0000-0000-0000483F0000}"/>
    <cellStyle name="Accent5 - 20% 3" xfId="16428" xr:uid="{00000000-0005-0000-0000-0000493F0000}"/>
    <cellStyle name="Accent5 - 40%" xfId="70" xr:uid="{00000000-0005-0000-0000-00004A3F0000}"/>
    <cellStyle name="Accent5 - 40% 2" xfId="16429" xr:uid="{00000000-0005-0000-0000-00004B3F0000}"/>
    <cellStyle name="Accent5 - 40% 3" xfId="16430" xr:uid="{00000000-0005-0000-0000-00004C3F0000}"/>
    <cellStyle name="Accent5 - 60%" xfId="71" xr:uid="{00000000-0005-0000-0000-00004D3F0000}"/>
    <cellStyle name="Accent5 - 60% 2" xfId="16431" xr:uid="{00000000-0005-0000-0000-00004E3F0000}"/>
    <cellStyle name="Accent5 - 60% 3" xfId="16432" xr:uid="{00000000-0005-0000-0000-00004F3F0000}"/>
    <cellStyle name="Accent5 2" xfId="72" xr:uid="{00000000-0005-0000-0000-0000503F0000}"/>
    <cellStyle name="Accent5 2 2" xfId="16433" xr:uid="{00000000-0005-0000-0000-0000513F0000}"/>
    <cellStyle name="Accent5 2 3" xfId="16434" xr:uid="{00000000-0005-0000-0000-0000523F0000}"/>
    <cellStyle name="Accent5 3" xfId="73" xr:uid="{00000000-0005-0000-0000-0000533F0000}"/>
    <cellStyle name="Accent5 4" xfId="16435" xr:uid="{00000000-0005-0000-0000-0000543F0000}"/>
    <cellStyle name="Accent6 - 20%" xfId="74" xr:uid="{00000000-0005-0000-0000-0000553F0000}"/>
    <cellStyle name="Accent6 - 20% 2" xfId="16436" xr:uid="{00000000-0005-0000-0000-0000563F0000}"/>
    <cellStyle name="Accent6 - 20% 3" xfId="16437" xr:uid="{00000000-0005-0000-0000-0000573F0000}"/>
    <cellStyle name="Accent6 - 40%" xfId="75" xr:uid="{00000000-0005-0000-0000-0000583F0000}"/>
    <cellStyle name="Accent6 - 40% 2" xfId="16438" xr:uid="{00000000-0005-0000-0000-0000593F0000}"/>
    <cellStyle name="Accent6 - 40% 3" xfId="16439" xr:uid="{00000000-0005-0000-0000-00005A3F0000}"/>
    <cellStyle name="Accent6 - 60%" xfId="76" xr:uid="{00000000-0005-0000-0000-00005B3F0000}"/>
    <cellStyle name="Accent6 - 60% 2" xfId="16440" xr:uid="{00000000-0005-0000-0000-00005C3F0000}"/>
    <cellStyle name="Accent6 - 60% 3" xfId="16441" xr:uid="{00000000-0005-0000-0000-00005D3F0000}"/>
    <cellStyle name="Accent6 2" xfId="77" xr:uid="{00000000-0005-0000-0000-00005E3F0000}"/>
    <cellStyle name="Accent6 2 2" xfId="16442" xr:uid="{00000000-0005-0000-0000-00005F3F0000}"/>
    <cellStyle name="Accent6 2 3" xfId="16443" xr:uid="{00000000-0005-0000-0000-0000603F0000}"/>
    <cellStyle name="Accent6 3" xfId="78" xr:uid="{00000000-0005-0000-0000-0000613F0000}"/>
    <cellStyle name="Accent6 4" xfId="16444" xr:uid="{00000000-0005-0000-0000-0000623F0000}"/>
    <cellStyle name="act" xfId="16445" xr:uid="{00000000-0005-0000-0000-0000633F0000}"/>
    <cellStyle name="act 2" xfId="16446" xr:uid="{00000000-0005-0000-0000-0000643F0000}"/>
    <cellStyle name="act 2 2" xfId="16447" xr:uid="{00000000-0005-0000-0000-0000653F0000}"/>
    <cellStyle name="act 3" xfId="16448" xr:uid="{00000000-0005-0000-0000-0000663F0000}"/>
    <cellStyle name="act 4" xfId="16449" xr:uid="{00000000-0005-0000-0000-0000673F0000}"/>
    <cellStyle name="act_FCF" xfId="16450" xr:uid="{00000000-0005-0000-0000-0000683F0000}"/>
    <cellStyle name="Actual data" xfId="16451" xr:uid="{00000000-0005-0000-0000-0000693F0000}"/>
    <cellStyle name="Actual data 2" xfId="16452" xr:uid="{00000000-0005-0000-0000-00006A3F0000}"/>
    <cellStyle name="Actual data 3" xfId="16453" xr:uid="{00000000-0005-0000-0000-00006B3F0000}"/>
    <cellStyle name="Actual data_FCF" xfId="16454" xr:uid="{00000000-0005-0000-0000-00006C3F0000}"/>
    <cellStyle name="Actual Date" xfId="16455" xr:uid="{00000000-0005-0000-0000-00006D3F0000}"/>
    <cellStyle name="Actual Date 2" xfId="16456" xr:uid="{00000000-0005-0000-0000-00006E3F0000}"/>
    <cellStyle name="Actual Date 3" xfId="16457" xr:uid="{00000000-0005-0000-0000-00006F3F0000}"/>
    <cellStyle name="Actual year" xfId="16458" xr:uid="{00000000-0005-0000-0000-0000703F0000}"/>
    <cellStyle name="Actual year 2" xfId="16459" xr:uid="{00000000-0005-0000-0000-0000713F0000}"/>
    <cellStyle name="Actual year 2 2" xfId="16460" xr:uid="{00000000-0005-0000-0000-0000723F0000}"/>
    <cellStyle name="Actual year 3" xfId="16461" xr:uid="{00000000-0005-0000-0000-0000733F0000}"/>
    <cellStyle name="Actual year_FCF" xfId="16462" xr:uid="{00000000-0005-0000-0000-0000743F0000}"/>
    <cellStyle name="Actuals Cells" xfId="16463" xr:uid="{00000000-0005-0000-0000-0000753F0000}"/>
    <cellStyle name="Actuals Cells 2" xfId="16464" xr:uid="{00000000-0005-0000-0000-0000763F0000}"/>
    <cellStyle name="Actuals Cells 2 2" xfId="16465" xr:uid="{00000000-0005-0000-0000-0000773F0000}"/>
    <cellStyle name="Actuals Cells 3" xfId="16466" xr:uid="{00000000-0005-0000-0000-0000783F0000}"/>
    <cellStyle name="Actuals Cells 4" xfId="16467" xr:uid="{00000000-0005-0000-0000-0000793F0000}"/>
    <cellStyle name="Actuals Cells 5" xfId="16468" xr:uid="{00000000-0005-0000-0000-00007A3F0000}"/>
    <cellStyle name="Actuals Cells_FCF" xfId="16469" xr:uid="{00000000-0005-0000-0000-00007B3F0000}"/>
    <cellStyle name="AFE" xfId="16470" xr:uid="{00000000-0005-0000-0000-00007C3F0000}"/>
    <cellStyle name="Afrundet valuta_Backbone Cost Talkline Internet, Festnetz and Combined" xfId="16471" xr:uid="{00000000-0005-0000-0000-00007D3F0000}"/>
    <cellStyle name="AJHCustom" xfId="16472" xr:uid="{00000000-0005-0000-0000-00007E3F0000}"/>
    <cellStyle name="AJHCustom 2" xfId="16473" xr:uid="{00000000-0005-0000-0000-00007F3F0000}"/>
    <cellStyle name="AJHCustom 3" xfId="16474" xr:uid="{00000000-0005-0000-0000-0000803F0000}"/>
    <cellStyle name="AJHCustom 4" xfId="16475" xr:uid="{00000000-0005-0000-0000-0000813F0000}"/>
    <cellStyle name="AJHCustom_FCF" xfId="16476" xr:uid="{00000000-0005-0000-0000-0000823F0000}"/>
    <cellStyle name="Akzent1" xfId="16477" xr:uid="{00000000-0005-0000-0000-0000833F0000}"/>
    <cellStyle name="Akzent2" xfId="16478" xr:uid="{00000000-0005-0000-0000-0000843F0000}"/>
    <cellStyle name="Akzent3" xfId="16479" xr:uid="{00000000-0005-0000-0000-0000853F0000}"/>
    <cellStyle name="Akzent4" xfId="16480" xr:uid="{00000000-0005-0000-0000-0000863F0000}"/>
    <cellStyle name="Akzent5" xfId="16481" xr:uid="{00000000-0005-0000-0000-0000873F0000}"/>
    <cellStyle name="Akzent6" xfId="16482" xr:uid="{00000000-0005-0000-0000-0000883F0000}"/>
    <cellStyle name="args.style" xfId="16483" xr:uid="{00000000-0005-0000-0000-0000893F0000}"/>
    <cellStyle name="args.style 2" xfId="16484" xr:uid="{00000000-0005-0000-0000-00008A3F0000}"/>
    <cellStyle name="args.style 3" xfId="16485" xr:uid="{00000000-0005-0000-0000-00008B3F0000}"/>
    <cellStyle name="args.style 4" xfId="16486" xr:uid="{00000000-0005-0000-0000-00008C3F0000}"/>
    <cellStyle name="args.style_FCF" xfId="16487" xr:uid="{00000000-0005-0000-0000-00008D3F0000}"/>
    <cellStyle name="Arial 10" xfId="16488" xr:uid="{00000000-0005-0000-0000-00008E3F0000}"/>
    <cellStyle name="Arial 10 2" xfId="16489" xr:uid="{00000000-0005-0000-0000-00008F3F0000}"/>
    <cellStyle name="Arial 10 2 2" xfId="16490" xr:uid="{00000000-0005-0000-0000-0000903F0000}"/>
    <cellStyle name="Arial 10 3" xfId="16491" xr:uid="{00000000-0005-0000-0000-0000913F0000}"/>
    <cellStyle name="Arial 10 4" xfId="16492" xr:uid="{00000000-0005-0000-0000-0000923F0000}"/>
    <cellStyle name="Arial 10_FCF" xfId="16493" xr:uid="{00000000-0005-0000-0000-0000933F0000}"/>
    <cellStyle name="Arial 12" xfId="16494" xr:uid="{00000000-0005-0000-0000-0000943F0000}"/>
    <cellStyle name="Arial 12 2" xfId="16495" xr:uid="{00000000-0005-0000-0000-0000953F0000}"/>
    <cellStyle name="Arial 12 3" xfId="16496" xr:uid="{00000000-0005-0000-0000-0000963F0000}"/>
    <cellStyle name="Arial 12 4" xfId="16497" xr:uid="{00000000-0005-0000-0000-0000973F0000}"/>
    <cellStyle name="Arial 12_FCF" xfId="16498" xr:uid="{00000000-0005-0000-0000-0000983F0000}"/>
    <cellStyle name="Assumption" xfId="16499" xr:uid="{00000000-0005-0000-0000-0000993F0000}"/>
    <cellStyle name="Assumption 2" xfId="16500" xr:uid="{00000000-0005-0000-0000-00009A3F0000}"/>
    <cellStyle name="Assumption 2 2" xfId="16501" xr:uid="{00000000-0005-0000-0000-00009B3F0000}"/>
    <cellStyle name="Assumption 2 2 2" xfId="16502" xr:uid="{00000000-0005-0000-0000-00009C3F0000}"/>
    <cellStyle name="Assumption 2 3" xfId="16503" xr:uid="{00000000-0005-0000-0000-00009D3F0000}"/>
    <cellStyle name="Assumption 2 3 2" xfId="16504" xr:uid="{00000000-0005-0000-0000-00009E3F0000}"/>
    <cellStyle name="Assumption 2 4" xfId="16505" xr:uid="{00000000-0005-0000-0000-00009F3F0000}"/>
    <cellStyle name="Assumption 3" xfId="16506" xr:uid="{00000000-0005-0000-0000-0000A03F0000}"/>
    <cellStyle name="Assumption 4" xfId="16507" xr:uid="{00000000-0005-0000-0000-0000A13F0000}"/>
    <cellStyle name="Assumption 4 2" xfId="16508" xr:uid="{00000000-0005-0000-0000-0000A23F0000}"/>
    <cellStyle name="Assumption 5" xfId="16509" xr:uid="{00000000-0005-0000-0000-0000A33F0000}"/>
    <cellStyle name="Assumption_FCF" xfId="16510" xr:uid="{00000000-0005-0000-0000-0000A43F0000}"/>
    <cellStyle name="at" xfId="16511" xr:uid="{00000000-0005-0000-0000-0000A53F0000}"/>
    <cellStyle name="Ausgabe" xfId="16512" xr:uid="{00000000-0005-0000-0000-0000A63F0000}"/>
    <cellStyle name="Avertissement" xfId="16513" xr:uid="{00000000-0005-0000-0000-0000A73F0000}"/>
    <cellStyle name="Avertissement 2" xfId="79" xr:uid="{00000000-0005-0000-0000-0000A83F0000}"/>
    <cellStyle name="Avertissement 3" xfId="16514" xr:uid="{00000000-0005-0000-0000-0000A93F0000}"/>
    <cellStyle name="Avertissement_FCF" xfId="16515" xr:uid="{00000000-0005-0000-0000-0000AA3F0000}"/>
    <cellStyle name="b" xfId="16516" xr:uid="{00000000-0005-0000-0000-0000AB3F0000}"/>
    <cellStyle name="b%0" xfId="16517" xr:uid="{00000000-0005-0000-0000-0000AC3F0000}"/>
    <cellStyle name="b%1" xfId="16518" xr:uid="{00000000-0005-0000-0000-0000AD3F0000}"/>
    <cellStyle name="b%2" xfId="16519" xr:uid="{00000000-0005-0000-0000-0000AE3F0000}"/>
    <cellStyle name="b_Synthèse%20IS%20Palier%20Rhodia_Mars%202013v2(1)" xfId="16520" xr:uid="{00000000-0005-0000-0000-0000AF3F0000}"/>
    <cellStyle name="b0" xfId="16521" xr:uid="{00000000-0005-0000-0000-0000B03F0000}"/>
    <cellStyle name="b09" xfId="16522" xr:uid="{00000000-0005-0000-0000-0000B13F0000}"/>
    <cellStyle name="b1" xfId="16523" xr:uid="{00000000-0005-0000-0000-0000B23F0000}"/>
    <cellStyle name="b2" xfId="16524" xr:uid="{00000000-0005-0000-0000-0000B33F0000}"/>
    <cellStyle name="Bad 2" xfId="80" xr:uid="{00000000-0005-0000-0000-0000B43F0000}"/>
    <cellStyle name="Bad 2 2" xfId="16525" xr:uid="{00000000-0005-0000-0000-0000B53F0000}"/>
    <cellStyle name="Bad 2_FCF" xfId="16526" xr:uid="{00000000-0005-0000-0000-0000B63F0000}"/>
    <cellStyle name="Bad 3" xfId="16527" xr:uid="{00000000-0005-0000-0000-0000B73F0000}"/>
    <cellStyle name="Bad 4" xfId="16528" xr:uid="{00000000-0005-0000-0000-0000B83F0000}"/>
    <cellStyle name="Bad 5" xfId="16529" xr:uid="{00000000-0005-0000-0000-0000B93F0000}"/>
    <cellStyle name="bbox" xfId="16530" xr:uid="{00000000-0005-0000-0000-0000BA3F0000}"/>
    <cellStyle name="bbox 2" xfId="16531" xr:uid="{00000000-0005-0000-0000-0000BB3F0000}"/>
    <cellStyle name="bbox 3" xfId="16532" xr:uid="{00000000-0005-0000-0000-0000BC3F0000}"/>
    <cellStyle name="bbox_FCF" xfId="16533" xr:uid="{00000000-0005-0000-0000-0000BD3F0000}"/>
    <cellStyle name="Berechnung" xfId="16534" xr:uid="{00000000-0005-0000-0000-0000BE3F0000}"/>
    <cellStyle name="Besuchter Hyperlink_ACP version  from LBO group" xfId="16535" xr:uid="{00000000-0005-0000-0000-0000BF3F0000}"/>
    <cellStyle name="Black" xfId="16536" xr:uid="{00000000-0005-0000-0000-0000C03F0000}"/>
    <cellStyle name="Blank" xfId="16537" xr:uid="{00000000-0005-0000-0000-0000C13F0000}"/>
    <cellStyle name="Blank 2" xfId="16538" xr:uid="{00000000-0005-0000-0000-0000C23F0000}"/>
    <cellStyle name="Blank 3" xfId="16539" xr:uid="{00000000-0005-0000-0000-0000C33F0000}"/>
    <cellStyle name="Blank 4" xfId="16540" xr:uid="{00000000-0005-0000-0000-0000C43F0000}"/>
    <cellStyle name="Blank_FCF" xfId="16541" xr:uid="{00000000-0005-0000-0000-0000C53F0000}"/>
    <cellStyle name="Block Titles" xfId="16542" xr:uid="{00000000-0005-0000-0000-0000C63F0000}"/>
    <cellStyle name="Block Titles 2" xfId="16543" xr:uid="{00000000-0005-0000-0000-0000C73F0000}"/>
    <cellStyle name="Block Titles 3" xfId="16544" xr:uid="{00000000-0005-0000-0000-0000C83F0000}"/>
    <cellStyle name="Block Titles 4" xfId="16545" xr:uid="{00000000-0005-0000-0000-0000C93F0000}"/>
    <cellStyle name="Block Titles_FCF" xfId="16546" xr:uid="{00000000-0005-0000-0000-0000CA3F0000}"/>
    <cellStyle name="blue" xfId="16547" xr:uid="{00000000-0005-0000-0000-0000CB3F0000}"/>
    <cellStyle name="Blue Box" xfId="16548" xr:uid="{00000000-0005-0000-0000-0000CC3F0000}"/>
    <cellStyle name="Blue Box 2" xfId="16549" xr:uid="{00000000-0005-0000-0000-0000CD3F0000}"/>
    <cellStyle name="Blue Box 3" xfId="16550" xr:uid="{00000000-0005-0000-0000-0000CE3F0000}"/>
    <cellStyle name="Blue Box 4" xfId="16551" xr:uid="{00000000-0005-0000-0000-0000CF3F0000}"/>
    <cellStyle name="Blue Box_FCF" xfId="16552" xr:uid="{00000000-0005-0000-0000-0000D03F0000}"/>
    <cellStyle name="Blue heading" xfId="16553" xr:uid="{00000000-0005-0000-0000-0000D13F0000}"/>
    <cellStyle name="Blue heading 2" xfId="16554" xr:uid="{00000000-0005-0000-0000-0000D23F0000}"/>
    <cellStyle name="Blue heading 2 2" xfId="16555" xr:uid="{00000000-0005-0000-0000-0000D33F0000}"/>
    <cellStyle name="Blue heading 2 2 2" xfId="16556" xr:uid="{00000000-0005-0000-0000-0000D43F0000}"/>
    <cellStyle name="Blue heading 2 3" xfId="16557" xr:uid="{00000000-0005-0000-0000-0000D53F0000}"/>
    <cellStyle name="Blue heading 2 3 2" xfId="16558" xr:uid="{00000000-0005-0000-0000-0000D63F0000}"/>
    <cellStyle name="Blue heading 2 4" xfId="16559" xr:uid="{00000000-0005-0000-0000-0000D73F0000}"/>
    <cellStyle name="Blue heading 3" xfId="16560" xr:uid="{00000000-0005-0000-0000-0000D83F0000}"/>
    <cellStyle name="Blue heading 4" xfId="16561" xr:uid="{00000000-0005-0000-0000-0000D93F0000}"/>
    <cellStyle name="Blue heading 4 2" xfId="16562" xr:uid="{00000000-0005-0000-0000-0000DA3F0000}"/>
    <cellStyle name="Blue heading 5" xfId="16563" xr:uid="{00000000-0005-0000-0000-0000DB3F0000}"/>
    <cellStyle name="Blue heading_FCF" xfId="16564" xr:uid="{00000000-0005-0000-0000-0000DC3F0000}"/>
    <cellStyle name="blue shading" xfId="16565" xr:uid="{00000000-0005-0000-0000-0000DD3F0000}"/>
    <cellStyle name="blue shading 2" xfId="16566" xr:uid="{00000000-0005-0000-0000-0000DE3F0000}"/>
    <cellStyle name="blue shading 2 2" xfId="16567" xr:uid="{00000000-0005-0000-0000-0000DF3F0000}"/>
    <cellStyle name="blue shading 2 3" xfId="16568" xr:uid="{00000000-0005-0000-0000-0000E03F0000}"/>
    <cellStyle name="blue shading 3" xfId="16569" xr:uid="{00000000-0005-0000-0000-0000E13F0000}"/>
    <cellStyle name="blue shading 4" xfId="16570" xr:uid="{00000000-0005-0000-0000-0000E23F0000}"/>
    <cellStyle name="blue shading_FCF" xfId="16571" xr:uid="{00000000-0005-0000-0000-0000E33F0000}"/>
    <cellStyle name="Blue Title" xfId="16572" xr:uid="{00000000-0005-0000-0000-0000E43F0000}"/>
    <cellStyle name="Blue Title 2" xfId="16573" xr:uid="{00000000-0005-0000-0000-0000E53F0000}"/>
    <cellStyle name="Blue Title 2 2" xfId="16574" xr:uid="{00000000-0005-0000-0000-0000E63F0000}"/>
    <cellStyle name="Blue Title 3" xfId="16575" xr:uid="{00000000-0005-0000-0000-0000E73F0000}"/>
    <cellStyle name="Blue Title 4" xfId="16576" xr:uid="{00000000-0005-0000-0000-0000E83F0000}"/>
    <cellStyle name="Blue Title 5" xfId="16577" xr:uid="{00000000-0005-0000-0000-0000E93F0000}"/>
    <cellStyle name="Blue Title_FCF" xfId="16578" xr:uid="{00000000-0005-0000-0000-0000EA3F0000}"/>
    <cellStyle name="bluehead" xfId="16579" xr:uid="{00000000-0005-0000-0000-0000EB3F0000}"/>
    <cellStyle name="bluehead 2" xfId="16580" xr:uid="{00000000-0005-0000-0000-0000EC3F0000}"/>
    <cellStyle name="bluehead 3" xfId="16581" xr:uid="{00000000-0005-0000-0000-0000ED3F0000}"/>
    <cellStyle name="bluehead 4" xfId="16582" xr:uid="{00000000-0005-0000-0000-0000EE3F0000}"/>
    <cellStyle name="bluehead_FCF" xfId="16583" xr:uid="{00000000-0005-0000-0000-0000EF3F0000}"/>
    <cellStyle name="bo" xfId="16584" xr:uid="{00000000-0005-0000-0000-0000F03F0000}"/>
    <cellStyle name="Body_$Dollars" xfId="16585" xr:uid="{00000000-0005-0000-0000-0000F13F0000}"/>
    <cellStyle name="Bold/Border" xfId="16586" xr:uid="{00000000-0005-0000-0000-0000F23F0000}"/>
    <cellStyle name="bord" xfId="16587" xr:uid="{00000000-0005-0000-0000-0000F33F0000}"/>
    <cellStyle name="bord 2" xfId="16588" xr:uid="{00000000-0005-0000-0000-0000F43F0000}"/>
    <cellStyle name="bord 2 2" xfId="16589" xr:uid="{00000000-0005-0000-0000-0000F53F0000}"/>
    <cellStyle name="bord 3" xfId="16590" xr:uid="{00000000-0005-0000-0000-0000F63F0000}"/>
    <cellStyle name="bord 3 2" xfId="16591" xr:uid="{00000000-0005-0000-0000-0000F73F0000}"/>
    <cellStyle name="bord 3 2 2" xfId="16592" xr:uid="{00000000-0005-0000-0000-0000F83F0000}"/>
    <cellStyle name="bord 3 3" xfId="16593" xr:uid="{00000000-0005-0000-0000-0000F93F0000}"/>
    <cellStyle name="bord 3 3 2" xfId="16594" xr:uid="{00000000-0005-0000-0000-0000FA3F0000}"/>
    <cellStyle name="bord 3 4" xfId="16595" xr:uid="{00000000-0005-0000-0000-0000FB3F0000}"/>
    <cellStyle name="bord 4" xfId="16596" xr:uid="{00000000-0005-0000-0000-0000FC3F0000}"/>
    <cellStyle name="bord 5" xfId="16597" xr:uid="{00000000-0005-0000-0000-0000FD3F0000}"/>
    <cellStyle name="bord 5 2" xfId="16598" xr:uid="{00000000-0005-0000-0000-0000FE3F0000}"/>
    <cellStyle name="bord 6" xfId="16599" xr:uid="{00000000-0005-0000-0000-0000FF3F0000}"/>
    <cellStyle name="bord_FCF" xfId="16600" xr:uid="{00000000-0005-0000-0000-000000400000}"/>
    <cellStyle name="Border Heavy" xfId="16601" xr:uid="{00000000-0005-0000-0000-000001400000}"/>
    <cellStyle name="Border Heavy 2" xfId="16602" xr:uid="{00000000-0005-0000-0000-000002400000}"/>
    <cellStyle name="Border Heavy 2 2" xfId="16603" xr:uid="{00000000-0005-0000-0000-000003400000}"/>
    <cellStyle name="Border Heavy 3" xfId="16604" xr:uid="{00000000-0005-0000-0000-000004400000}"/>
    <cellStyle name="Border Heavy 3 2" xfId="16605" xr:uid="{00000000-0005-0000-0000-000005400000}"/>
    <cellStyle name="Border Heavy 3 3" xfId="16606" xr:uid="{00000000-0005-0000-0000-000006400000}"/>
    <cellStyle name="Border Heavy 4" xfId="16607" xr:uid="{00000000-0005-0000-0000-000007400000}"/>
    <cellStyle name="Border Heavy 5" xfId="16608" xr:uid="{00000000-0005-0000-0000-000008400000}"/>
    <cellStyle name="Border Heavy_FCF" xfId="16609" xr:uid="{00000000-0005-0000-0000-000009400000}"/>
    <cellStyle name="Border Thin" xfId="16610" xr:uid="{00000000-0005-0000-0000-00000A400000}"/>
    <cellStyle name="Border Thin 2" xfId="16611" xr:uid="{00000000-0005-0000-0000-00000B400000}"/>
    <cellStyle name="Border Thin 2 2" xfId="16612" xr:uid="{00000000-0005-0000-0000-00000C400000}"/>
    <cellStyle name="Border Thin 3" xfId="16613" xr:uid="{00000000-0005-0000-0000-00000D400000}"/>
    <cellStyle name="Border Thin_FCF" xfId="16614" xr:uid="{00000000-0005-0000-0000-00000E400000}"/>
    <cellStyle name="Bottom" xfId="16615" xr:uid="{00000000-0005-0000-0000-00000F400000}"/>
    <cellStyle name="bout" xfId="16616" xr:uid="{00000000-0005-0000-0000-000010400000}"/>
    <cellStyle name="British Pound" xfId="16617" xr:uid="{00000000-0005-0000-0000-000011400000}"/>
    <cellStyle name="British Pound 2" xfId="16618" xr:uid="{00000000-0005-0000-0000-000012400000}"/>
    <cellStyle name="British Pound 2 2" xfId="16619" xr:uid="{00000000-0005-0000-0000-000013400000}"/>
    <cellStyle name="British Pound 3" xfId="16620" xr:uid="{00000000-0005-0000-0000-000014400000}"/>
    <cellStyle name="British Pound 3 2" xfId="16621" xr:uid="{00000000-0005-0000-0000-000015400000}"/>
    <cellStyle name="British Pound 4" xfId="16622" xr:uid="{00000000-0005-0000-0000-000016400000}"/>
    <cellStyle name="British Pound 5" xfId="16623" xr:uid="{00000000-0005-0000-0000-000017400000}"/>
    <cellStyle name="British Pound_FCF" xfId="16624" xr:uid="{00000000-0005-0000-0000-000018400000}"/>
    <cellStyle name="bt" xfId="16625" xr:uid="{00000000-0005-0000-0000-000019400000}"/>
    <cellStyle name="btit" xfId="16626" xr:uid="{00000000-0005-0000-0000-00001A400000}"/>
    <cellStyle name="Buena" xfId="16627" xr:uid="{00000000-0005-0000-0000-00001B400000}"/>
    <cellStyle name="Bullet" xfId="16628" xr:uid="{00000000-0005-0000-0000-00001C400000}"/>
    <cellStyle name="c" xfId="16629" xr:uid="{00000000-0005-0000-0000-00001D400000}"/>
    <cellStyle name="c_Grouse+Pelican" xfId="16630" xr:uid="{00000000-0005-0000-0000-00001E400000}"/>
    <cellStyle name="c_Macros" xfId="16631" xr:uid="{00000000-0005-0000-0000-00001F400000}"/>
    <cellStyle name="c_Macros (2)" xfId="16632" xr:uid="{00000000-0005-0000-0000-000020400000}"/>
    <cellStyle name="c_Macros (2)_Synthèse%20IS%20Palier%20Rhodia_Mars%202013v2(1)" xfId="16633" xr:uid="{00000000-0005-0000-0000-000021400000}"/>
    <cellStyle name="c_Macros_Synthèse%20IS%20Palier%20Rhodia_Mars%202013v2(1)" xfId="16634" xr:uid="{00000000-0005-0000-0000-000022400000}"/>
    <cellStyle name="c_Manager (2)" xfId="16635" xr:uid="{00000000-0005-0000-0000-000023400000}"/>
    <cellStyle name="c_Manager (2)_Synthèse%20IS%20Palier%20Rhodia_Mars%202013v2(1)" xfId="16636" xr:uid="{00000000-0005-0000-0000-000024400000}"/>
    <cellStyle name="c_Synthèse%20IS%20Palier%20Rhodia_Mars%202013v2(1)" xfId="16637" xr:uid="{00000000-0005-0000-0000-000025400000}"/>
    <cellStyle name="c0" xfId="16638" xr:uid="{00000000-0005-0000-0000-000026400000}"/>
    <cellStyle name="Cabecera 1" xfId="16639" xr:uid="{00000000-0005-0000-0000-000027400000}"/>
    <cellStyle name="Cabecera 1 2" xfId="16640" xr:uid="{00000000-0005-0000-0000-000028400000}"/>
    <cellStyle name="Cabecera 1 3" xfId="16641" xr:uid="{00000000-0005-0000-0000-000029400000}"/>
    <cellStyle name="Cabecera 1 4" xfId="16642" xr:uid="{00000000-0005-0000-0000-00002A400000}"/>
    <cellStyle name="Cabecera 1_FCF" xfId="16643" xr:uid="{00000000-0005-0000-0000-00002B400000}"/>
    <cellStyle name="Cabecera 2" xfId="16644" xr:uid="{00000000-0005-0000-0000-00002C400000}"/>
    <cellStyle name="Cabecera 2 2" xfId="16645" xr:uid="{00000000-0005-0000-0000-00002D400000}"/>
    <cellStyle name="Cabecera 2 3" xfId="16646" xr:uid="{00000000-0005-0000-0000-00002E400000}"/>
    <cellStyle name="Cabecera 2 4" xfId="16647" xr:uid="{00000000-0005-0000-0000-00002F400000}"/>
    <cellStyle name="Cabecera 2_FCF" xfId="16648" xr:uid="{00000000-0005-0000-0000-000030400000}"/>
    <cellStyle name="cach" xfId="16649" xr:uid="{00000000-0005-0000-0000-000031400000}"/>
    <cellStyle name="caché" xfId="16650" xr:uid="{00000000-0005-0000-0000-000032400000}"/>
    <cellStyle name="cachél" xfId="16651" xr:uid="{00000000-0005-0000-0000-000033400000}"/>
    <cellStyle name="Calc Cells" xfId="16652" xr:uid="{00000000-0005-0000-0000-000034400000}"/>
    <cellStyle name="Calc Cells 2" xfId="16653" xr:uid="{00000000-0005-0000-0000-000035400000}"/>
    <cellStyle name="Calc Cells 2 2" xfId="16654" xr:uid="{00000000-0005-0000-0000-000036400000}"/>
    <cellStyle name="Calc Cells 3" xfId="16655" xr:uid="{00000000-0005-0000-0000-000037400000}"/>
    <cellStyle name="Calc Cells 4" xfId="16656" xr:uid="{00000000-0005-0000-0000-000038400000}"/>
    <cellStyle name="Calc Cells_FCF" xfId="16657" xr:uid="{00000000-0005-0000-0000-000039400000}"/>
    <cellStyle name="Calc Currency (0)" xfId="81" xr:uid="{00000000-0005-0000-0000-00003A400000}"/>
    <cellStyle name="Calc Currency (0) 2" xfId="16658" xr:uid="{00000000-0005-0000-0000-00003B400000}"/>
    <cellStyle name="Calc Currency (0) 3" xfId="16659" xr:uid="{00000000-0005-0000-0000-00003C400000}"/>
    <cellStyle name="Calc Currency (0) 4" xfId="16660" xr:uid="{00000000-0005-0000-0000-00003D400000}"/>
    <cellStyle name="Calc Currency (0)_FCF" xfId="16661" xr:uid="{00000000-0005-0000-0000-00003E400000}"/>
    <cellStyle name="Calcolo" xfId="16662" xr:uid="{00000000-0005-0000-0000-00003F400000}"/>
    <cellStyle name="Calcolo 2" xfId="16663" xr:uid="{00000000-0005-0000-0000-000040400000}"/>
    <cellStyle name="Calcolo 3" xfId="16664" xr:uid="{00000000-0005-0000-0000-000041400000}"/>
    <cellStyle name="Calcul" xfId="16665" xr:uid="{00000000-0005-0000-0000-000042400000}"/>
    <cellStyle name="Calcul 2" xfId="82" xr:uid="{00000000-0005-0000-0000-000043400000}"/>
    <cellStyle name="Calcul 3" xfId="16666" xr:uid="{00000000-0005-0000-0000-000044400000}"/>
    <cellStyle name="Calcul_FCF" xfId="16667" xr:uid="{00000000-0005-0000-0000-000045400000}"/>
    <cellStyle name="Calculation 2" xfId="83" xr:uid="{00000000-0005-0000-0000-000046400000}"/>
    <cellStyle name="Calculation 2 2" xfId="16668" xr:uid="{00000000-0005-0000-0000-000047400000}"/>
    <cellStyle name="Calculation 2 3" xfId="16669" xr:uid="{00000000-0005-0000-0000-000048400000}"/>
    <cellStyle name="Calculation 3" xfId="16670" xr:uid="{00000000-0005-0000-0000-000049400000}"/>
    <cellStyle name="Cálculo" xfId="16671" xr:uid="{00000000-0005-0000-0000-00004A400000}"/>
    <cellStyle name="čárky [0]_laroux" xfId="16672" xr:uid="{00000000-0005-0000-0000-00004B400000}"/>
    <cellStyle name="čárky_laroux" xfId="16673" xr:uid="{00000000-0005-0000-0000-00004C400000}"/>
    <cellStyle name="CATV Total" xfId="16674" xr:uid="{00000000-0005-0000-0000-00004D400000}"/>
    <cellStyle name="CATV Total 2" xfId="16675" xr:uid="{00000000-0005-0000-0000-00004E400000}"/>
    <cellStyle name="CATV Total 2 2" xfId="16676" xr:uid="{00000000-0005-0000-0000-00004F400000}"/>
    <cellStyle name="CATV Total 3" xfId="16677" xr:uid="{00000000-0005-0000-0000-000050400000}"/>
    <cellStyle name="CATV Total 3 2" xfId="16678" xr:uid="{00000000-0005-0000-0000-000051400000}"/>
    <cellStyle name="CATV Total 3 2 2" xfId="16679" xr:uid="{00000000-0005-0000-0000-000052400000}"/>
    <cellStyle name="CATV Total 3 3" xfId="16680" xr:uid="{00000000-0005-0000-0000-000053400000}"/>
    <cellStyle name="CATV Total 3 3 2" xfId="16681" xr:uid="{00000000-0005-0000-0000-000054400000}"/>
    <cellStyle name="CATV Total 3 4" xfId="16682" xr:uid="{00000000-0005-0000-0000-000055400000}"/>
    <cellStyle name="CATV Total 4" xfId="16683" xr:uid="{00000000-0005-0000-0000-000056400000}"/>
    <cellStyle name="CATV Total 5" xfId="16684" xr:uid="{00000000-0005-0000-0000-000057400000}"/>
    <cellStyle name="CATV Total 5 2" xfId="16685" xr:uid="{00000000-0005-0000-0000-000058400000}"/>
    <cellStyle name="CATV Total 6" xfId="16686" xr:uid="{00000000-0005-0000-0000-000059400000}"/>
    <cellStyle name="CATV Total_FCF" xfId="16687" xr:uid="{00000000-0005-0000-0000-00005A400000}"/>
    <cellStyle name="Celda de comprobación" xfId="16688" xr:uid="{00000000-0005-0000-0000-00005B400000}"/>
    <cellStyle name="Celda vinculada" xfId="16689" xr:uid="{00000000-0005-0000-0000-00005C400000}"/>
    <cellStyle name="Cella collegata" xfId="16690" xr:uid="{00000000-0005-0000-0000-00005D400000}"/>
    <cellStyle name="Cella collegata 2" xfId="16691" xr:uid="{00000000-0005-0000-0000-00005E400000}"/>
    <cellStyle name="Cella collegata 3" xfId="16692" xr:uid="{00000000-0005-0000-0000-00005F400000}"/>
    <cellStyle name="Cella da controllare" xfId="16693" xr:uid="{00000000-0005-0000-0000-000060400000}"/>
    <cellStyle name="Cella da controllare 2" xfId="16694" xr:uid="{00000000-0005-0000-0000-000061400000}"/>
    <cellStyle name="Cella da controllare 3" xfId="16695" xr:uid="{00000000-0005-0000-0000-000062400000}"/>
    <cellStyle name="Cellule liée" xfId="16696" xr:uid="{00000000-0005-0000-0000-000063400000}"/>
    <cellStyle name="Cellule liée 2" xfId="84" xr:uid="{00000000-0005-0000-0000-000064400000}"/>
    <cellStyle name="Cellule liée 3" xfId="16697" xr:uid="{00000000-0005-0000-0000-000065400000}"/>
    <cellStyle name="Cellule liée_FCF" xfId="16698" xr:uid="{00000000-0005-0000-0000-000066400000}"/>
    <cellStyle name="Centered Heading" xfId="16699" xr:uid="{00000000-0005-0000-0000-000067400000}"/>
    <cellStyle name="CenterHead" xfId="16700" xr:uid="{00000000-0005-0000-0000-000068400000}"/>
    <cellStyle name="Cents/minute" xfId="16701" xr:uid="{00000000-0005-0000-0000-000069400000}"/>
    <cellStyle name="Cents/minute 2" xfId="16702" xr:uid="{00000000-0005-0000-0000-00006A400000}"/>
    <cellStyle name="Cents/minute 3" xfId="16703" xr:uid="{00000000-0005-0000-0000-00006B400000}"/>
    <cellStyle name="Cents/minute 4" xfId="16704" xr:uid="{00000000-0005-0000-0000-00006C400000}"/>
    <cellStyle name="Cents/minute_FCF" xfId="16705" xr:uid="{00000000-0005-0000-0000-00006D400000}"/>
    <cellStyle name="ChartingText" xfId="16706" xr:uid="{00000000-0005-0000-0000-00006E400000}"/>
    <cellStyle name="Check Cell 2" xfId="85" xr:uid="{00000000-0005-0000-0000-00006F400000}"/>
    <cellStyle name="Check Cell 3" xfId="16707" xr:uid="{00000000-0005-0000-0000-000070400000}"/>
    <cellStyle name="Check Cell 4" xfId="16708" xr:uid="{00000000-0005-0000-0000-000071400000}"/>
    <cellStyle name="CHPAboveAverage" xfId="16709" xr:uid="{00000000-0005-0000-0000-000072400000}"/>
    <cellStyle name="CHPBelowAverage" xfId="16710" xr:uid="{00000000-0005-0000-0000-000073400000}"/>
    <cellStyle name="CHPBottom" xfId="16711" xr:uid="{00000000-0005-0000-0000-000074400000}"/>
    <cellStyle name="CHPTop" xfId="16712" xr:uid="{00000000-0005-0000-0000-000075400000}"/>
    <cellStyle name="claire" xfId="16713" xr:uid="{00000000-0005-0000-0000-000076400000}"/>
    <cellStyle name="claire 2" xfId="16714" xr:uid="{00000000-0005-0000-0000-000077400000}"/>
    <cellStyle name="claire 2 2" xfId="16715" xr:uid="{00000000-0005-0000-0000-000078400000}"/>
    <cellStyle name="claire 3" xfId="16716" xr:uid="{00000000-0005-0000-0000-000079400000}"/>
    <cellStyle name="claire 3 2" xfId="16717" xr:uid="{00000000-0005-0000-0000-00007A400000}"/>
    <cellStyle name="claire 4" xfId="16718" xr:uid="{00000000-0005-0000-0000-00007B400000}"/>
    <cellStyle name="claire_FCF" xfId="16719" xr:uid="{00000000-0005-0000-0000-00007C400000}"/>
    <cellStyle name="co" xfId="16720" xr:uid="{00000000-0005-0000-0000-00007D400000}"/>
    <cellStyle name="ColHeading" xfId="16721" xr:uid="{00000000-0005-0000-0000-00007E400000}"/>
    <cellStyle name="ColHeading 2" xfId="16722" xr:uid="{00000000-0005-0000-0000-00007F400000}"/>
    <cellStyle name="ColHeading 3" xfId="16723" xr:uid="{00000000-0005-0000-0000-000080400000}"/>
    <cellStyle name="ColHeading 4" xfId="16724" xr:uid="{00000000-0005-0000-0000-000081400000}"/>
    <cellStyle name="ColHeading_FCF" xfId="16725" xr:uid="{00000000-0005-0000-0000-000082400000}"/>
    <cellStyle name="Colore 1" xfId="16726" xr:uid="{00000000-0005-0000-0000-000083400000}"/>
    <cellStyle name="Colore 1 2" xfId="16727" xr:uid="{00000000-0005-0000-0000-000084400000}"/>
    <cellStyle name="Colore 1 3" xfId="16728" xr:uid="{00000000-0005-0000-0000-000085400000}"/>
    <cellStyle name="Colore 2" xfId="16729" xr:uid="{00000000-0005-0000-0000-000086400000}"/>
    <cellStyle name="Colore 2 2" xfId="16730" xr:uid="{00000000-0005-0000-0000-000087400000}"/>
    <cellStyle name="Colore 2 3" xfId="16731" xr:uid="{00000000-0005-0000-0000-000088400000}"/>
    <cellStyle name="Colore 3" xfId="16732" xr:uid="{00000000-0005-0000-0000-000089400000}"/>
    <cellStyle name="Colore 3 2" xfId="16733" xr:uid="{00000000-0005-0000-0000-00008A400000}"/>
    <cellStyle name="Colore 3 3" xfId="16734" xr:uid="{00000000-0005-0000-0000-00008B400000}"/>
    <cellStyle name="Colore 4" xfId="16735" xr:uid="{00000000-0005-0000-0000-00008C400000}"/>
    <cellStyle name="Colore 4 2" xfId="16736" xr:uid="{00000000-0005-0000-0000-00008D400000}"/>
    <cellStyle name="Colore 4 3" xfId="16737" xr:uid="{00000000-0005-0000-0000-00008E400000}"/>
    <cellStyle name="Colore 5" xfId="16738" xr:uid="{00000000-0005-0000-0000-00008F400000}"/>
    <cellStyle name="Colore 5 2" xfId="16739" xr:uid="{00000000-0005-0000-0000-000090400000}"/>
    <cellStyle name="Colore 5 3" xfId="16740" xr:uid="{00000000-0005-0000-0000-000091400000}"/>
    <cellStyle name="Colore 6" xfId="16741" xr:uid="{00000000-0005-0000-0000-000092400000}"/>
    <cellStyle name="Colore 6 2" xfId="16742" xr:uid="{00000000-0005-0000-0000-000093400000}"/>
    <cellStyle name="Colore 6 3" xfId="16743" xr:uid="{00000000-0005-0000-0000-000094400000}"/>
    <cellStyle name="Column Heading" xfId="16744" xr:uid="{00000000-0005-0000-0000-000095400000}"/>
    <cellStyle name="Column Heading 2" xfId="16745" xr:uid="{00000000-0005-0000-0000-000096400000}"/>
    <cellStyle name="Column Heading 3" xfId="16746" xr:uid="{00000000-0005-0000-0000-000097400000}"/>
    <cellStyle name="Column Heading 4" xfId="16747" xr:uid="{00000000-0005-0000-0000-000098400000}"/>
    <cellStyle name="Column Heading_FCF" xfId="16748" xr:uid="{00000000-0005-0000-0000-000099400000}"/>
    <cellStyle name="Column_Title" xfId="16749" xr:uid="{00000000-0005-0000-0000-00009A400000}"/>
    <cellStyle name="ColumnHeaderNormal" xfId="16750" xr:uid="{00000000-0005-0000-0000-00009B400000}"/>
    <cellStyle name="Comma [1]" xfId="16751" xr:uid="{00000000-0005-0000-0000-00009C400000}"/>
    <cellStyle name="Comma [1] 2" xfId="16752" xr:uid="{00000000-0005-0000-0000-00009D400000}"/>
    <cellStyle name="Comma [1] 2 2" xfId="16753" xr:uid="{00000000-0005-0000-0000-00009E400000}"/>
    <cellStyle name="Comma [1] 3" xfId="16754" xr:uid="{00000000-0005-0000-0000-00009F400000}"/>
    <cellStyle name="Comma [1] 3 2" xfId="16755" xr:uid="{00000000-0005-0000-0000-0000A0400000}"/>
    <cellStyle name="Comma [1] 4" xfId="16756" xr:uid="{00000000-0005-0000-0000-0000A1400000}"/>
    <cellStyle name="Comma [1] 5" xfId="16757" xr:uid="{00000000-0005-0000-0000-0000A2400000}"/>
    <cellStyle name="Comma [1]_FCF" xfId="16758" xr:uid="{00000000-0005-0000-0000-0000A3400000}"/>
    <cellStyle name="Comma [2]" xfId="16759" xr:uid="{00000000-0005-0000-0000-0000A4400000}"/>
    <cellStyle name="Comma 0" xfId="16760" xr:uid="{00000000-0005-0000-0000-0000A5400000}"/>
    <cellStyle name="Comma 0 2" xfId="16761" xr:uid="{00000000-0005-0000-0000-0000A6400000}"/>
    <cellStyle name="Comma 0 3" xfId="16762" xr:uid="{00000000-0005-0000-0000-0000A7400000}"/>
    <cellStyle name="Comma 0 4" xfId="16763" xr:uid="{00000000-0005-0000-0000-0000A8400000}"/>
    <cellStyle name="Comma 0*" xfId="16764" xr:uid="{00000000-0005-0000-0000-0000A9400000}"/>
    <cellStyle name="Comma 0* 2" xfId="16765" xr:uid="{00000000-0005-0000-0000-0000AA400000}"/>
    <cellStyle name="Comma 0* 3" xfId="16766" xr:uid="{00000000-0005-0000-0000-0000AB400000}"/>
    <cellStyle name="Comma 0* 4" xfId="16767" xr:uid="{00000000-0005-0000-0000-0000AC400000}"/>
    <cellStyle name="Comma 0*_FCF" xfId="16768" xr:uid="{00000000-0005-0000-0000-0000AD400000}"/>
    <cellStyle name="Comma 0.0" xfId="16769" xr:uid="{00000000-0005-0000-0000-0000AE400000}"/>
    <cellStyle name="Comma 0.00" xfId="16770" xr:uid="{00000000-0005-0000-0000-0000AF400000}"/>
    <cellStyle name="Comma 0.000" xfId="16771" xr:uid="{00000000-0005-0000-0000-0000B0400000}"/>
    <cellStyle name="Comma 0_Debt model - base - flat margin 02" xfId="16772" xr:uid="{00000000-0005-0000-0000-0000B1400000}"/>
    <cellStyle name="Comma 10" xfId="16773" xr:uid="{00000000-0005-0000-0000-0000B2400000}"/>
    <cellStyle name="Comma 11" xfId="16774" xr:uid="{00000000-0005-0000-0000-0000B3400000}"/>
    <cellStyle name="Comma 12" xfId="16775" xr:uid="{00000000-0005-0000-0000-0000B4400000}"/>
    <cellStyle name="Comma 13" xfId="16776" xr:uid="{00000000-0005-0000-0000-0000B5400000}"/>
    <cellStyle name="Comma 14" xfId="16777" xr:uid="{00000000-0005-0000-0000-0000B6400000}"/>
    <cellStyle name="Comma 15" xfId="16778" xr:uid="{00000000-0005-0000-0000-0000B7400000}"/>
    <cellStyle name="Comma 16" xfId="16779" xr:uid="{00000000-0005-0000-0000-0000B8400000}"/>
    <cellStyle name="Comma 17" xfId="16780" xr:uid="{00000000-0005-0000-0000-0000B9400000}"/>
    <cellStyle name="Comma 18" xfId="16781" xr:uid="{00000000-0005-0000-0000-0000BA400000}"/>
    <cellStyle name="Comma 19" xfId="16782" xr:uid="{00000000-0005-0000-0000-0000BB400000}"/>
    <cellStyle name="Comma 2" xfId="86" xr:uid="{00000000-0005-0000-0000-0000BC400000}"/>
    <cellStyle name="Comma 2 2" xfId="218" xr:uid="{00000000-0005-0000-0000-0000BD400000}"/>
    <cellStyle name="Comma 2 3" xfId="16783" xr:uid="{00000000-0005-0000-0000-0000BE400000}"/>
    <cellStyle name="Comma 2 3 2" xfId="16784" xr:uid="{00000000-0005-0000-0000-0000BF400000}"/>
    <cellStyle name="Comma 2 4" xfId="16785" xr:uid="{00000000-0005-0000-0000-0000C0400000}"/>
    <cellStyle name="Comma 2 5" xfId="16786" xr:uid="{00000000-0005-0000-0000-0000C1400000}"/>
    <cellStyle name="Comma 2_FCF" xfId="16787" xr:uid="{00000000-0005-0000-0000-0000C2400000}"/>
    <cellStyle name="Comma 20" xfId="16788" xr:uid="{00000000-0005-0000-0000-0000C3400000}"/>
    <cellStyle name="Comma 21" xfId="16789" xr:uid="{00000000-0005-0000-0000-0000C4400000}"/>
    <cellStyle name="Comma 21 2" xfId="16790" xr:uid="{00000000-0005-0000-0000-0000C5400000}"/>
    <cellStyle name="Comma 22" xfId="16791" xr:uid="{00000000-0005-0000-0000-0000C6400000}"/>
    <cellStyle name="Comma 23" xfId="16792" xr:uid="{00000000-0005-0000-0000-0000C7400000}"/>
    <cellStyle name="Comma 24" xfId="16793" xr:uid="{00000000-0005-0000-0000-0000C8400000}"/>
    <cellStyle name="Comma 25" xfId="16794" xr:uid="{00000000-0005-0000-0000-0000C9400000}"/>
    <cellStyle name="Comma 26" xfId="16795" xr:uid="{00000000-0005-0000-0000-0000CA400000}"/>
    <cellStyle name="Comma 3" xfId="87" xr:uid="{00000000-0005-0000-0000-0000CB400000}"/>
    <cellStyle name="Comma 3 2" xfId="219" xr:uid="{00000000-0005-0000-0000-0000CC400000}"/>
    <cellStyle name="Comma 3 3" xfId="16796" xr:uid="{00000000-0005-0000-0000-0000CD400000}"/>
    <cellStyle name="Comma 3 4" xfId="16797" xr:uid="{00000000-0005-0000-0000-0000CE400000}"/>
    <cellStyle name="Comma 4" xfId="16798" xr:uid="{00000000-0005-0000-0000-0000CF400000}"/>
    <cellStyle name="Comma 4 2" xfId="16799" xr:uid="{00000000-0005-0000-0000-0000D0400000}"/>
    <cellStyle name="Comma 4 3" xfId="16800" xr:uid="{00000000-0005-0000-0000-0000D1400000}"/>
    <cellStyle name="Comma 5" xfId="16801" xr:uid="{00000000-0005-0000-0000-0000D2400000}"/>
    <cellStyle name="Comma 5 2" xfId="16802" xr:uid="{00000000-0005-0000-0000-0000D3400000}"/>
    <cellStyle name="Comma 6" xfId="16803" xr:uid="{00000000-0005-0000-0000-0000D4400000}"/>
    <cellStyle name="Comma 7" xfId="16804" xr:uid="{00000000-0005-0000-0000-0000D5400000}"/>
    <cellStyle name="Comma 8" xfId="16805" xr:uid="{00000000-0005-0000-0000-0000D6400000}"/>
    <cellStyle name="Comma 9" xfId="16806" xr:uid="{00000000-0005-0000-0000-0000D7400000}"/>
    <cellStyle name="Comma, 1dec" xfId="16807" xr:uid="{00000000-0005-0000-0000-0000D8400000}"/>
    <cellStyle name="Comma, 1dec 2" xfId="16808" xr:uid="{00000000-0005-0000-0000-0000D9400000}"/>
    <cellStyle name="Comma, 1dec 3" xfId="16809" xr:uid="{00000000-0005-0000-0000-0000DA400000}"/>
    <cellStyle name="Comma, 1dec_FCF" xfId="16810" xr:uid="{00000000-0005-0000-0000-0000DB400000}"/>
    <cellStyle name="Comma[0]" xfId="16811" xr:uid="{00000000-0005-0000-0000-0000DC400000}"/>
    <cellStyle name="Comma[0] 2" xfId="16812" xr:uid="{00000000-0005-0000-0000-0000DD400000}"/>
    <cellStyle name="Comma[0] 2 2" xfId="16813" xr:uid="{00000000-0005-0000-0000-0000DE400000}"/>
    <cellStyle name="Comma[0] 3" xfId="16814" xr:uid="{00000000-0005-0000-0000-0000DF400000}"/>
    <cellStyle name="Comma[0] 3 2" xfId="16815" xr:uid="{00000000-0005-0000-0000-0000E0400000}"/>
    <cellStyle name="Comma[0] 4" xfId="16816" xr:uid="{00000000-0005-0000-0000-0000E1400000}"/>
    <cellStyle name="Comma[0] 5" xfId="16817" xr:uid="{00000000-0005-0000-0000-0000E2400000}"/>
    <cellStyle name="Comma[0]_FCF" xfId="16818" xr:uid="{00000000-0005-0000-0000-0000E3400000}"/>
    <cellStyle name="Comma0" xfId="16819" xr:uid="{00000000-0005-0000-0000-0000E4400000}"/>
    <cellStyle name="Comma0 - Modelo1" xfId="16820" xr:uid="{00000000-0005-0000-0000-0000E5400000}"/>
    <cellStyle name="Comma0 - Modelo1 2" xfId="16821" xr:uid="{00000000-0005-0000-0000-0000E6400000}"/>
    <cellStyle name="Comma0 - Modelo1 3" xfId="16822" xr:uid="{00000000-0005-0000-0000-0000E7400000}"/>
    <cellStyle name="Comma0 - Modelo1 4" xfId="16823" xr:uid="{00000000-0005-0000-0000-0000E8400000}"/>
    <cellStyle name="Comma0 - Modelo1_FCF" xfId="16824" xr:uid="{00000000-0005-0000-0000-0000E9400000}"/>
    <cellStyle name="Comma0 - Style1" xfId="16825" xr:uid="{00000000-0005-0000-0000-0000EA400000}"/>
    <cellStyle name="Comma0 - Style1 2" xfId="16826" xr:uid="{00000000-0005-0000-0000-0000EB400000}"/>
    <cellStyle name="Comma0 - Style1 3" xfId="16827" xr:uid="{00000000-0005-0000-0000-0000EC400000}"/>
    <cellStyle name="Comma0 - Style1 4" xfId="16828" xr:uid="{00000000-0005-0000-0000-0000ED400000}"/>
    <cellStyle name="Comma0 - Style1_FCF" xfId="16829" xr:uid="{00000000-0005-0000-0000-0000EE400000}"/>
    <cellStyle name="Comma0 2" xfId="16830" xr:uid="{00000000-0005-0000-0000-0000EF400000}"/>
    <cellStyle name="Comma0 3" xfId="16831" xr:uid="{00000000-0005-0000-0000-0000F0400000}"/>
    <cellStyle name="Comma1 - Modelo2" xfId="16832" xr:uid="{00000000-0005-0000-0000-0000F1400000}"/>
    <cellStyle name="Comma1 - Modelo2 2" xfId="16833" xr:uid="{00000000-0005-0000-0000-0000F2400000}"/>
    <cellStyle name="Comma1 - Modelo2 3" xfId="16834" xr:uid="{00000000-0005-0000-0000-0000F3400000}"/>
    <cellStyle name="Comma1 - Modelo2 4" xfId="16835" xr:uid="{00000000-0005-0000-0000-0000F4400000}"/>
    <cellStyle name="Comma1 - Modelo2_FCF" xfId="16836" xr:uid="{00000000-0005-0000-0000-0000F5400000}"/>
    <cellStyle name="Comma1 - Style2" xfId="16837" xr:uid="{00000000-0005-0000-0000-0000F6400000}"/>
    <cellStyle name="Comma1 - Style2 2" xfId="16838" xr:uid="{00000000-0005-0000-0000-0000F7400000}"/>
    <cellStyle name="Comma1 - Style2 3" xfId="16839" xr:uid="{00000000-0005-0000-0000-0000F8400000}"/>
    <cellStyle name="Comma1 - Style2 4" xfId="16840" xr:uid="{00000000-0005-0000-0000-0000F9400000}"/>
    <cellStyle name="Comma1 - Style2_FCF" xfId="16841" xr:uid="{00000000-0005-0000-0000-0000FA400000}"/>
    <cellStyle name="Commentaire" xfId="16842" xr:uid="{00000000-0005-0000-0000-0000FB400000}"/>
    <cellStyle name="Commentaire 2" xfId="88" xr:uid="{00000000-0005-0000-0000-0000FC400000}"/>
    <cellStyle name="Commentaire 2 2" xfId="220" xr:uid="{00000000-0005-0000-0000-0000FD400000}"/>
    <cellStyle name="Commentaire 3" xfId="16843" xr:uid="{00000000-0005-0000-0000-0000FE400000}"/>
    <cellStyle name="Commentaire_FCF" xfId="16844" xr:uid="{00000000-0005-0000-0000-0000FF400000}"/>
    <cellStyle name="Company" xfId="16845" xr:uid="{00000000-0005-0000-0000-000000410000}"/>
    <cellStyle name="Company 2" xfId="16846" xr:uid="{00000000-0005-0000-0000-000001410000}"/>
    <cellStyle name="Company 3" xfId="16847" xr:uid="{00000000-0005-0000-0000-000002410000}"/>
    <cellStyle name="Company 4" xfId="16848" xr:uid="{00000000-0005-0000-0000-000003410000}"/>
    <cellStyle name="Company name" xfId="16849" xr:uid="{00000000-0005-0000-0000-000004410000}"/>
    <cellStyle name="Company name 2" xfId="16850" xr:uid="{00000000-0005-0000-0000-000005410000}"/>
    <cellStyle name="Company name 3" xfId="16851" xr:uid="{00000000-0005-0000-0000-000006410000}"/>
    <cellStyle name="Company name 4" xfId="16852" xr:uid="{00000000-0005-0000-0000-000007410000}"/>
    <cellStyle name="Company name_FCF" xfId="16853" xr:uid="{00000000-0005-0000-0000-000008410000}"/>
    <cellStyle name="Company_Cash Unit Review 2012.06 Acetow" xfId="16854" xr:uid="{00000000-0005-0000-0000-000009410000}"/>
    <cellStyle name="Copied" xfId="16855" xr:uid="{00000000-0005-0000-0000-00000A410000}"/>
    <cellStyle name="Copied 2" xfId="16856" xr:uid="{00000000-0005-0000-0000-00000B410000}"/>
    <cellStyle name="Copied 3" xfId="16857" xr:uid="{00000000-0005-0000-0000-00000C410000}"/>
    <cellStyle name="Copied 4" xfId="16858" xr:uid="{00000000-0005-0000-0000-00000D410000}"/>
    <cellStyle name="Copied_FCF" xfId="16859" xr:uid="{00000000-0005-0000-0000-00000E410000}"/>
    <cellStyle name="Cost" xfId="16860" xr:uid="{00000000-0005-0000-0000-00000F410000}"/>
    <cellStyle name="Cost 2" xfId="16861" xr:uid="{00000000-0005-0000-0000-000010410000}"/>
    <cellStyle name="Cost 2 2" xfId="16862" xr:uid="{00000000-0005-0000-0000-000011410000}"/>
    <cellStyle name="Cost 3" xfId="16863" xr:uid="{00000000-0005-0000-0000-000012410000}"/>
    <cellStyle name="Cost 3 2" xfId="16864" xr:uid="{00000000-0005-0000-0000-000013410000}"/>
    <cellStyle name="Cost 4" xfId="16865" xr:uid="{00000000-0005-0000-0000-000014410000}"/>
    <cellStyle name="Cost_FCF" xfId="16866" xr:uid="{00000000-0005-0000-0000-000015410000}"/>
    <cellStyle name="CurRatio" xfId="16867" xr:uid="{00000000-0005-0000-0000-000016410000}"/>
    <cellStyle name="CurRatio 2" xfId="16868" xr:uid="{00000000-0005-0000-0000-000017410000}"/>
    <cellStyle name="CurRatio 3" xfId="16869" xr:uid="{00000000-0005-0000-0000-000018410000}"/>
    <cellStyle name="CurRatio_FCF" xfId="16870" xr:uid="{00000000-0005-0000-0000-000019410000}"/>
    <cellStyle name="Currency [1]" xfId="16871" xr:uid="{00000000-0005-0000-0000-00001A410000}"/>
    <cellStyle name="Currency [2]" xfId="16872" xr:uid="{00000000-0005-0000-0000-00001B410000}"/>
    <cellStyle name="Currency [2] 2" xfId="16873" xr:uid="{00000000-0005-0000-0000-00001C410000}"/>
    <cellStyle name="Currency [2] 3" xfId="16874" xr:uid="{00000000-0005-0000-0000-00001D410000}"/>
    <cellStyle name="Currency [2] 4" xfId="16875" xr:uid="{00000000-0005-0000-0000-00001E410000}"/>
    <cellStyle name="Currency [2]_FCF" xfId="16876" xr:uid="{00000000-0005-0000-0000-00001F410000}"/>
    <cellStyle name="Currency 0" xfId="16877" xr:uid="{00000000-0005-0000-0000-000020410000}"/>
    <cellStyle name="Currency 0 2" xfId="16878" xr:uid="{00000000-0005-0000-0000-000021410000}"/>
    <cellStyle name="Currency 0 3" xfId="16879" xr:uid="{00000000-0005-0000-0000-000022410000}"/>
    <cellStyle name="Currency 0 4" xfId="16880" xr:uid="{00000000-0005-0000-0000-000023410000}"/>
    <cellStyle name="Currency 0.0" xfId="16881" xr:uid="{00000000-0005-0000-0000-000024410000}"/>
    <cellStyle name="Currency 0.00" xfId="16882" xr:uid="{00000000-0005-0000-0000-000025410000}"/>
    <cellStyle name="Currency 0_FCF" xfId="16883" xr:uid="{00000000-0005-0000-0000-000026410000}"/>
    <cellStyle name="Currency 2" xfId="89" xr:uid="{00000000-0005-0000-0000-000027410000}"/>
    <cellStyle name="Currency 2 2" xfId="221" xr:uid="{00000000-0005-0000-0000-000028410000}"/>
    <cellStyle name="Currency 2 3" xfId="16884" xr:uid="{00000000-0005-0000-0000-000029410000}"/>
    <cellStyle name="Currency 2 4" xfId="16885" xr:uid="{00000000-0005-0000-0000-00002A410000}"/>
    <cellStyle name="Currency 2 5" xfId="16886" xr:uid="{00000000-0005-0000-0000-00002B410000}"/>
    <cellStyle name="Currency 2_FCF" xfId="16887" xr:uid="{00000000-0005-0000-0000-00002C410000}"/>
    <cellStyle name="Currency dollars[0]" xfId="16888" xr:uid="{00000000-0005-0000-0000-00002D410000}"/>
    <cellStyle name="Currency dollars[0] 2" xfId="16889" xr:uid="{00000000-0005-0000-0000-00002E410000}"/>
    <cellStyle name="Currency dollars[0] 2 2" xfId="16890" xr:uid="{00000000-0005-0000-0000-00002F410000}"/>
    <cellStyle name="Currency dollars[0] 3" xfId="16891" xr:uid="{00000000-0005-0000-0000-000030410000}"/>
    <cellStyle name="Currency dollars[0] 3 2" xfId="16892" xr:uid="{00000000-0005-0000-0000-000031410000}"/>
    <cellStyle name="Currency dollars[0] 4" xfId="16893" xr:uid="{00000000-0005-0000-0000-000032410000}"/>
    <cellStyle name="Currency dollars[0]_FCF" xfId="16894" xr:uid="{00000000-0005-0000-0000-000033410000}"/>
    <cellStyle name="Currency$" xfId="16895" xr:uid="{00000000-0005-0000-0000-000034410000}"/>
    <cellStyle name="Currency-$" xfId="16896" xr:uid="{00000000-0005-0000-0000-000035410000}"/>
    <cellStyle name="Currency$ 2" xfId="16897" xr:uid="{00000000-0005-0000-0000-000036410000}"/>
    <cellStyle name="Currency-$ 2" xfId="16898" xr:uid="{00000000-0005-0000-0000-000037410000}"/>
    <cellStyle name="Currency$ 2 2" xfId="16899" xr:uid="{00000000-0005-0000-0000-000038410000}"/>
    <cellStyle name="Currency-$ 2 2" xfId="16900" xr:uid="{00000000-0005-0000-0000-000039410000}"/>
    <cellStyle name="Currency$ 2_FCF" xfId="16901" xr:uid="{00000000-0005-0000-0000-00003A410000}"/>
    <cellStyle name="Currency-$ 2_FCF" xfId="16902" xr:uid="{00000000-0005-0000-0000-00003B410000}"/>
    <cellStyle name="Currency$ 3" xfId="16903" xr:uid="{00000000-0005-0000-0000-00003C410000}"/>
    <cellStyle name="Currency-$ 3" xfId="16904" xr:uid="{00000000-0005-0000-0000-00003D410000}"/>
    <cellStyle name="Currency$ 3 2" xfId="16905" xr:uid="{00000000-0005-0000-0000-00003E410000}"/>
    <cellStyle name="Currency$ 3_FCF" xfId="16906" xr:uid="{00000000-0005-0000-0000-00003F410000}"/>
    <cellStyle name="Currency-$ 3_FCF" xfId="16907" xr:uid="{00000000-0005-0000-0000-000040410000}"/>
    <cellStyle name="Currency$ 4" xfId="16908" xr:uid="{00000000-0005-0000-0000-000041410000}"/>
    <cellStyle name="Currency-$ 4" xfId="16909" xr:uid="{00000000-0005-0000-0000-000042410000}"/>
    <cellStyle name="Currency$ 5" xfId="16910" xr:uid="{00000000-0005-0000-0000-000043410000}"/>
    <cellStyle name="Currency-$ 5" xfId="16911" xr:uid="{00000000-0005-0000-0000-000044410000}"/>
    <cellStyle name="Currency$ 6" xfId="16912" xr:uid="{00000000-0005-0000-0000-000045410000}"/>
    <cellStyle name="Currency-$ 6" xfId="16913" xr:uid="{00000000-0005-0000-0000-000046410000}"/>
    <cellStyle name="Currency$_FCF" xfId="16914" xr:uid="{00000000-0005-0000-0000-000047410000}"/>
    <cellStyle name="Currency-$_FCF" xfId="16915" xr:uid="{00000000-0005-0000-0000-000048410000}"/>
    <cellStyle name="Currency-£" xfId="16916" xr:uid="{00000000-0005-0000-0000-000049410000}"/>
    <cellStyle name="Currency-£ 2" xfId="16917" xr:uid="{00000000-0005-0000-0000-00004A410000}"/>
    <cellStyle name="Currency-£ 2 2" xfId="16918" xr:uid="{00000000-0005-0000-0000-00004B410000}"/>
    <cellStyle name="Currency-£ 3" xfId="16919" xr:uid="{00000000-0005-0000-0000-00004C410000}"/>
    <cellStyle name="Currency-£ 4" xfId="16920" xr:uid="{00000000-0005-0000-0000-00004D410000}"/>
    <cellStyle name="Currency-£ 5" xfId="16921" xr:uid="{00000000-0005-0000-0000-00004E410000}"/>
    <cellStyle name="Currency-£_FCF" xfId="16922" xr:uid="{00000000-0005-0000-0000-00004F410000}"/>
    <cellStyle name="Currency0" xfId="16923" xr:uid="{00000000-0005-0000-0000-000050410000}"/>
    <cellStyle name="Currency0 2" xfId="16924" xr:uid="{00000000-0005-0000-0000-000051410000}"/>
    <cellStyle name="Currency-F" xfId="16925" xr:uid="{00000000-0005-0000-0000-000052410000}"/>
    <cellStyle name="Currency-F 2" xfId="16926" xr:uid="{00000000-0005-0000-0000-000053410000}"/>
    <cellStyle name="Currency-F 2 2" xfId="16927" xr:uid="{00000000-0005-0000-0000-000054410000}"/>
    <cellStyle name="Currency-F 3" xfId="16928" xr:uid="{00000000-0005-0000-0000-000055410000}"/>
    <cellStyle name="Currency-F 4" xfId="16929" xr:uid="{00000000-0005-0000-0000-000056410000}"/>
    <cellStyle name="Currency-F 5" xfId="16930" xr:uid="{00000000-0005-0000-0000-000057410000}"/>
    <cellStyle name="Currency-F_FCF" xfId="16931" xr:uid="{00000000-0005-0000-0000-000058410000}"/>
    <cellStyle name="Currencyunder" xfId="16932" xr:uid="{00000000-0005-0000-0000-000059410000}"/>
    <cellStyle name="Currencyunder 2" xfId="16933" xr:uid="{00000000-0005-0000-0000-00005A410000}"/>
    <cellStyle name="Currencyunder 2 2" xfId="16934" xr:uid="{00000000-0005-0000-0000-00005B410000}"/>
    <cellStyle name="Currencyunder 3" xfId="16935" xr:uid="{00000000-0005-0000-0000-00005C410000}"/>
    <cellStyle name="Currencyunder 3 2" xfId="16936" xr:uid="{00000000-0005-0000-0000-00005D410000}"/>
    <cellStyle name="Currencyunder 4" xfId="16937" xr:uid="{00000000-0005-0000-0000-00005E410000}"/>
    <cellStyle name="Currencyunder_FCF" xfId="16938" xr:uid="{00000000-0005-0000-0000-00005F410000}"/>
    <cellStyle name="D" xfId="16939" xr:uid="{00000000-0005-0000-0000-000060410000}"/>
    <cellStyle name="D 2" xfId="16940" xr:uid="{00000000-0005-0000-0000-000061410000}"/>
    <cellStyle name="D 3" xfId="16941" xr:uid="{00000000-0005-0000-0000-000062410000}"/>
    <cellStyle name="D 4" xfId="16942" xr:uid="{00000000-0005-0000-0000-000063410000}"/>
    <cellStyle name="D_FCF" xfId="16943" xr:uid="{00000000-0005-0000-0000-000064410000}"/>
    <cellStyle name="D_Synthèse%20IS%20Palier%20Rhodia_Mars%202013v2(1)" xfId="16944" xr:uid="{00000000-0005-0000-0000-000065410000}"/>
    <cellStyle name="Dash" xfId="16945" xr:uid="{00000000-0005-0000-0000-000066410000}"/>
    <cellStyle name="Date" xfId="16946" xr:uid="{00000000-0005-0000-0000-000067410000}"/>
    <cellStyle name="date - Style5" xfId="16947" xr:uid="{00000000-0005-0000-0000-000068410000}"/>
    <cellStyle name="date - Style5 2" xfId="16948" xr:uid="{00000000-0005-0000-0000-000069410000}"/>
    <cellStyle name="date - Style5 3" xfId="16949" xr:uid="{00000000-0005-0000-0000-00006A410000}"/>
    <cellStyle name="date - Style5_FCF" xfId="16950" xr:uid="{00000000-0005-0000-0000-00006B410000}"/>
    <cellStyle name="Date 2" xfId="16951" xr:uid="{00000000-0005-0000-0000-00006C410000}"/>
    <cellStyle name="Date 3" xfId="16952" xr:uid="{00000000-0005-0000-0000-00006D410000}"/>
    <cellStyle name="Date 4" xfId="16953" xr:uid="{00000000-0005-0000-0000-00006E410000}"/>
    <cellStyle name="Date 5" xfId="16954" xr:uid="{00000000-0005-0000-0000-00006F410000}"/>
    <cellStyle name="Date 6" xfId="16955" xr:uid="{00000000-0005-0000-0000-000070410000}"/>
    <cellStyle name="Date 7" xfId="16956" xr:uid="{00000000-0005-0000-0000-000071410000}"/>
    <cellStyle name="Date Aligned" xfId="16957" xr:uid="{00000000-0005-0000-0000-000072410000}"/>
    <cellStyle name="Date Aligned 2" xfId="16958" xr:uid="{00000000-0005-0000-0000-000073410000}"/>
    <cellStyle name="Date Aligned 3" xfId="16959" xr:uid="{00000000-0005-0000-0000-000074410000}"/>
    <cellStyle name="Date Aligned 4" xfId="16960" xr:uid="{00000000-0005-0000-0000-000075410000}"/>
    <cellStyle name="Date Aligned_FCF" xfId="16961" xr:uid="{00000000-0005-0000-0000-000076410000}"/>
    <cellStyle name="Date/Time" xfId="16962" xr:uid="{00000000-0005-0000-0000-000077410000}"/>
    <cellStyle name="Date/Time 2" xfId="16963" xr:uid="{00000000-0005-0000-0000-000078410000}"/>
    <cellStyle name="Date/Time 2 2" xfId="16964" xr:uid="{00000000-0005-0000-0000-000079410000}"/>
    <cellStyle name="Date/Time 3" xfId="16965" xr:uid="{00000000-0005-0000-0000-00007A410000}"/>
    <cellStyle name="Date/Time 3 2" xfId="16966" xr:uid="{00000000-0005-0000-0000-00007B410000}"/>
    <cellStyle name="Date/Time 3 3" xfId="16967" xr:uid="{00000000-0005-0000-0000-00007C410000}"/>
    <cellStyle name="Date/Time 4" xfId="16968" xr:uid="{00000000-0005-0000-0000-00007D410000}"/>
    <cellStyle name="Date/Time 5" xfId="16969" xr:uid="{00000000-0005-0000-0000-00007E410000}"/>
    <cellStyle name="Date/Time 6" xfId="16970" xr:uid="{00000000-0005-0000-0000-00007F410000}"/>
    <cellStyle name="Date/Time_FCF" xfId="16971" xr:uid="{00000000-0005-0000-0000-000080410000}"/>
    <cellStyle name="Date_07 Rhodia Liquidity Model Standstill 03Nov03" xfId="16972" xr:uid="{00000000-0005-0000-0000-000081410000}"/>
    <cellStyle name="DateHeading" xfId="16973" xr:uid="{00000000-0005-0000-0000-000082410000}"/>
    <cellStyle name="DateHeading 2" xfId="16974" xr:uid="{00000000-0005-0000-0000-000083410000}"/>
    <cellStyle name="DateHeading 2 2" xfId="16975" xr:uid="{00000000-0005-0000-0000-000084410000}"/>
    <cellStyle name="DateHeading 3" xfId="16976" xr:uid="{00000000-0005-0000-0000-000085410000}"/>
    <cellStyle name="DateHeading 3 2" xfId="16977" xr:uid="{00000000-0005-0000-0000-000086410000}"/>
    <cellStyle name="DateHeading 3 2 2" xfId="16978" xr:uid="{00000000-0005-0000-0000-000087410000}"/>
    <cellStyle name="DateHeading 3 3" xfId="16979" xr:uid="{00000000-0005-0000-0000-000088410000}"/>
    <cellStyle name="DateHeading 3 3 2" xfId="16980" xr:uid="{00000000-0005-0000-0000-000089410000}"/>
    <cellStyle name="DateHeading 4" xfId="16981" xr:uid="{00000000-0005-0000-0000-00008A410000}"/>
    <cellStyle name="DateHeading 5" xfId="16982" xr:uid="{00000000-0005-0000-0000-00008B410000}"/>
    <cellStyle name="DateHeading 5 2" xfId="16983" xr:uid="{00000000-0005-0000-0000-00008C410000}"/>
    <cellStyle name="DateHeading_FCF" xfId="16984" xr:uid="{00000000-0005-0000-0000-00008D410000}"/>
    <cellStyle name="Dates" xfId="16985" xr:uid="{00000000-0005-0000-0000-00008E410000}"/>
    <cellStyle name="Dates 2" xfId="16986" xr:uid="{00000000-0005-0000-0000-00008F410000}"/>
    <cellStyle name="Dates 2 2" xfId="16987" xr:uid="{00000000-0005-0000-0000-000090410000}"/>
    <cellStyle name="Dates 3" xfId="16988" xr:uid="{00000000-0005-0000-0000-000091410000}"/>
    <cellStyle name="Dates 3 2" xfId="16989" xr:uid="{00000000-0005-0000-0000-000092410000}"/>
    <cellStyle name="Dates 3 2 2" xfId="16990" xr:uid="{00000000-0005-0000-0000-000093410000}"/>
    <cellStyle name="Dates 4" xfId="16991" xr:uid="{00000000-0005-0000-0000-000094410000}"/>
    <cellStyle name="Dates 5" xfId="16992" xr:uid="{00000000-0005-0000-0000-000095410000}"/>
    <cellStyle name="Dates 5 2" xfId="16993" xr:uid="{00000000-0005-0000-0000-000096410000}"/>
    <cellStyle name="Dates_FCF" xfId="16994" xr:uid="{00000000-0005-0000-0000-000097410000}"/>
    <cellStyle name="Datum" xfId="16995" xr:uid="{00000000-0005-0000-0000-000098410000}"/>
    <cellStyle name="Datum 2" xfId="16996" xr:uid="{00000000-0005-0000-0000-000099410000}"/>
    <cellStyle name="Datum 2 2" xfId="16997" xr:uid="{00000000-0005-0000-0000-00009A410000}"/>
    <cellStyle name="Datum 3" xfId="16998" xr:uid="{00000000-0005-0000-0000-00009B410000}"/>
    <cellStyle name="Datum 3 2" xfId="16999" xr:uid="{00000000-0005-0000-0000-00009C410000}"/>
    <cellStyle name="Datum 3 2 2" xfId="17000" xr:uid="{00000000-0005-0000-0000-00009D410000}"/>
    <cellStyle name="Datum 4" xfId="17001" xr:uid="{00000000-0005-0000-0000-00009E410000}"/>
    <cellStyle name="Datum 5" xfId="17002" xr:uid="{00000000-0005-0000-0000-00009F410000}"/>
    <cellStyle name="Datum 5 2" xfId="17003" xr:uid="{00000000-0005-0000-0000-0000A0410000}"/>
    <cellStyle name="Datum_FCF" xfId="17004" xr:uid="{00000000-0005-0000-0000-0000A1410000}"/>
    <cellStyle name="default" xfId="17005" xr:uid="{00000000-0005-0000-0000-0000A2410000}"/>
    <cellStyle name="default 2" xfId="17006" xr:uid="{00000000-0005-0000-0000-0000A3410000}"/>
    <cellStyle name="default 3" xfId="17007" xr:uid="{00000000-0005-0000-0000-0000A4410000}"/>
    <cellStyle name="default 4" xfId="17008" xr:uid="{00000000-0005-0000-0000-0000A5410000}"/>
    <cellStyle name="default_FCF" xfId="17009" xr:uid="{00000000-0005-0000-0000-0000A6410000}"/>
    <cellStyle name="Dezimal [0]_BASF_JP" xfId="17010" xr:uid="{00000000-0005-0000-0000-0000A7410000}"/>
    <cellStyle name="Dezimal_BASF_JP" xfId="17011" xr:uid="{00000000-0005-0000-0000-0000A8410000}"/>
    <cellStyle name="Dia" xfId="17012" xr:uid="{00000000-0005-0000-0000-0000A9410000}"/>
    <cellStyle name="Dia 2" xfId="17013" xr:uid="{00000000-0005-0000-0000-0000AA410000}"/>
    <cellStyle name="Dia 3" xfId="17014" xr:uid="{00000000-0005-0000-0000-0000AB410000}"/>
    <cellStyle name="Dia 4" xfId="17015" xr:uid="{00000000-0005-0000-0000-0000AC410000}"/>
    <cellStyle name="Dia_FCF" xfId="17016" xr:uid="{00000000-0005-0000-0000-0000AD410000}"/>
    <cellStyle name="DM (Decimal)" xfId="17017" xr:uid="{00000000-0005-0000-0000-0000AE410000}"/>
    <cellStyle name="DM (Decimal) 2" xfId="17018" xr:uid="{00000000-0005-0000-0000-0000AF410000}"/>
    <cellStyle name="DM (Decimal) 3" xfId="17019" xr:uid="{00000000-0005-0000-0000-0000B0410000}"/>
    <cellStyle name="DM (Decimal) 4" xfId="17020" xr:uid="{00000000-0005-0000-0000-0000B1410000}"/>
    <cellStyle name="DM (Decimal)_FCF" xfId="17021" xr:uid="{00000000-0005-0000-0000-0000B2410000}"/>
    <cellStyle name="DM (Whole)" xfId="17022" xr:uid="{00000000-0005-0000-0000-0000B3410000}"/>
    <cellStyle name="DM (Whole) 2" xfId="17023" xr:uid="{00000000-0005-0000-0000-0000B4410000}"/>
    <cellStyle name="DM (Whole) 3" xfId="17024" xr:uid="{00000000-0005-0000-0000-0000B5410000}"/>
    <cellStyle name="DM (Whole) 4" xfId="17025" xr:uid="{00000000-0005-0000-0000-0000B6410000}"/>
    <cellStyle name="DM (Whole)_FCF" xfId="17026" xr:uid="{00000000-0005-0000-0000-0000B7410000}"/>
    <cellStyle name="Dollar" xfId="17027" xr:uid="{00000000-0005-0000-0000-0000B8410000}"/>
    <cellStyle name="dollar [0]" xfId="17028" xr:uid="{00000000-0005-0000-0000-0000B9410000}"/>
    <cellStyle name="dollar [0] 2" xfId="17029" xr:uid="{00000000-0005-0000-0000-0000BA410000}"/>
    <cellStyle name="dollar [0] 2 2" xfId="17030" xr:uid="{00000000-0005-0000-0000-0000BB410000}"/>
    <cellStyle name="dollar [0] 3" xfId="17031" xr:uid="{00000000-0005-0000-0000-0000BC410000}"/>
    <cellStyle name="dollar [0] 3 2" xfId="17032" xr:uid="{00000000-0005-0000-0000-0000BD410000}"/>
    <cellStyle name="dollar [0] 4" xfId="17033" xr:uid="{00000000-0005-0000-0000-0000BE410000}"/>
    <cellStyle name="dollar [0]_FCF" xfId="17034" xr:uid="{00000000-0005-0000-0000-0000BF410000}"/>
    <cellStyle name="dollar [1]" xfId="17035" xr:uid="{00000000-0005-0000-0000-0000C0410000}"/>
    <cellStyle name="dollar [1] 2" xfId="17036" xr:uid="{00000000-0005-0000-0000-0000C1410000}"/>
    <cellStyle name="dollar [1] 2 2" xfId="17037" xr:uid="{00000000-0005-0000-0000-0000C2410000}"/>
    <cellStyle name="dollar [1] 3" xfId="17038" xr:uid="{00000000-0005-0000-0000-0000C3410000}"/>
    <cellStyle name="dollar [1] 3 2" xfId="17039" xr:uid="{00000000-0005-0000-0000-0000C4410000}"/>
    <cellStyle name="dollar [1] 4" xfId="17040" xr:uid="{00000000-0005-0000-0000-0000C5410000}"/>
    <cellStyle name="dollar [1]_FCF" xfId="17041" xr:uid="{00000000-0005-0000-0000-0000C6410000}"/>
    <cellStyle name="Dollar 2" xfId="17042" xr:uid="{00000000-0005-0000-0000-0000C7410000}"/>
    <cellStyle name="Dollar 2 2" xfId="17043" xr:uid="{00000000-0005-0000-0000-0000C8410000}"/>
    <cellStyle name="Dollar 3" xfId="17044" xr:uid="{00000000-0005-0000-0000-0000C9410000}"/>
    <cellStyle name="Dollar 3 2" xfId="17045" xr:uid="{00000000-0005-0000-0000-0000CA410000}"/>
    <cellStyle name="Dollar 4" xfId="17046" xr:uid="{00000000-0005-0000-0000-0000CB410000}"/>
    <cellStyle name="Dollar 5" xfId="17047" xr:uid="{00000000-0005-0000-0000-0000CC410000}"/>
    <cellStyle name="Dollar 6" xfId="17048" xr:uid="{00000000-0005-0000-0000-0000CD410000}"/>
    <cellStyle name="Dollar_07 Rhodia Liquidity Model Standstill 03Nov03" xfId="17049" xr:uid="{00000000-0005-0000-0000-0000CE410000}"/>
    <cellStyle name="Dotted Line" xfId="17050" xr:uid="{00000000-0005-0000-0000-0000CF410000}"/>
    <cellStyle name="Dotted Line 2" xfId="17051" xr:uid="{00000000-0005-0000-0000-0000D0410000}"/>
    <cellStyle name="Dotted Line 3" xfId="17052" xr:uid="{00000000-0005-0000-0000-0000D1410000}"/>
    <cellStyle name="Dotted Line 4" xfId="17053" xr:uid="{00000000-0005-0000-0000-0000D2410000}"/>
    <cellStyle name="Dotted Line_FCF" xfId="17054" xr:uid="{00000000-0005-0000-0000-0000D3410000}"/>
    <cellStyle name="Double Accounting" xfId="17055" xr:uid="{00000000-0005-0000-0000-0000D4410000}"/>
    <cellStyle name="Double Accounting 2" xfId="17056" xr:uid="{00000000-0005-0000-0000-0000D5410000}"/>
    <cellStyle name="Double Accounting 3" xfId="17057" xr:uid="{00000000-0005-0000-0000-0000D6410000}"/>
    <cellStyle name="Double Accounting_FCF" xfId="17058" xr:uid="{00000000-0005-0000-0000-0000D7410000}"/>
    <cellStyle name="doublespace" xfId="17059" xr:uid="{00000000-0005-0000-0000-0000D8410000}"/>
    <cellStyle name="doublespace 2" xfId="17060" xr:uid="{00000000-0005-0000-0000-0000D9410000}"/>
    <cellStyle name="doublespace 2 2" xfId="17061" xr:uid="{00000000-0005-0000-0000-0000DA410000}"/>
    <cellStyle name="doublespace 3" xfId="17062" xr:uid="{00000000-0005-0000-0000-0000DB410000}"/>
    <cellStyle name="doublespace 3 2" xfId="17063" xr:uid="{00000000-0005-0000-0000-0000DC410000}"/>
    <cellStyle name="doublespace 4" xfId="17064" xr:uid="{00000000-0005-0000-0000-0000DD410000}"/>
    <cellStyle name="doublespace_FCF" xfId="17065" xr:uid="{00000000-0005-0000-0000-0000DE410000}"/>
    <cellStyle name="DropDown" xfId="17066" xr:uid="{00000000-0005-0000-0000-0000DF410000}"/>
    <cellStyle name="DropDown 2" xfId="17067" xr:uid="{00000000-0005-0000-0000-0000E0410000}"/>
    <cellStyle name="DropDown 2 2" xfId="17068" xr:uid="{00000000-0005-0000-0000-0000E1410000}"/>
    <cellStyle name="DropDown 3" xfId="17069" xr:uid="{00000000-0005-0000-0000-0000E2410000}"/>
    <cellStyle name="DropDown 3 2" xfId="17070" xr:uid="{00000000-0005-0000-0000-0000E3410000}"/>
    <cellStyle name="DropDown 4" xfId="17071" xr:uid="{00000000-0005-0000-0000-0000E4410000}"/>
    <cellStyle name="DropDown 5" xfId="17072" xr:uid="{00000000-0005-0000-0000-0000E5410000}"/>
    <cellStyle name="DropDown_FCF" xfId="17073" xr:uid="{00000000-0005-0000-0000-0000E6410000}"/>
    <cellStyle name="Dziesi?tny [0]_Arkusz1" xfId="17074" xr:uid="{00000000-0005-0000-0000-0000E7410000}"/>
    <cellStyle name="Dziesi?tny_Arkusz1" xfId="17075" xr:uid="{00000000-0005-0000-0000-0000E8410000}"/>
    <cellStyle name="Dziesiętny [0]_Arkusz1" xfId="17076" xr:uid="{00000000-0005-0000-0000-0000E9410000}"/>
    <cellStyle name="Dziesietny [0]_GR (2)" xfId="17077" xr:uid="{00000000-0005-0000-0000-0000EA410000}"/>
    <cellStyle name="Dziesiętny [0]_laroux" xfId="17078" xr:uid="{00000000-0005-0000-0000-0000EB410000}"/>
    <cellStyle name="Dziesietny [0]_laroux_1" xfId="17079" xr:uid="{00000000-0005-0000-0000-0000EC410000}"/>
    <cellStyle name="Dziesiętny [0]_laroux_1" xfId="17080" xr:uid="{00000000-0005-0000-0000-0000ED410000}"/>
    <cellStyle name="Dziesietny [0]_laroux_1 2" xfId="17081" xr:uid="{00000000-0005-0000-0000-0000EE410000}"/>
    <cellStyle name="Dziesiętny [0]_laroux_1 2" xfId="17082" xr:uid="{00000000-0005-0000-0000-0000EF410000}"/>
    <cellStyle name="Dziesietny [0]_laroux_1 3" xfId="17083" xr:uid="{00000000-0005-0000-0000-0000F0410000}"/>
    <cellStyle name="Dziesiętny [0]_laroux_1 3" xfId="17084" xr:uid="{00000000-0005-0000-0000-0000F1410000}"/>
    <cellStyle name="Dziesietny [0]_PERSONAL" xfId="17085" xr:uid="{00000000-0005-0000-0000-0000F2410000}"/>
    <cellStyle name="Dziesiętny [0]_PERSONAL" xfId="17086" xr:uid="{00000000-0005-0000-0000-0000F3410000}"/>
    <cellStyle name="Dziesiętny_Arkusz1" xfId="17087" xr:uid="{00000000-0005-0000-0000-0000F4410000}"/>
    <cellStyle name="Dziesietny_GR (2)" xfId="17088" xr:uid="{00000000-0005-0000-0000-0000F5410000}"/>
    <cellStyle name="Dziesiętny_laroux" xfId="17089" xr:uid="{00000000-0005-0000-0000-0000F6410000}"/>
    <cellStyle name="Dziesietny_laroux_1" xfId="17090" xr:uid="{00000000-0005-0000-0000-0000F7410000}"/>
    <cellStyle name="Dziesiętny_laroux_1" xfId="17091" xr:uid="{00000000-0005-0000-0000-0000F8410000}"/>
    <cellStyle name="Dziesietny_laroux_1 2" xfId="17092" xr:uid="{00000000-0005-0000-0000-0000F9410000}"/>
    <cellStyle name="Dziesiętny_laroux_1 2" xfId="17093" xr:uid="{00000000-0005-0000-0000-0000FA410000}"/>
    <cellStyle name="Dziesietny_laroux_1 3" xfId="17094" xr:uid="{00000000-0005-0000-0000-0000FB410000}"/>
    <cellStyle name="Dziesiętny_laroux_1 3" xfId="17095" xr:uid="{00000000-0005-0000-0000-0000FC410000}"/>
    <cellStyle name="Dziesietny_PERSONAL" xfId="17096" xr:uid="{00000000-0005-0000-0000-0000FD410000}"/>
    <cellStyle name="Dziesiętny_PERSONAL" xfId="17097" xr:uid="{00000000-0005-0000-0000-0000FE410000}"/>
    <cellStyle name="Eingabe" xfId="17098" xr:uid="{00000000-0005-0000-0000-0000FF410000}"/>
    <cellStyle name="Eingabe 2" xfId="17099" xr:uid="{00000000-0005-0000-0000-000000420000}"/>
    <cellStyle name="Eingabe 3" xfId="17100" xr:uid="{00000000-0005-0000-0000-000001420000}"/>
    <cellStyle name="Eingabe_FCF" xfId="17101" xr:uid="{00000000-0005-0000-0000-000002420000}"/>
    <cellStyle name="Emphasis 1" xfId="90" xr:uid="{00000000-0005-0000-0000-000003420000}"/>
    <cellStyle name="Emphasis 1 2" xfId="17102" xr:uid="{00000000-0005-0000-0000-000004420000}"/>
    <cellStyle name="Emphasis 1 3" xfId="17103" xr:uid="{00000000-0005-0000-0000-000005420000}"/>
    <cellStyle name="Emphasis 2" xfId="91" xr:uid="{00000000-0005-0000-0000-000006420000}"/>
    <cellStyle name="Emphasis 2 2" xfId="17104" xr:uid="{00000000-0005-0000-0000-000007420000}"/>
    <cellStyle name="Emphasis 2 3" xfId="17105" xr:uid="{00000000-0005-0000-0000-000008420000}"/>
    <cellStyle name="Emphasis 3" xfId="92" xr:uid="{00000000-0005-0000-0000-000009420000}"/>
    <cellStyle name="Emphasis 3 2" xfId="17106" xr:uid="{00000000-0005-0000-0000-00000A420000}"/>
    <cellStyle name="Emphasis 3 3" xfId="17107" xr:uid="{00000000-0005-0000-0000-00000B420000}"/>
    <cellStyle name="Encabez1" xfId="17108" xr:uid="{00000000-0005-0000-0000-00000C420000}"/>
    <cellStyle name="Encabez1 2" xfId="17109" xr:uid="{00000000-0005-0000-0000-00000D420000}"/>
    <cellStyle name="Encabez1 3" xfId="17110" xr:uid="{00000000-0005-0000-0000-00000E420000}"/>
    <cellStyle name="Encabez1 4" xfId="17111" xr:uid="{00000000-0005-0000-0000-00000F420000}"/>
    <cellStyle name="Encabez1_FCF" xfId="17112" xr:uid="{00000000-0005-0000-0000-000010420000}"/>
    <cellStyle name="Encabez2" xfId="17113" xr:uid="{00000000-0005-0000-0000-000011420000}"/>
    <cellStyle name="Encabez2 2" xfId="17114" xr:uid="{00000000-0005-0000-0000-000012420000}"/>
    <cellStyle name="Encabez2 3" xfId="17115" xr:uid="{00000000-0005-0000-0000-000013420000}"/>
    <cellStyle name="Encabez2 4" xfId="17116" xr:uid="{00000000-0005-0000-0000-000014420000}"/>
    <cellStyle name="Encabez2_FCF" xfId="17117" xr:uid="{00000000-0005-0000-0000-000015420000}"/>
    <cellStyle name="Entered" xfId="17118" xr:uid="{00000000-0005-0000-0000-000016420000}"/>
    <cellStyle name="Entered 2" xfId="17119" xr:uid="{00000000-0005-0000-0000-000017420000}"/>
    <cellStyle name="Entered 3" xfId="17120" xr:uid="{00000000-0005-0000-0000-000018420000}"/>
    <cellStyle name="Entered 4" xfId="17121" xr:uid="{00000000-0005-0000-0000-000019420000}"/>
    <cellStyle name="Entered_FCF" xfId="17122" xr:uid="{00000000-0005-0000-0000-00001A420000}"/>
    <cellStyle name="Entrée" xfId="17123" xr:uid="{00000000-0005-0000-0000-00001B420000}"/>
    <cellStyle name="Entrée 2" xfId="93" xr:uid="{00000000-0005-0000-0000-00001C420000}"/>
    <cellStyle name="Entrée 3" xfId="17124" xr:uid="{00000000-0005-0000-0000-00001D420000}"/>
    <cellStyle name="Entrée_FCF" xfId="17125" xr:uid="{00000000-0005-0000-0000-00001E420000}"/>
    <cellStyle name="Ergebnis" xfId="17126" xr:uid="{00000000-0005-0000-0000-00001F420000}"/>
    <cellStyle name="Erklärender Text" xfId="17127" xr:uid="{00000000-0005-0000-0000-000020420000}"/>
    <cellStyle name="Estimate" xfId="17128" xr:uid="{00000000-0005-0000-0000-000021420000}"/>
    <cellStyle name="Estimate 2" xfId="17129" xr:uid="{00000000-0005-0000-0000-000022420000}"/>
    <cellStyle name="Estimate 3" xfId="17130" xr:uid="{00000000-0005-0000-0000-000023420000}"/>
    <cellStyle name="Estimate_FCF" xfId="17131" xr:uid="{00000000-0005-0000-0000-000024420000}"/>
    <cellStyle name="Euro" xfId="94" xr:uid="{00000000-0005-0000-0000-000025420000}"/>
    <cellStyle name="Euro 2" xfId="222" xr:uid="{00000000-0005-0000-0000-000026420000}"/>
    <cellStyle name="Euro 2 2" xfId="17132" xr:uid="{00000000-0005-0000-0000-000027420000}"/>
    <cellStyle name="Euro 3" xfId="17133" xr:uid="{00000000-0005-0000-0000-000028420000}"/>
    <cellStyle name="Euro 3 2" xfId="17134" xr:uid="{00000000-0005-0000-0000-000029420000}"/>
    <cellStyle name="Euro 4" xfId="17135" xr:uid="{00000000-0005-0000-0000-00002A420000}"/>
    <cellStyle name="Euro 5" xfId="17136" xr:uid="{00000000-0005-0000-0000-00002B420000}"/>
    <cellStyle name="Euro 6" xfId="17137" xr:uid="{00000000-0005-0000-0000-00002C420000}"/>
    <cellStyle name="Euro_BFR IAS-19 Q3 2013" xfId="17138" xr:uid="{00000000-0005-0000-0000-00002D420000}"/>
    <cellStyle name="Exchange_rates" xfId="17139" xr:uid="{00000000-0005-0000-0000-00002E420000}"/>
    <cellStyle name="exp" xfId="17140" xr:uid="{00000000-0005-0000-0000-00002F420000}"/>
    <cellStyle name="exp 2" xfId="17141" xr:uid="{00000000-0005-0000-0000-000030420000}"/>
    <cellStyle name="exp 2 2" xfId="17142" xr:uid="{00000000-0005-0000-0000-000031420000}"/>
    <cellStyle name="exp 3" xfId="17143" xr:uid="{00000000-0005-0000-0000-000032420000}"/>
    <cellStyle name="exp 4" xfId="17144" xr:uid="{00000000-0005-0000-0000-000033420000}"/>
    <cellStyle name="exp_FCF" xfId="17145" xr:uid="{00000000-0005-0000-0000-000034420000}"/>
    <cellStyle name="Explanatory Text 2" xfId="95" xr:uid="{00000000-0005-0000-0000-000035420000}"/>
    <cellStyle name="Explanatory Text 3" xfId="17146" xr:uid="{00000000-0005-0000-0000-000036420000}"/>
    <cellStyle name="External File Cells" xfId="17147" xr:uid="{00000000-0005-0000-0000-000037420000}"/>
    <cellStyle name="External File Cells 2" xfId="17148" xr:uid="{00000000-0005-0000-0000-000038420000}"/>
    <cellStyle name="External File Cells 2 2" xfId="17149" xr:uid="{00000000-0005-0000-0000-000039420000}"/>
    <cellStyle name="External File Cells 3" xfId="17150" xr:uid="{00000000-0005-0000-0000-00003A420000}"/>
    <cellStyle name="External File Cells 3 2" xfId="17151" xr:uid="{00000000-0005-0000-0000-00003B420000}"/>
    <cellStyle name="External File Cells 4" xfId="17152" xr:uid="{00000000-0005-0000-0000-00003C420000}"/>
    <cellStyle name="External File Cells_FCF" xfId="17153" xr:uid="{00000000-0005-0000-0000-00003D420000}"/>
    <cellStyle name="F2" xfId="17154" xr:uid="{00000000-0005-0000-0000-00003E420000}"/>
    <cellStyle name="F2 2" xfId="17155" xr:uid="{00000000-0005-0000-0000-00003F420000}"/>
    <cellStyle name="F2 3" xfId="17156" xr:uid="{00000000-0005-0000-0000-000040420000}"/>
    <cellStyle name="F2 4" xfId="17157" xr:uid="{00000000-0005-0000-0000-000041420000}"/>
    <cellStyle name="F2_FCF" xfId="17158" xr:uid="{00000000-0005-0000-0000-000042420000}"/>
    <cellStyle name="F3" xfId="17159" xr:uid="{00000000-0005-0000-0000-000043420000}"/>
    <cellStyle name="F3 2" xfId="17160" xr:uid="{00000000-0005-0000-0000-000044420000}"/>
    <cellStyle name="F3 3" xfId="17161" xr:uid="{00000000-0005-0000-0000-000045420000}"/>
    <cellStyle name="F3 4" xfId="17162" xr:uid="{00000000-0005-0000-0000-000046420000}"/>
    <cellStyle name="F3_FCF" xfId="17163" xr:uid="{00000000-0005-0000-0000-000047420000}"/>
    <cellStyle name="F4" xfId="17164" xr:uid="{00000000-0005-0000-0000-000048420000}"/>
    <cellStyle name="F4 2" xfId="17165" xr:uid="{00000000-0005-0000-0000-000049420000}"/>
    <cellStyle name="F4 3" xfId="17166" xr:uid="{00000000-0005-0000-0000-00004A420000}"/>
    <cellStyle name="F4 4" xfId="17167" xr:uid="{00000000-0005-0000-0000-00004B420000}"/>
    <cellStyle name="F4_FCF" xfId="17168" xr:uid="{00000000-0005-0000-0000-00004C420000}"/>
    <cellStyle name="F5" xfId="17169" xr:uid="{00000000-0005-0000-0000-00004D420000}"/>
    <cellStyle name="F5 2" xfId="17170" xr:uid="{00000000-0005-0000-0000-00004E420000}"/>
    <cellStyle name="F5 3" xfId="17171" xr:uid="{00000000-0005-0000-0000-00004F420000}"/>
    <cellStyle name="F5 4" xfId="17172" xr:uid="{00000000-0005-0000-0000-000050420000}"/>
    <cellStyle name="F5_FCF" xfId="17173" xr:uid="{00000000-0005-0000-0000-000051420000}"/>
    <cellStyle name="F6" xfId="17174" xr:uid="{00000000-0005-0000-0000-000052420000}"/>
    <cellStyle name="F6 2" xfId="17175" xr:uid="{00000000-0005-0000-0000-000053420000}"/>
    <cellStyle name="F6 3" xfId="17176" xr:uid="{00000000-0005-0000-0000-000054420000}"/>
    <cellStyle name="F6 4" xfId="17177" xr:uid="{00000000-0005-0000-0000-000055420000}"/>
    <cellStyle name="F6_FCF" xfId="17178" xr:uid="{00000000-0005-0000-0000-000056420000}"/>
    <cellStyle name="F7" xfId="17179" xr:uid="{00000000-0005-0000-0000-000057420000}"/>
    <cellStyle name="F7 2" xfId="17180" xr:uid="{00000000-0005-0000-0000-000058420000}"/>
    <cellStyle name="F7 3" xfId="17181" xr:uid="{00000000-0005-0000-0000-000059420000}"/>
    <cellStyle name="F7 4" xfId="17182" xr:uid="{00000000-0005-0000-0000-00005A420000}"/>
    <cellStyle name="F7_FCF" xfId="17183" xr:uid="{00000000-0005-0000-0000-00005B420000}"/>
    <cellStyle name="F8" xfId="17184" xr:uid="{00000000-0005-0000-0000-00005C420000}"/>
    <cellStyle name="F8 2" xfId="17185" xr:uid="{00000000-0005-0000-0000-00005D420000}"/>
    <cellStyle name="F8 3" xfId="17186" xr:uid="{00000000-0005-0000-0000-00005E420000}"/>
    <cellStyle name="F8 4" xfId="17187" xr:uid="{00000000-0005-0000-0000-00005F420000}"/>
    <cellStyle name="F8_FCF" xfId="17188" xr:uid="{00000000-0005-0000-0000-000060420000}"/>
    <cellStyle name="Fecha" xfId="17189" xr:uid="{00000000-0005-0000-0000-000061420000}"/>
    <cellStyle name="Fecha 2" xfId="17190" xr:uid="{00000000-0005-0000-0000-000062420000}"/>
    <cellStyle name="Fecha 3" xfId="17191" xr:uid="{00000000-0005-0000-0000-000063420000}"/>
    <cellStyle name="Fecha_FCF" xfId="17192" xr:uid="{00000000-0005-0000-0000-000064420000}"/>
    <cellStyle name="FF_EURO" xfId="17193" xr:uid="{00000000-0005-0000-0000-000065420000}"/>
    <cellStyle name="Fijo" xfId="17194" xr:uid="{00000000-0005-0000-0000-000066420000}"/>
    <cellStyle name="Fijo 2" xfId="17195" xr:uid="{00000000-0005-0000-0000-000067420000}"/>
    <cellStyle name="Fijo 3" xfId="17196" xr:uid="{00000000-0005-0000-0000-000068420000}"/>
    <cellStyle name="Fijo 4" xfId="17197" xr:uid="{00000000-0005-0000-0000-000069420000}"/>
    <cellStyle name="Fijo_FCF" xfId="17198" xr:uid="{00000000-0005-0000-0000-00006A420000}"/>
    <cellStyle name="Financiero" xfId="17199" xr:uid="{00000000-0005-0000-0000-00006B420000}"/>
    <cellStyle name="Financiero 2" xfId="17200" xr:uid="{00000000-0005-0000-0000-00006C420000}"/>
    <cellStyle name="Financiero 3" xfId="17201" xr:uid="{00000000-0005-0000-0000-00006D420000}"/>
    <cellStyle name="Financiero 4" xfId="17202" xr:uid="{00000000-0005-0000-0000-00006E420000}"/>
    <cellStyle name="Financiero_FCF" xfId="17203" xr:uid="{00000000-0005-0000-0000-00006F420000}"/>
    <cellStyle name="five" xfId="17204" xr:uid="{00000000-0005-0000-0000-000070420000}"/>
    <cellStyle name="five 2" xfId="17205" xr:uid="{00000000-0005-0000-0000-000071420000}"/>
    <cellStyle name="five 2 2" xfId="17206" xr:uid="{00000000-0005-0000-0000-000072420000}"/>
    <cellStyle name="five 3" xfId="17207" xr:uid="{00000000-0005-0000-0000-000073420000}"/>
    <cellStyle name="five 3 2" xfId="17208" xr:uid="{00000000-0005-0000-0000-000074420000}"/>
    <cellStyle name="five 4" xfId="17209" xr:uid="{00000000-0005-0000-0000-000075420000}"/>
    <cellStyle name="five_FCF" xfId="17210" xr:uid="{00000000-0005-0000-0000-000076420000}"/>
    <cellStyle name="Fixed" xfId="17211" xr:uid="{00000000-0005-0000-0000-000077420000}"/>
    <cellStyle name="Fixed 2" xfId="17212" xr:uid="{00000000-0005-0000-0000-000078420000}"/>
    <cellStyle name="Fixed 3" xfId="17213" xr:uid="{00000000-0005-0000-0000-000079420000}"/>
    <cellStyle name="Fixed 4" xfId="17214" xr:uid="{00000000-0005-0000-0000-00007A420000}"/>
    <cellStyle name="Fixed 5" xfId="17215" xr:uid="{00000000-0005-0000-0000-00007B420000}"/>
    <cellStyle name="Fixed_FCF" xfId="17216" xr:uid="{00000000-0005-0000-0000-00007C420000}"/>
    <cellStyle name="Followed Hyperlink" xfId="96" xr:uid="{00000000-0005-0000-0000-00007D420000}"/>
    <cellStyle name="Footnote" xfId="17217" xr:uid="{00000000-0005-0000-0000-00007E420000}"/>
    <cellStyle name="Footnote 2" xfId="17218" xr:uid="{00000000-0005-0000-0000-00007F420000}"/>
    <cellStyle name="Footnote 3" xfId="17219" xr:uid="{00000000-0005-0000-0000-000080420000}"/>
    <cellStyle name="Footnote 4" xfId="17220" xr:uid="{00000000-0005-0000-0000-000081420000}"/>
    <cellStyle name="Footnote_FCF" xfId="17221" xr:uid="{00000000-0005-0000-0000-000082420000}"/>
    <cellStyle name="Forecast Cells" xfId="17222" xr:uid="{00000000-0005-0000-0000-000083420000}"/>
    <cellStyle name="Forecast Cells 2" xfId="17223" xr:uid="{00000000-0005-0000-0000-000084420000}"/>
    <cellStyle name="Forecast Cells 2 2" xfId="17224" xr:uid="{00000000-0005-0000-0000-000085420000}"/>
    <cellStyle name="Forecast Cells 3" xfId="17225" xr:uid="{00000000-0005-0000-0000-000086420000}"/>
    <cellStyle name="Forecast Cells 4" xfId="17226" xr:uid="{00000000-0005-0000-0000-000087420000}"/>
    <cellStyle name="Forecast Cells_FCF" xfId="17227" xr:uid="{00000000-0005-0000-0000-000088420000}"/>
    <cellStyle name="Formule" xfId="17228" xr:uid="{00000000-0005-0000-0000-000089420000}"/>
    <cellStyle name="Formule 2" xfId="17229" xr:uid="{00000000-0005-0000-0000-00008A420000}"/>
    <cellStyle name="Formule 3" xfId="17230" xr:uid="{00000000-0005-0000-0000-00008B420000}"/>
    <cellStyle name="four" xfId="17231" xr:uid="{00000000-0005-0000-0000-00008C420000}"/>
    <cellStyle name="four 2" xfId="17232" xr:uid="{00000000-0005-0000-0000-00008D420000}"/>
    <cellStyle name="four 2 2" xfId="17233" xr:uid="{00000000-0005-0000-0000-00008E420000}"/>
    <cellStyle name="four 3" xfId="17234" xr:uid="{00000000-0005-0000-0000-00008F420000}"/>
    <cellStyle name="four 3 2" xfId="17235" xr:uid="{00000000-0005-0000-0000-000090420000}"/>
    <cellStyle name="four 4" xfId="17236" xr:uid="{00000000-0005-0000-0000-000091420000}"/>
    <cellStyle name="four_FCF" xfId="17237" xr:uid="{00000000-0005-0000-0000-000092420000}"/>
    <cellStyle name="Four-digit" xfId="17238" xr:uid="{00000000-0005-0000-0000-000093420000}"/>
    <cellStyle name="Four-digit 2" xfId="17239" xr:uid="{00000000-0005-0000-0000-000094420000}"/>
    <cellStyle name="Four-digit 3" xfId="17240" xr:uid="{00000000-0005-0000-0000-000095420000}"/>
    <cellStyle name="Four-digit 4" xfId="17241" xr:uid="{00000000-0005-0000-0000-000096420000}"/>
    <cellStyle name="Four-digit_FCF" xfId="17242" xr:uid="{00000000-0005-0000-0000-000097420000}"/>
    <cellStyle name="G1_1999 figures" xfId="17243" xr:uid="{00000000-0005-0000-0000-000098420000}"/>
    <cellStyle name="gbox" xfId="17244" xr:uid="{00000000-0005-0000-0000-000099420000}"/>
    <cellStyle name="gbox 2" xfId="17245" xr:uid="{00000000-0005-0000-0000-00009A420000}"/>
    <cellStyle name="gbox 3" xfId="17246" xr:uid="{00000000-0005-0000-0000-00009B420000}"/>
    <cellStyle name="gbox_FCF" xfId="17247" xr:uid="{00000000-0005-0000-0000-00009C420000}"/>
    <cellStyle name="gelb_inhalt" xfId="17248" xr:uid="{00000000-0005-0000-0000-00009D420000}"/>
    <cellStyle name="Giga" xfId="17249" xr:uid="{00000000-0005-0000-0000-00009E420000}"/>
    <cellStyle name="Giga 2" xfId="17250" xr:uid="{00000000-0005-0000-0000-00009F420000}"/>
    <cellStyle name="Giga 2 2" xfId="17251" xr:uid="{00000000-0005-0000-0000-0000A0420000}"/>
    <cellStyle name="Giga 3" xfId="17252" xr:uid="{00000000-0005-0000-0000-0000A1420000}"/>
    <cellStyle name="Giga_FCF" xfId="17253" xr:uid="{00000000-0005-0000-0000-0000A2420000}"/>
    <cellStyle name="Good 2" xfId="97" xr:uid="{00000000-0005-0000-0000-0000A3420000}"/>
    <cellStyle name="Good 3" xfId="98" xr:uid="{00000000-0005-0000-0000-0000A4420000}"/>
    <cellStyle name="Grey" xfId="17254" xr:uid="{00000000-0005-0000-0000-0000A5420000}"/>
    <cellStyle name="Grey 2" xfId="17255" xr:uid="{00000000-0005-0000-0000-0000A6420000}"/>
    <cellStyle name="Grey 2 2" xfId="17256" xr:uid="{00000000-0005-0000-0000-0000A7420000}"/>
    <cellStyle name="Grey 3" xfId="17257" xr:uid="{00000000-0005-0000-0000-0000A8420000}"/>
    <cellStyle name="Grey 3 2" xfId="17258" xr:uid="{00000000-0005-0000-0000-0000A9420000}"/>
    <cellStyle name="Grey 4" xfId="17259" xr:uid="{00000000-0005-0000-0000-0000AA420000}"/>
    <cellStyle name="Grey 5" xfId="17260" xr:uid="{00000000-0005-0000-0000-0000AB420000}"/>
    <cellStyle name="Grey Box" xfId="17261" xr:uid="{00000000-0005-0000-0000-0000AC420000}"/>
    <cellStyle name="Grey Box 2" xfId="17262" xr:uid="{00000000-0005-0000-0000-0000AD420000}"/>
    <cellStyle name="Grey Box 3" xfId="17263" xr:uid="{00000000-0005-0000-0000-0000AE420000}"/>
    <cellStyle name="Grey Box 4" xfId="17264" xr:uid="{00000000-0005-0000-0000-0000AF420000}"/>
    <cellStyle name="Grey Box_FCF" xfId="17265" xr:uid="{00000000-0005-0000-0000-0000B0420000}"/>
    <cellStyle name="Grey_07 Rhodia Liquidity Model Standstill 03Nov03" xfId="17266" xr:uid="{00000000-0005-0000-0000-0000B1420000}"/>
    <cellStyle name="Group Headings" xfId="17267" xr:uid="{00000000-0005-0000-0000-0000B2420000}"/>
    <cellStyle name="Group Headings 2" xfId="17268" xr:uid="{00000000-0005-0000-0000-0000B3420000}"/>
    <cellStyle name="Group Headings 2 2" xfId="17269" xr:uid="{00000000-0005-0000-0000-0000B4420000}"/>
    <cellStyle name="Group Headings 3" xfId="17270" xr:uid="{00000000-0005-0000-0000-0000B5420000}"/>
    <cellStyle name="Group Headings 3 2" xfId="17271" xr:uid="{00000000-0005-0000-0000-0000B6420000}"/>
    <cellStyle name="Group Headings 4" xfId="17272" xr:uid="{00000000-0005-0000-0000-0000B7420000}"/>
    <cellStyle name="Group Headings 5" xfId="17273" xr:uid="{00000000-0005-0000-0000-0000B8420000}"/>
    <cellStyle name="Group Headings 5 2" xfId="17274" xr:uid="{00000000-0005-0000-0000-0000B9420000}"/>
    <cellStyle name="Group Headings 6" xfId="17275" xr:uid="{00000000-0005-0000-0000-0000BA420000}"/>
    <cellStyle name="Group Headings_FCF" xfId="17276" xr:uid="{00000000-0005-0000-0000-0000BB420000}"/>
    <cellStyle name="gruen_inhalt" xfId="17277" xr:uid="{00000000-0005-0000-0000-0000BC420000}"/>
    <cellStyle name="GS Blue" xfId="17278" xr:uid="{00000000-0005-0000-0000-0000BD420000}"/>
    <cellStyle name="GS Blue 2" xfId="17279" xr:uid="{00000000-0005-0000-0000-0000BE420000}"/>
    <cellStyle name="GS Blue 3" xfId="17280" xr:uid="{00000000-0005-0000-0000-0000BF420000}"/>
    <cellStyle name="GS Blue 4" xfId="17281" xr:uid="{00000000-0005-0000-0000-0000C0420000}"/>
    <cellStyle name="GS Blue_FCF" xfId="17282" xr:uid="{00000000-0005-0000-0000-0000C1420000}"/>
    <cellStyle name="Gut" xfId="17283" xr:uid="{00000000-0005-0000-0000-0000C2420000}"/>
    <cellStyle name="h" xfId="17284" xr:uid="{00000000-0005-0000-0000-0000C3420000}"/>
    <cellStyle name="H_1998_col_head" xfId="17285" xr:uid="{00000000-0005-0000-0000-0000C4420000}"/>
    <cellStyle name="H_1998_col_head 10" xfId="17286" xr:uid="{00000000-0005-0000-0000-0000C5420000}"/>
    <cellStyle name="H_1998_col_head 2" xfId="17287" xr:uid="{00000000-0005-0000-0000-0000C6420000}"/>
    <cellStyle name="H_1998_col_head 2 2" xfId="17288" xr:uid="{00000000-0005-0000-0000-0000C7420000}"/>
    <cellStyle name="H_1998_col_head 2_FCF" xfId="17289" xr:uid="{00000000-0005-0000-0000-0000C8420000}"/>
    <cellStyle name="H_1998_col_head 3" xfId="17290" xr:uid="{00000000-0005-0000-0000-0000C9420000}"/>
    <cellStyle name="H_1998_col_head 3 2" xfId="17291" xr:uid="{00000000-0005-0000-0000-0000CA420000}"/>
    <cellStyle name="H_1998_col_head 3_FCF" xfId="17292" xr:uid="{00000000-0005-0000-0000-0000CB420000}"/>
    <cellStyle name="H_1998_col_head 4" xfId="17293" xr:uid="{00000000-0005-0000-0000-0000CC420000}"/>
    <cellStyle name="H_1998_col_head 5" xfId="17294" xr:uid="{00000000-0005-0000-0000-0000CD420000}"/>
    <cellStyle name="H_1998_col_head 6" xfId="17295" xr:uid="{00000000-0005-0000-0000-0000CE420000}"/>
    <cellStyle name="H_1998_col_head 7" xfId="17296" xr:uid="{00000000-0005-0000-0000-0000CF420000}"/>
    <cellStyle name="H_1998_col_head 8" xfId="17297" xr:uid="{00000000-0005-0000-0000-0000D0420000}"/>
    <cellStyle name="H_1998_col_head 9" xfId="17298" xr:uid="{00000000-0005-0000-0000-0000D1420000}"/>
    <cellStyle name="H_1998_col_head_Cash Unit Review 2012.06 Acetow" xfId="17299" xr:uid="{00000000-0005-0000-0000-0000D2420000}"/>
    <cellStyle name="H_1998_col_head_Cash Unit Review 2012.06 Acetow 2" xfId="17300" xr:uid="{00000000-0005-0000-0000-0000D3420000}"/>
    <cellStyle name="H_1998_col_head_FCF" xfId="17301" xr:uid="{00000000-0005-0000-0000-0000D4420000}"/>
    <cellStyle name="H_1998_col_head_HY 2018" xfId="17302" xr:uid="{00000000-0005-0000-0000-0000D5420000}"/>
    <cellStyle name="H_1998_col_head_HY 2018 2" xfId="17303" xr:uid="{00000000-0005-0000-0000-0000D6420000}"/>
    <cellStyle name="H_1998_col_head_HY 2018_Bridge de dette 2013-05_SOLVAY_V6" xfId="17304" xr:uid="{00000000-0005-0000-0000-0000D7420000}"/>
    <cellStyle name="H_1998_col_head_HY 2018_Bridge de dette V7" xfId="17305" xr:uid="{00000000-0005-0000-0000-0000D8420000}"/>
    <cellStyle name="H_1998_col_head_Synthèse%20IS%20Palier%20Rhodia_Mars%202013v2(1)" xfId="17306" xr:uid="{00000000-0005-0000-0000-0000D9420000}"/>
    <cellStyle name="H_1999_col_head" xfId="17307" xr:uid="{00000000-0005-0000-0000-0000DA420000}"/>
    <cellStyle name="H_1999_col_head 10" xfId="17308" xr:uid="{00000000-0005-0000-0000-0000DB420000}"/>
    <cellStyle name="H_1999_col_head 2" xfId="17309" xr:uid="{00000000-0005-0000-0000-0000DC420000}"/>
    <cellStyle name="H_1999_col_head 2 2" xfId="17310" xr:uid="{00000000-0005-0000-0000-0000DD420000}"/>
    <cellStyle name="H_1999_col_head 2_FCF" xfId="17311" xr:uid="{00000000-0005-0000-0000-0000DE420000}"/>
    <cellStyle name="H_1999_col_head 3" xfId="17312" xr:uid="{00000000-0005-0000-0000-0000DF420000}"/>
    <cellStyle name="H_1999_col_head 3 2" xfId="17313" xr:uid="{00000000-0005-0000-0000-0000E0420000}"/>
    <cellStyle name="H_1999_col_head 3_FCF" xfId="17314" xr:uid="{00000000-0005-0000-0000-0000E1420000}"/>
    <cellStyle name="H_1999_col_head 4" xfId="17315" xr:uid="{00000000-0005-0000-0000-0000E2420000}"/>
    <cellStyle name="H_1999_col_head 5" xfId="17316" xr:uid="{00000000-0005-0000-0000-0000E3420000}"/>
    <cellStyle name="H_1999_col_head 6" xfId="17317" xr:uid="{00000000-0005-0000-0000-0000E4420000}"/>
    <cellStyle name="H_1999_col_head 7" xfId="17318" xr:uid="{00000000-0005-0000-0000-0000E5420000}"/>
    <cellStyle name="H_1999_col_head 8" xfId="17319" xr:uid="{00000000-0005-0000-0000-0000E6420000}"/>
    <cellStyle name="H_1999_col_head 9" xfId="17320" xr:uid="{00000000-0005-0000-0000-0000E7420000}"/>
    <cellStyle name="H_1999_col_head_FCF" xfId="17321" xr:uid="{00000000-0005-0000-0000-0000E8420000}"/>
    <cellStyle name="H1_1998 figures" xfId="17322" xr:uid="{00000000-0005-0000-0000-0000E9420000}"/>
    <cellStyle name="Hard Percent" xfId="17323" xr:uid="{00000000-0005-0000-0000-0000EA420000}"/>
    <cellStyle name="Hard Percent 2" xfId="17324" xr:uid="{00000000-0005-0000-0000-0000EB420000}"/>
    <cellStyle name="Hard Percent 3" xfId="17325" xr:uid="{00000000-0005-0000-0000-0000EC420000}"/>
    <cellStyle name="Hard Percent 4" xfId="17326" xr:uid="{00000000-0005-0000-0000-0000ED420000}"/>
    <cellStyle name="Hard Percent_FCF" xfId="17327" xr:uid="{00000000-0005-0000-0000-0000EE420000}"/>
    <cellStyle name="HEADER" xfId="17328" xr:uid="{00000000-0005-0000-0000-0000EF420000}"/>
    <cellStyle name="header 2" xfId="17329" xr:uid="{00000000-0005-0000-0000-0000F0420000}"/>
    <cellStyle name="header 2 2" xfId="17330" xr:uid="{00000000-0005-0000-0000-0000F1420000}"/>
    <cellStyle name="header 2 3" xfId="17331" xr:uid="{00000000-0005-0000-0000-0000F2420000}"/>
    <cellStyle name="header 3" xfId="17332" xr:uid="{00000000-0005-0000-0000-0000F3420000}"/>
    <cellStyle name="header 4" xfId="17333" xr:uid="{00000000-0005-0000-0000-0000F4420000}"/>
    <cellStyle name="HEADER 5" xfId="17334" xr:uid="{00000000-0005-0000-0000-0000F5420000}"/>
    <cellStyle name="header_FCF" xfId="17335" xr:uid="{00000000-0005-0000-0000-0000F6420000}"/>
    <cellStyle name="Header1" xfId="99" xr:uid="{00000000-0005-0000-0000-0000F7420000}"/>
    <cellStyle name="Header1 2" xfId="17336" xr:uid="{00000000-0005-0000-0000-0000F8420000}"/>
    <cellStyle name="Header1 2 2" xfId="17337" xr:uid="{00000000-0005-0000-0000-0000F9420000}"/>
    <cellStyle name="Header1 3" xfId="17338" xr:uid="{00000000-0005-0000-0000-0000FA420000}"/>
    <cellStyle name="Header1 3 2" xfId="17339" xr:uid="{00000000-0005-0000-0000-0000FB420000}"/>
    <cellStyle name="Header1 3 3" xfId="17340" xr:uid="{00000000-0005-0000-0000-0000FC420000}"/>
    <cellStyle name="Header1 4" xfId="17341" xr:uid="{00000000-0005-0000-0000-0000FD420000}"/>
    <cellStyle name="Header1 5" xfId="17342" xr:uid="{00000000-0005-0000-0000-0000FE420000}"/>
    <cellStyle name="Header1_FCF" xfId="17343" xr:uid="{00000000-0005-0000-0000-0000FF420000}"/>
    <cellStyle name="Header2" xfId="100" xr:uid="{00000000-0005-0000-0000-000000430000}"/>
    <cellStyle name="Header2 2" xfId="17344" xr:uid="{00000000-0005-0000-0000-000001430000}"/>
    <cellStyle name="Header2 2 2" xfId="17345" xr:uid="{00000000-0005-0000-0000-000002430000}"/>
    <cellStyle name="Header2 3" xfId="17346" xr:uid="{00000000-0005-0000-0000-000003430000}"/>
    <cellStyle name="Header2 4" xfId="17347" xr:uid="{00000000-0005-0000-0000-000004430000}"/>
    <cellStyle name="Header2 5" xfId="17348" xr:uid="{00000000-0005-0000-0000-000005430000}"/>
    <cellStyle name="Header2_FCF" xfId="17349" xr:uid="{00000000-0005-0000-0000-000006430000}"/>
    <cellStyle name="headin - Style4" xfId="17350" xr:uid="{00000000-0005-0000-0000-000007430000}"/>
    <cellStyle name="headin - Style4 2" xfId="17351" xr:uid="{00000000-0005-0000-0000-000008430000}"/>
    <cellStyle name="headin - Style4 3" xfId="17352" xr:uid="{00000000-0005-0000-0000-000009430000}"/>
    <cellStyle name="headin - Style4_FCF" xfId="17353" xr:uid="{00000000-0005-0000-0000-00000A430000}"/>
    <cellStyle name="Heading" xfId="17354" xr:uid="{00000000-0005-0000-0000-00000B430000}"/>
    <cellStyle name="Heading 1 2" xfId="101" xr:uid="{00000000-0005-0000-0000-00000C430000}"/>
    <cellStyle name="Heading 1 3" xfId="17355" xr:uid="{00000000-0005-0000-0000-00000D430000}"/>
    <cellStyle name="Heading 1 4" xfId="17356" xr:uid="{00000000-0005-0000-0000-00000E430000}"/>
    <cellStyle name="Heading 2 2" xfId="102" xr:uid="{00000000-0005-0000-0000-00000F430000}"/>
    <cellStyle name="Heading 2 3" xfId="17357" xr:uid="{00000000-0005-0000-0000-000010430000}"/>
    <cellStyle name="Heading 2 4" xfId="17358" xr:uid="{00000000-0005-0000-0000-000011430000}"/>
    <cellStyle name="Heading 3 2" xfId="103" xr:uid="{00000000-0005-0000-0000-000012430000}"/>
    <cellStyle name="Heading 3 2 2" xfId="17359" xr:uid="{00000000-0005-0000-0000-000013430000}"/>
    <cellStyle name="Heading 3 2 2 2" xfId="17360" xr:uid="{00000000-0005-0000-0000-000014430000}"/>
    <cellStyle name="Heading 3 2 2 3" xfId="17361" xr:uid="{00000000-0005-0000-0000-000015430000}"/>
    <cellStyle name="Heading 3 2 3" xfId="17362" xr:uid="{00000000-0005-0000-0000-000016430000}"/>
    <cellStyle name="Heading 3 2 4" xfId="17363" xr:uid="{00000000-0005-0000-0000-000017430000}"/>
    <cellStyle name="Heading 3 2_FCF" xfId="17364" xr:uid="{00000000-0005-0000-0000-000018430000}"/>
    <cellStyle name="Heading 3 3" xfId="17365" xr:uid="{00000000-0005-0000-0000-000019430000}"/>
    <cellStyle name="Heading 3 3 2" xfId="17366" xr:uid="{00000000-0005-0000-0000-00001A430000}"/>
    <cellStyle name="Heading 3 3 3" xfId="17367" xr:uid="{00000000-0005-0000-0000-00001B430000}"/>
    <cellStyle name="Heading 3 4" xfId="17368" xr:uid="{00000000-0005-0000-0000-00001C430000}"/>
    <cellStyle name="Heading 3 5" xfId="17369" xr:uid="{00000000-0005-0000-0000-00001D430000}"/>
    <cellStyle name="Heading 4 2" xfId="104" xr:uid="{00000000-0005-0000-0000-00001E430000}"/>
    <cellStyle name="Heading 4 3" xfId="17370" xr:uid="{00000000-0005-0000-0000-00001F430000}"/>
    <cellStyle name="Heading 4 4" xfId="17371" xr:uid="{00000000-0005-0000-0000-000020430000}"/>
    <cellStyle name="Heading 5" xfId="17372" xr:uid="{00000000-0005-0000-0000-000021430000}"/>
    <cellStyle name="Heading 6" xfId="17373" xr:uid="{00000000-0005-0000-0000-000022430000}"/>
    <cellStyle name="Heading 7" xfId="17374" xr:uid="{00000000-0005-0000-0000-000023430000}"/>
    <cellStyle name="Heading1" xfId="17375" xr:uid="{00000000-0005-0000-0000-000024430000}"/>
    <cellStyle name="Heading1 2" xfId="17376" xr:uid="{00000000-0005-0000-0000-000025430000}"/>
    <cellStyle name="Heading1 2 2" xfId="17377" xr:uid="{00000000-0005-0000-0000-000026430000}"/>
    <cellStyle name="Heading1 3" xfId="17378" xr:uid="{00000000-0005-0000-0000-000027430000}"/>
    <cellStyle name="Heading1 4" xfId="17379" xr:uid="{00000000-0005-0000-0000-000028430000}"/>
    <cellStyle name="Heading1 5" xfId="17380" xr:uid="{00000000-0005-0000-0000-000029430000}"/>
    <cellStyle name="Heading1_FCF" xfId="17381" xr:uid="{00000000-0005-0000-0000-00002A430000}"/>
    <cellStyle name="Heading2" xfId="17382" xr:uid="{00000000-0005-0000-0000-00002B430000}"/>
    <cellStyle name="Heading2 2" xfId="17383" xr:uid="{00000000-0005-0000-0000-00002C430000}"/>
    <cellStyle name="Heading2 3" xfId="17384" xr:uid="{00000000-0005-0000-0000-00002D430000}"/>
    <cellStyle name="Heading2 4" xfId="17385" xr:uid="{00000000-0005-0000-0000-00002E430000}"/>
    <cellStyle name="Heading2 5" xfId="17386" xr:uid="{00000000-0005-0000-0000-00002F430000}"/>
    <cellStyle name="Heading2_FCF" xfId="17387" xr:uid="{00000000-0005-0000-0000-000030430000}"/>
    <cellStyle name="heading3" xfId="17388" xr:uid="{00000000-0005-0000-0000-000031430000}"/>
    <cellStyle name="heading3 2" xfId="17389" xr:uid="{00000000-0005-0000-0000-000032430000}"/>
    <cellStyle name="heading3 3" xfId="17390" xr:uid="{00000000-0005-0000-0000-000033430000}"/>
    <cellStyle name="heading3 4" xfId="17391" xr:uid="{00000000-0005-0000-0000-000034430000}"/>
    <cellStyle name="heading3_FCF" xfId="17392" xr:uid="{00000000-0005-0000-0000-000035430000}"/>
    <cellStyle name="heading4" xfId="17393" xr:uid="{00000000-0005-0000-0000-000036430000}"/>
    <cellStyle name="heading4 2" xfId="17394" xr:uid="{00000000-0005-0000-0000-000037430000}"/>
    <cellStyle name="heading4 3" xfId="17395" xr:uid="{00000000-0005-0000-0000-000038430000}"/>
    <cellStyle name="heading4 4" xfId="17396" xr:uid="{00000000-0005-0000-0000-000039430000}"/>
    <cellStyle name="heading4_FCF" xfId="17397" xr:uid="{00000000-0005-0000-0000-00003A430000}"/>
    <cellStyle name="heading5" xfId="17398" xr:uid="{00000000-0005-0000-0000-00003B430000}"/>
    <cellStyle name="heading5 2" xfId="17399" xr:uid="{00000000-0005-0000-0000-00003C430000}"/>
    <cellStyle name="heading5 3" xfId="17400" xr:uid="{00000000-0005-0000-0000-00003D430000}"/>
    <cellStyle name="heading5 4" xfId="17401" xr:uid="{00000000-0005-0000-0000-00003E430000}"/>
    <cellStyle name="heading5_FCF" xfId="17402" xr:uid="{00000000-0005-0000-0000-00003F430000}"/>
    <cellStyle name="HEADINGS" xfId="17403" xr:uid="{00000000-0005-0000-0000-000040430000}"/>
    <cellStyle name="HEADINGS 2" xfId="17404" xr:uid="{00000000-0005-0000-0000-000041430000}"/>
    <cellStyle name="HEADINGS 2 2" xfId="17405" xr:uid="{00000000-0005-0000-0000-000042430000}"/>
    <cellStyle name="HEADINGS 2 3" xfId="17406" xr:uid="{00000000-0005-0000-0000-000043430000}"/>
    <cellStyle name="HEADINGS 3" xfId="17407" xr:uid="{00000000-0005-0000-0000-000044430000}"/>
    <cellStyle name="HEADINGS 4" xfId="17408" xr:uid="{00000000-0005-0000-0000-000045430000}"/>
    <cellStyle name="HEADINGS_FCF" xfId="17409" xr:uid="{00000000-0005-0000-0000-000046430000}"/>
    <cellStyle name="HEADINGSTOP" xfId="17410" xr:uid="{00000000-0005-0000-0000-000047430000}"/>
    <cellStyle name="HEADINGSTOP 2" xfId="17411" xr:uid="{00000000-0005-0000-0000-000048430000}"/>
    <cellStyle name="HEADINGSTOP 3" xfId="17412" xr:uid="{00000000-0005-0000-0000-000049430000}"/>
    <cellStyle name="HEADINGSTOP 4" xfId="17413" xr:uid="{00000000-0005-0000-0000-00004A430000}"/>
    <cellStyle name="HEADINGSTOP_FCF" xfId="17414" xr:uid="{00000000-0005-0000-0000-00004B430000}"/>
    <cellStyle name="Hellblau_inhalt" xfId="17415" xr:uid="{00000000-0005-0000-0000-00004C430000}"/>
    <cellStyle name="HIGHLIGHT" xfId="17416" xr:uid="{00000000-0005-0000-0000-00004D430000}"/>
    <cellStyle name="Highlight 2" xfId="17417" xr:uid="{00000000-0005-0000-0000-00004E430000}"/>
    <cellStyle name="Highlight 3" xfId="17418" xr:uid="{00000000-0005-0000-0000-00004F430000}"/>
    <cellStyle name="Highlight 4" xfId="17419" xr:uid="{00000000-0005-0000-0000-000050430000}"/>
    <cellStyle name="HIGHLIGHT 5" xfId="17420" xr:uid="{00000000-0005-0000-0000-000051430000}"/>
    <cellStyle name="Highlight_FCF" xfId="17421" xr:uid="{00000000-0005-0000-0000-000052430000}"/>
    <cellStyle name="Hiper??cze" xfId="17422" xr:uid="{00000000-0005-0000-0000-000053430000}"/>
    <cellStyle name="Hiperlacze" xfId="17423" xr:uid="{00000000-0005-0000-0000-000054430000}"/>
    <cellStyle name="Hiperłącze" xfId="17424" xr:uid="{00000000-0005-0000-0000-000055430000}"/>
    <cellStyle name="Hiperlacze 2" xfId="17425" xr:uid="{00000000-0005-0000-0000-000056430000}"/>
    <cellStyle name="Hiperlacze 3" xfId="17426" xr:uid="{00000000-0005-0000-0000-000057430000}"/>
    <cellStyle name="Hiperlacze_HY 2018" xfId="17427" xr:uid="{00000000-0005-0000-0000-000058430000}"/>
    <cellStyle name="HUF" xfId="17428" xr:uid="{00000000-0005-0000-0000-000059430000}"/>
    <cellStyle name="HUF 2" xfId="17429" xr:uid="{00000000-0005-0000-0000-00005A430000}"/>
    <cellStyle name="HUF 3" xfId="17430" xr:uid="{00000000-0005-0000-0000-00005B430000}"/>
    <cellStyle name="HUF 4" xfId="17431" xr:uid="{00000000-0005-0000-0000-00005C430000}"/>
    <cellStyle name="HUF_FCF" xfId="17432" xr:uid="{00000000-0005-0000-0000-00005D430000}"/>
    <cellStyle name="iannumber" xfId="17433" xr:uid="{00000000-0005-0000-0000-00005E430000}"/>
    <cellStyle name="iannumber 2" xfId="17434" xr:uid="{00000000-0005-0000-0000-00005F430000}"/>
    <cellStyle name="iannumber 2 2" xfId="17435" xr:uid="{00000000-0005-0000-0000-000060430000}"/>
    <cellStyle name="iannumber 3" xfId="17436" xr:uid="{00000000-0005-0000-0000-000061430000}"/>
    <cellStyle name="iannumber 3 2" xfId="17437" xr:uid="{00000000-0005-0000-0000-000062430000}"/>
    <cellStyle name="iannumber 3 3" xfId="17438" xr:uid="{00000000-0005-0000-0000-000063430000}"/>
    <cellStyle name="iannumber 4" xfId="17439" xr:uid="{00000000-0005-0000-0000-000064430000}"/>
    <cellStyle name="iannumber 5" xfId="17440" xr:uid="{00000000-0005-0000-0000-000065430000}"/>
    <cellStyle name="iannumber_FCF" xfId="17441" xr:uid="{00000000-0005-0000-0000-000066430000}"/>
    <cellStyle name="ianpercent" xfId="17442" xr:uid="{00000000-0005-0000-0000-000067430000}"/>
    <cellStyle name="ianpercent 2" xfId="17443" xr:uid="{00000000-0005-0000-0000-000068430000}"/>
    <cellStyle name="ianpercent 2 2" xfId="17444" xr:uid="{00000000-0005-0000-0000-000069430000}"/>
    <cellStyle name="ianpercent 3" xfId="17445" xr:uid="{00000000-0005-0000-0000-00006A430000}"/>
    <cellStyle name="ianpercent 3 2" xfId="17446" xr:uid="{00000000-0005-0000-0000-00006B430000}"/>
    <cellStyle name="ianpercent 4" xfId="17447" xr:uid="{00000000-0005-0000-0000-00006C430000}"/>
    <cellStyle name="ianpercent_FCF" xfId="17448" xr:uid="{00000000-0005-0000-0000-00006D430000}"/>
    <cellStyle name="Indirect Reference" xfId="17449" xr:uid="{00000000-0005-0000-0000-00006E430000}"/>
    <cellStyle name="Indirect Reference 2" xfId="17450" xr:uid="{00000000-0005-0000-0000-00006F430000}"/>
    <cellStyle name="Indirect Reference 2 2" xfId="17451" xr:uid="{00000000-0005-0000-0000-000070430000}"/>
    <cellStyle name="Indirect Reference 3" xfId="17452" xr:uid="{00000000-0005-0000-0000-000071430000}"/>
    <cellStyle name="Indirect Reference 3 2" xfId="17453" xr:uid="{00000000-0005-0000-0000-000072430000}"/>
    <cellStyle name="Indirect Reference 4" xfId="17454" xr:uid="{00000000-0005-0000-0000-000073430000}"/>
    <cellStyle name="Indirect Reference_FCF" xfId="17455" xr:uid="{00000000-0005-0000-0000-000074430000}"/>
    <cellStyle name="Input (estimate)" xfId="17456" xr:uid="{00000000-0005-0000-0000-000075430000}"/>
    <cellStyle name="Input (estimate) 2" xfId="17457" xr:uid="{00000000-0005-0000-0000-000076430000}"/>
    <cellStyle name="Input (estimate) 3" xfId="17458" xr:uid="{00000000-0005-0000-0000-000077430000}"/>
    <cellStyle name="Input (estimate)_FCF" xfId="17459" xr:uid="{00000000-0005-0000-0000-000078430000}"/>
    <cellStyle name="Input [yellow]" xfId="17460" xr:uid="{00000000-0005-0000-0000-000079430000}"/>
    <cellStyle name="Input [yellow] 2" xfId="17461" xr:uid="{00000000-0005-0000-0000-00007A430000}"/>
    <cellStyle name="Input [yellow] 3" xfId="17462" xr:uid="{00000000-0005-0000-0000-00007B430000}"/>
    <cellStyle name="Input [yellow]_FCF" xfId="17463" xr:uid="{00000000-0005-0000-0000-00007C430000}"/>
    <cellStyle name="Input 2" xfId="105" xr:uid="{00000000-0005-0000-0000-00007D430000}"/>
    <cellStyle name="Input 2 2" xfId="17464" xr:uid="{00000000-0005-0000-0000-00007E430000}"/>
    <cellStyle name="Input 2 3" xfId="17465" xr:uid="{00000000-0005-0000-0000-00007F430000}"/>
    <cellStyle name="Input 3" xfId="17466" xr:uid="{00000000-0005-0000-0000-000080430000}"/>
    <cellStyle name="Input 4" xfId="17467" xr:uid="{00000000-0005-0000-0000-000081430000}"/>
    <cellStyle name="Input Cells" xfId="17468" xr:uid="{00000000-0005-0000-0000-000082430000}"/>
    <cellStyle name="Input Cells 2" xfId="17469" xr:uid="{00000000-0005-0000-0000-000083430000}"/>
    <cellStyle name="Input Cells 3" xfId="17470" xr:uid="{00000000-0005-0000-0000-000084430000}"/>
    <cellStyle name="Input Cells 4" xfId="17471" xr:uid="{00000000-0005-0000-0000-000085430000}"/>
    <cellStyle name="Input Cells_FCF" xfId="17472" xr:uid="{00000000-0005-0000-0000-000086430000}"/>
    <cellStyle name="Input from Analysys" xfId="17473" xr:uid="{00000000-0005-0000-0000-000087430000}"/>
    <cellStyle name="Input from Analysys 2" xfId="17474" xr:uid="{00000000-0005-0000-0000-000088430000}"/>
    <cellStyle name="Input from Analysys 3" xfId="17475" xr:uid="{00000000-0005-0000-0000-000089430000}"/>
    <cellStyle name="Input from Analysys_FCF" xfId="17476" xr:uid="{00000000-0005-0000-0000-00008A430000}"/>
    <cellStyle name="Input from CETI" xfId="17477" xr:uid="{00000000-0005-0000-0000-00008B430000}"/>
    <cellStyle name="Input from CETI 2" xfId="17478" xr:uid="{00000000-0005-0000-0000-00008C430000}"/>
    <cellStyle name="Input from CETI 3" xfId="17479" xr:uid="{00000000-0005-0000-0000-00008D430000}"/>
    <cellStyle name="Input from CETI_FCF" xfId="17480" xr:uid="{00000000-0005-0000-0000-00008E430000}"/>
    <cellStyle name="Input Link" xfId="17481" xr:uid="{00000000-0005-0000-0000-00008F430000}"/>
    <cellStyle name="Input Link 2" xfId="17482" xr:uid="{00000000-0005-0000-0000-000090430000}"/>
    <cellStyle name="Input Link 3" xfId="17483" xr:uid="{00000000-0005-0000-0000-000091430000}"/>
    <cellStyle name="Input Link 4" xfId="17484" xr:uid="{00000000-0005-0000-0000-000092430000}"/>
    <cellStyle name="Input Link_FCF" xfId="17485" xr:uid="{00000000-0005-0000-0000-000093430000}"/>
    <cellStyle name="input percent" xfId="17486" xr:uid="{00000000-0005-0000-0000-000094430000}"/>
    <cellStyle name="input percent 2" xfId="17487" xr:uid="{00000000-0005-0000-0000-000095430000}"/>
    <cellStyle name="input percent 3" xfId="17488" xr:uid="{00000000-0005-0000-0000-000096430000}"/>
    <cellStyle name="input percent_FCF" xfId="17489" xr:uid="{00000000-0005-0000-0000-000097430000}"/>
    <cellStyle name="InputBlueFont" xfId="17490" xr:uid="{00000000-0005-0000-0000-000098430000}"/>
    <cellStyle name="InputBlueFont 2" xfId="17491" xr:uid="{00000000-0005-0000-0000-000099430000}"/>
    <cellStyle name="InputBlueFont 3" xfId="17492" xr:uid="{00000000-0005-0000-0000-00009A430000}"/>
    <cellStyle name="InputBlueFont 4" xfId="17493" xr:uid="{00000000-0005-0000-0000-00009B430000}"/>
    <cellStyle name="InputBlueFont_FCF" xfId="17494" xr:uid="{00000000-0005-0000-0000-00009C430000}"/>
    <cellStyle name="InputBlueFontLocked" xfId="17495" xr:uid="{00000000-0005-0000-0000-00009D430000}"/>
    <cellStyle name="Insatisfaisant" xfId="17496" xr:uid="{00000000-0005-0000-0000-00009E430000}"/>
    <cellStyle name="Insatisfaisant 2" xfId="106" xr:uid="{00000000-0005-0000-0000-00009F430000}"/>
    <cellStyle name="Insatisfaisant_FCF" xfId="17497" xr:uid="{00000000-0005-0000-0000-0000A0430000}"/>
    <cellStyle name="Integer" xfId="17498" xr:uid="{00000000-0005-0000-0000-0000A1430000}"/>
    <cellStyle name="Integer 2" xfId="17499" xr:uid="{00000000-0005-0000-0000-0000A2430000}"/>
    <cellStyle name="Integer 3" xfId="17500" xr:uid="{00000000-0005-0000-0000-0000A3430000}"/>
    <cellStyle name="Integer 4" xfId="17501" xr:uid="{00000000-0005-0000-0000-0000A4430000}"/>
    <cellStyle name="Integer_FCF" xfId="17502" xr:uid="{00000000-0005-0000-0000-0000A5430000}"/>
    <cellStyle name="Invisible" xfId="17503" xr:uid="{00000000-0005-0000-0000-0000A6430000}"/>
    <cellStyle name="Item" xfId="17504" xr:uid="{00000000-0005-0000-0000-0000A7430000}"/>
    <cellStyle name="Item 2" xfId="17505" xr:uid="{00000000-0005-0000-0000-0000A8430000}"/>
    <cellStyle name="Item 3" xfId="17506" xr:uid="{00000000-0005-0000-0000-0000A9430000}"/>
    <cellStyle name="Item_FCF" xfId="17507" xr:uid="{00000000-0005-0000-0000-0000AA430000}"/>
    <cellStyle name="ItemTypeClass" xfId="17508" xr:uid="{00000000-0005-0000-0000-0000AB430000}"/>
    <cellStyle name="ItemTypeClass 2" xfId="17509" xr:uid="{00000000-0005-0000-0000-0000AC430000}"/>
    <cellStyle name="ItemTypeClass 3" xfId="17510" xr:uid="{00000000-0005-0000-0000-0000AD430000}"/>
    <cellStyle name="ItemTypeClass 4" xfId="17511" xr:uid="{00000000-0005-0000-0000-0000AE430000}"/>
    <cellStyle name="ItemTypeClass_FCF" xfId="17512" xr:uid="{00000000-0005-0000-0000-0000AF430000}"/>
    <cellStyle name="Jason" xfId="17513" xr:uid="{00000000-0005-0000-0000-0000B0430000}"/>
    <cellStyle name="Jason 2" xfId="17514" xr:uid="{00000000-0005-0000-0000-0000B1430000}"/>
    <cellStyle name="Jason 2 2" xfId="17515" xr:uid="{00000000-0005-0000-0000-0000B2430000}"/>
    <cellStyle name="Jason 3" xfId="17516" xr:uid="{00000000-0005-0000-0000-0000B3430000}"/>
    <cellStyle name="Jason 3 2" xfId="17517" xr:uid="{00000000-0005-0000-0000-0000B4430000}"/>
    <cellStyle name="Jason 4" xfId="17518" xr:uid="{00000000-0005-0000-0000-0000B5430000}"/>
    <cellStyle name="Jason_FCF" xfId="17519" xr:uid="{00000000-0005-0000-0000-0000B6430000}"/>
    <cellStyle name="Joe" xfId="17520" xr:uid="{00000000-0005-0000-0000-0000B7430000}"/>
    <cellStyle name="Joe 2" xfId="17521" xr:uid="{00000000-0005-0000-0000-0000B8430000}"/>
    <cellStyle name="Joe 3" xfId="17522" xr:uid="{00000000-0005-0000-0000-0000B9430000}"/>
    <cellStyle name="Joe 4" xfId="17523" xr:uid="{00000000-0005-0000-0000-0000BA430000}"/>
    <cellStyle name="Joe_FCF" xfId="17524" xr:uid="{00000000-0005-0000-0000-0000BB430000}"/>
    <cellStyle name="k$" xfId="17525" xr:uid="{00000000-0005-0000-0000-0000BC430000}"/>
    <cellStyle name="k$ 2" xfId="17526" xr:uid="{00000000-0005-0000-0000-0000BD430000}"/>
    <cellStyle name="k$ 3" xfId="17527" xr:uid="{00000000-0005-0000-0000-0000BE430000}"/>
    <cellStyle name="k$_FCF" xfId="17528" xr:uid="{00000000-0005-0000-0000-0000BF430000}"/>
    <cellStyle name="kECU" xfId="17529" xr:uid="{00000000-0005-0000-0000-0000C0430000}"/>
    <cellStyle name="kECU 2" xfId="17530" xr:uid="{00000000-0005-0000-0000-0000C1430000}"/>
    <cellStyle name="kECU 3" xfId="17531" xr:uid="{00000000-0005-0000-0000-0000C2430000}"/>
    <cellStyle name="kECU 4" xfId="17532" xr:uid="{00000000-0005-0000-0000-0000C3430000}"/>
    <cellStyle name="kECU_FCF" xfId="17533" xr:uid="{00000000-0005-0000-0000-0000C4430000}"/>
    <cellStyle name="kHUF" xfId="17534" xr:uid="{00000000-0005-0000-0000-0000C5430000}"/>
    <cellStyle name="kHUF 2" xfId="17535" xr:uid="{00000000-0005-0000-0000-0000C6430000}"/>
    <cellStyle name="kHUF 3" xfId="17536" xr:uid="{00000000-0005-0000-0000-0000C7430000}"/>
    <cellStyle name="kHUF 4" xfId="17537" xr:uid="{00000000-0005-0000-0000-0000C8430000}"/>
    <cellStyle name="kHUF_FCF" xfId="17538" xr:uid="{00000000-0005-0000-0000-0000C9430000}"/>
    <cellStyle name="Kilo" xfId="17539" xr:uid="{00000000-0005-0000-0000-0000CA430000}"/>
    <cellStyle name="Kilo 2" xfId="17540" xr:uid="{00000000-0005-0000-0000-0000CB430000}"/>
    <cellStyle name="Kilo 2 2" xfId="17541" xr:uid="{00000000-0005-0000-0000-0000CC430000}"/>
    <cellStyle name="Kilo 3" xfId="17542" xr:uid="{00000000-0005-0000-0000-0000CD430000}"/>
    <cellStyle name="Kilo_FCF" xfId="17543" xr:uid="{00000000-0005-0000-0000-0000CE430000}"/>
    <cellStyle name="kLE" xfId="17544" xr:uid="{00000000-0005-0000-0000-0000CF430000}"/>
    <cellStyle name="kLE 2" xfId="17545" xr:uid="{00000000-0005-0000-0000-0000D0430000}"/>
    <cellStyle name="kLE 3" xfId="17546" xr:uid="{00000000-0005-0000-0000-0000D1430000}"/>
    <cellStyle name="kLE 4" xfId="17547" xr:uid="{00000000-0005-0000-0000-0000D2430000}"/>
    <cellStyle name="kLE_FCF" xfId="17548" xr:uid="{00000000-0005-0000-0000-0000D3430000}"/>
    <cellStyle name="Komma [0]_BC-Palet-Castel2" xfId="17549" xr:uid="{00000000-0005-0000-0000-0000D4430000}"/>
    <cellStyle name="Komma 2" xfId="17550" xr:uid="{00000000-0005-0000-0000-0000D5430000}"/>
    <cellStyle name="Komma_BC-Palet-Castel2" xfId="17551" xr:uid="{00000000-0005-0000-0000-0000D6430000}"/>
    <cellStyle name="KPMG Heading 1" xfId="17552" xr:uid="{00000000-0005-0000-0000-0000D7430000}"/>
    <cellStyle name="KPMG Heading 2" xfId="17553" xr:uid="{00000000-0005-0000-0000-0000D8430000}"/>
    <cellStyle name="KPMG Heading 3" xfId="17554" xr:uid="{00000000-0005-0000-0000-0000D9430000}"/>
    <cellStyle name="KPMG Heading 4" xfId="17555" xr:uid="{00000000-0005-0000-0000-0000DA430000}"/>
    <cellStyle name="KPMG Normal" xfId="17556" xr:uid="{00000000-0005-0000-0000-0000DB430000}"/>
    <cellStyle name="KPMG Normal Text" xfId="17557" xr:uid="{00000000-0005-0000-0000-0000DC430000}"/>
    <cellStyle name="Krone (Decimal)" xfId="17558" xr:uid="{00000000-0005-0000-0000-0000DD430000}"/>
    <cellStyle name="Krone (Decimal) 2" xfId="17559" xr:uid="{00000000-0005-0000-0000-0000DE430000}"/>
    <cellStyle name="Krone (Decimal) 3" xfId="17560" xr:uid="{00000000-0005-0000-0000-0000DF430000}"/>
    <cellStyle name="Krone (Decimal) 4" xfId="17561" xr:uid="{00000000-0005-0000-0000-0000E0430000}"/>
    <cellStyle name="Krone (Decimal)_FCF" xfId="17562" xr:uid="{00000000-0005-0000-0000-0000E1430000}"/>
    <cellStyle name="Licence" xfId="17563" xr:uid="{00000000-0005-0000-0000-0000E2430000}"/>
    <cellStyle name="Licence 2" xfId="17564" xr:uid="{00000000-0005-0000-0000-0000E3430000}"/>
    <cellStyle name="Lien hypertexte 2" xfId="17565" xr:uid="{00000000-0005-0000-0000-0000E4430000}"/>
    <cellStyle name="LINEUP - Style6" xfId="17566" xr:uid="{00000000-0005-0000-0000-0000E5430000}"/>
    <cellStyle name="LINEUP - Style6 2" xfId="17567" xr:uid="{00000000-0005-0000-0000-0000E6430000}"/>
    <cellStyle name="LINEUP - Style6 3" xfId="17568" xr:uid="{00000000-0005-0000-0000-0000E7430000}"/>
    <cellStyle name="LINEUP - Style6_FCF" xfId="17569" xr:uid="{00000000-0005-0000-0000-0000E8430000}"/>
    <cellStyle name="Linked" xfId="17570" xr:uid="{00000000-0005-0000-0000-0000E9430000}"/>
    <cellStyle name="Linked 2" xfId="17571" xr:uid="{00000000-0005-0000-0000-0000EA430000}"/>
    <cellStyle name="Linked 2 2" xfId="17572" xr:uid="{00000000-0005-0000-0000-0000EB430000}"/>
    <cellStyle name="Linked 3" xfId="17573" xr:uid="{00000000-0005-0000-0000-0000EC430000}"/>
    <cellStyle name="Linked 3 2" xfId="17574" xr:uid="{00000000-0005-0000-0000-0000ED430000}"/>
    <cellStyle name="Linked 4" xfId="17575" xr:uid="{00000000-0005-0000-0000-0000EE430000}"/>
    <cellStyle name="Linked 5" xfId="17576" xr:uid="{00000000-0005-0000-0000-0000EF430000}"/>
    <cellStyle name="Linked Cell 2" xfId="107" xr:uid="{00000000-0005-0000-0000-0000F0430000}"/>
    <cellStyle name="Linked Cell 2 2" xfId="17577" xr:uid="{00000000-0005-0000-0000-0000F1430000}"/>
    <cellStyle name="Linked Cell 2 3" xfId="17578" xr:uid="{00000000-0005-0000-0000-0000F2430000}"/>
    <cellStyle name="LN" xfId="17579" xr:uid="{00000000-0005-0000-0000-0000F3430000}"/>
    <cellStyle name="LN 2" xfId="17580" xr:uid="{00000000-0005-0000-0000-0000F4430000}"/>
    <cellStyle name="LN 2 2" xfId="17581" xr:uid="{00000000-0005-0000-0000-0000F5430000}"/>
    <cellStyle name="LN 3" xfId="17582" xr:uid="{00000000-0005-0000-0000-0000F6430000}"/>
    <cellStyle name="LN 3 2" xfId="17583" xr:uid="{00000000-0005-0000-0000-0000F7430000}"/>
    <cellStyle name="LN 4" xfId="17584" xr:uid="{00000000-0005-0000-0000-0000F8430000}"/>
    <cellStyle name="LN_FCF" xfId="17585" xr:uid="{00000000-0005-0000-0000-0000F9430000}"/>
    <cellStyle name="LP0" xfId="17586" xr:uid="{00000000-0005-0000-0000-0000FA430000}"/>
    <cellStyle name="LP0 2" xfId="17587" xr:uid="{00000000-0005-0000-0000-0000FB430000}"/>
    <cellStyle name="LP0 3" xfId="17588" xr:uid="{00000000-0005-0000-0000-0000FC430000}"/>
    <cellStyle name="LP0_FCF" xfId="17589" xr:uid="{00000000-0005-0000-0000-0000FD430000}"/>
    <cellStyle name="m" xfId="17590" xr:uid="{00000000-0005-0000-0000-0000FE430000}"/>
    <cellStyle name="m 2" xfId="17591" xr:uid="{00000000-0005-0000-0000-0000FF430000}"/>
    <cellStyle name="m 2 2" xfId="17592" xr:uid="{00000000-0005-0000-0000-000000440000}"/>
    <cellStyle name="m 3" xfId="17593" xr:uid="{00000000-0005-0000-0000-000001440000}"/>
    <cellStyle name="m 4" xfId="17594" xr:uid="{00000000-0005-0000-0000-000002440000}"/>
    <cellStyle name="m?ny_laroux" xfId="17595" xr:uid="{00000000-0005-0000-0000-000003440000}"/>
    <cellStyle name="m_FCF" xfId="17596" xr:uid="{00000000-0005-0000-0000-000004440000}"/>
    <cellStyle name="Main Title" xfId="17597" xr:uid="{00000000-0005-0000-0000-000005440000}"/>
    <cellStyle name="Main Title 2" xfId="17598" xr:uid="{00000000-0005-0000-0000-000006440000}"/>
    <cellStyle name="Main Title 3" xfId="17599" xr:uid="{00000000-0005-0000-0000-000007440000}"/>
    <cellStyle name="Main Title 4" xfId="17600" xr:uid="{00000000-0005-0000-0000-000008440000}"/>
    <cellStyle name="Main Title_FCF" xfId="17601" xr:uid="{00000000-0005-0000-0000-000009440000}"/>
    <cellStyle name="Mainhead" xfId="17602" xr:uid="{00000000-0005-0000-0000-00000A440000}"/>
    <cellStyle name="Mainhead 2" xfId="17603" xr:uid="{00000000-0005-0000-0000-00000B440000}"/>
    <cellStyle name="Mainhead 3" xfId="17604" xr:uid="{00000000-0005-0000-0000-00000C440000}"/>
    <cellStyle name="Mainhead 4" xfId="17605" xr:uid="{00000000-0005-0000-0000-00000D440000}"/>
    <cellStyle name="Mainhead_FCF" xfId="17606" xr:uid="{00000000-0005-0000-0000-00000E440000}"/>
    <cellStyle name="Mega" xfId="17607" xr:uid="{00000000-0005-0000-0000-00000F440000}"/>
    <cellStyle name="Mega 2" xfId="17608" xr:uid="{00000000-0005-0000-0000-000010440000}"/>
    <cellStyle name="Mega 2 2" xfId="17609" xr:uid="{00000000-0005-0000-0000-000011440000}"/>
    <cellStyle name="Mega 3" xfId="17610" xr:uid="{00000000-0005-0000-0000-000012440000}"/>
    <cellStyle name="Mega_FCF" xfId="17611" xr:uid="{00000000-0005-0000-0000-000013440000}"/>
    <cellStyle name="měny_laroux" xfId="17612" xr:uid="{00000000-0005-0000-0000-000014440000}"/>
    <cellStyle name="MF" xfId="17613" xr:uid="{00000000-0005-0000-0000-000015440000}"/>
    <cellStyle name="MF 2" xfId="17614" xr:uid="{00000000-0005-0000-0000-000016440000}"/>
    <cellStyle name="MF 3" xfId="17615" xr:uid="{00000000-0005-0000-0000-000017440000}"/>
    <cellStyle name="MF_FCF" xfId="17616" xr:uid="{00000000-0005-0000-0000-000018440000}"/>
    <cellStyle name="Migliaia (0)_- 3) Div 47 Ventes par ZONE GEO QTV-PRIX-NETV Mensuel" xfId="17617" xr:uid="{00000000-0005-0000-0000-000019440000}"/>
    <cellStyle name="Migliaia_0311BMTScorecard XLC" xfId="17618" xr:uid="{00000000-0005-0000-0000-00001A440000}"/>
    <cellStyle name="Millares [0]_10 AVERIAS MASIVAS + ANT" xfId="17619" xr:uid="{00000000-0005-0000-0000-00001B440000}"/>
    <cellStyle name="Millares_10 AVERIAS MASIVAS + ANT" xfId="17620" xr:uid="{00000000-0005-0000-0000-00001C440000}"/>
    <cellStyle name="Milliers 11" xfId="17621" xr:uid="{00000000-0005-0000-0000-00001D440000}"/>
    <cellStyle name="Milliers 12" xfId="17622" xr:uid="{00000000-0005-0000-0000-00001E440000}"/>
    <cellStyle name="Milliers 13" xfId="17623" xr:uid="{00000000-0005-0000-0000-00001F440000}"/>
    <cellStyle name="Milliers 14" xfId="17624" xr:uid="{00000000-0005-0000-0000-000020440000}"/>
    <cellStyle name="Milliers 15" xfId="17625" xr:uid="{00000000-0005-0000-0000-000021440000}"/>
    <cellStyle name="Milliers 2" xfId="5" xr:uid="{00000000-0005-0000-0000-000022440000}"/>
    <cellStyle name="Milliers 2 2" xfId="108" xr:uid="{00000000-0005-0000-0000-000023440000}"/>
    <cellStyle name="Milliers 2 2 2" xfId="223" xr:uid="{00000000-0005-0000-0000-000024440000}"/>
    <cellStyle name="Milliers 2 3" xfId="211" xr:uid="{00000000-0005-0000-0000-000025440000}"/>
    <cellStyle name="Milliers 3" xfId="6" xr:uid="{00000000-0005-0000-0000-000026440000}"/>
    <cellStyle name="Milliers 3 2" xfId="212" xr:uid="{00000000-0005-0000-0000-000027440000}"/>
    <cellStyle name="Milliers 4" xfId="17626" xr:uid="{00000000-0005-0000-0000-000028440000}"/>
    <cellStyle name="Milliers 5" xfId="17627" xr:uid="{00000000-0005-0000-0000-000029440000}"/>
    <cellStyle name="Milliers 9" xfId="17628" xr:uid="{00000000-0005-0000-0000-00002A440000}"/>
    <cellStyle name="Millions" xfId="17629" xr:uid="{00000000-0005-0000-0000-00002B440000}"/>
    <cellStyle name="Millions 2" xfId="17630" xr:uid="{00000000-0005-0000-0000-00002C440000}"/>
    <cellStyle name="Millions 2 2" xfId="17631" xr:uid="{00000000-0005-0000-0000-00002D440000}"/>
    <cellStyle name="Millions 2 3" xfId="17632" xr:uid="{00000000-0005-0000-0000-00002E440000}"/>
    <cellStyle name="Millions 3" xfId="17633" xr:uid="{00000000-0005-0000-0000-00002F440000}"/>
    <cellStyle name="Millions 4" xfId="17634" xr:uid="{00000000-0005-0000-0000-000030440000}"/>
    <cellStyle name="Millions_FCF" xfId="17635" xr:uid="{00000000-0005-0000-0000-000031440000}"/>
    <cellStyle name="Moeda [0]_0300" xfId="109" xr:uid="{00000000-0005-0000-0000-000032440000}"/>
    <cellStyle name="Moeda_0300" xfId="110" xr:uid="{00000000-0005-0000-0000-000033440000}"/>
    <cellStyle name="Mon?aire [0]_CHCES" xfId="111" xr:uid="{00000000-0005-0000-0000-000034440000}"/>
    <cellStyle name="Mon?aire_CHCES" xfId="112" xr:uid="{00000000-0005-0000-0000-000035440000}"/>
    <cellStyle name="Mon_Year" xfId="17636" xr:uid="{00000000-0005-0000-0000-000036440000}"/>
    <cellStyle name="Moneda [0]_10 AVERIAS MASIVAS + ANT" xfId="17637" xr:uid="{00000000-0005-0000-0000-000037440000}"/>
    <cellStyle name="Moneda_10 AVERIAS MASIVAS + ANT" xfId="17638" xr:uid="{00000000-0005-0000-0000-000038440000}"/>
    <cellStyle name="Monétaire 2" xfId="17639" xr:uid="{00000000-0005-0000-0000-000039440000}"/>
    <cellStyle name="Monetario" xfId="17640" xr:uid="{00000000-0005-0000-0000-00003A440000}"/>
    <cellStyle name="Monetario 2" xfId="17641" xr:uid="{00000000-0005-0000-0000-00003B440000}"/>
    <cellStyle name="Monetario 3" xfId="17642" xr:uid="{00000000-0005-0000-0000-00003C440000}"/>
    <cellStyle name="Monetario_FCF" xfId="17643" xr:uid="{00000000-0005-0000-0000-00003D440000}"/>
    <cellStyle name="Monetario0" xfId="17644" xr:uid="{00000000-0005-0000-0000-00003E440000}"/>
    <cellStyle name="Monetario0 2" xfId="17645" xr:uid="{00000000-0005-0000-0000-00003F440000}"/>
    <cellStyle name="Monetario0 3" xfId="17646" xr:uid="{00000000-0005-0000-0000-000040440000}"/>
    <cellStyle name="Monetario0_FCF" xfId="17647" xr:uid="{00000000-0005-0000-0000-000041440000}"/>
    <cellStyle name="Month/Year" xfId="17648" xr:uid="{00000000-0005-0000-0000-000042440000}"/>
    <cellStyle name="Month/Year 2" xfId="17649" xr:uid="{00000000-0005-0000-0000-000043440000}"/>
    <cellStyle name="Month/Year 3" xfId="17650" xr:uid="{00000000-0005-0000-0000-000044440000}"/>
    <cellStyle name="Month/Year 4" xfId="17651" xr:uid="{00000000-0005-0000-0000-000045440000}"/>
    <cellStyle name="Month/Year_FCF" xfId="17652" xr:uid="{00000000-0005-0000-0000-000046440000}"/>
    <cellStyle name="Multiple" xfId="17653" xr:uid="{00000000-0005-0000-0000-000047440000}"/>
    <cellStyle name="Multiple 2" xfId="17654" xr:uid="{00000000-0005-0000-0000-000048440000}"/>
    <cellStyle name="Multiple 3" xfId="17655" xr:uid="{00000000-0005-0000-0000-000049440000}"/>
    <cellStyle name="Multiple 4" xfId="17656" xr:uid="{00000000-0005-0000-0000-00004A440000}"/>
    <cellStyle name="Multiple_FCF" xfId="17657" xr:uid="{00000000-0005-0000-0000-00004B440000}"/>
    <cellStyle name="multiples" xfId="17658" xr:uid="{00000000-0005-0000-0000-00004C440000}"/>
    <cellStyle name="multiples 2" xfId="17659" xr:uid="{00000000-0005-0000-0000-00004D440000}"/>
    <cellStyle name="multiples 2 2" xfId="17660" xr:uid="{00000000-0005-0000-0000-00004E440000}"/>
    <cellStyle name="multiples 3" xfId="17661" xr:uid="{00000000-0005-0000-0000-00004F440000}"/>
    <cellStyle name="multiples 3 2" xfId="17662" xr:uid="{00000000-0005-0000-0000-000050440000}"/>
    <cellStyle name="multiples 4" xfId="17663" xr:uid="{00000000-0005-0000-0000-000051440000}"/>
    <cellStyle name="multiples_FCF" xfId="17664" xr:uid="{00000000-0005-0000-0000-000052440000}"/>
    <cellStyle name="MultipleSpace" xfId="17665" xr:uid="{00000000-0005-0000-0000-000053440000}"/>
    <cellStyle name="MultipleSpace 2" xfId="17666" xr:uid="{00000000-0005-0000-0000-000054440000}"/>
    <cellStyle name="MultipleSpace 3" xfId="17667" xr:uid="{00000000-0005-0000-0000-000055440000}"/>
    <cellStyle name="MultipleSpace 4" xfId="17668" xr:uid="{00000000-0005-0000-0000-000056440000}"/>
    <cellStyle name="MultipleSpace_FCF" xfId="17669" xr:uid="{00000000-0005-0000-0000-000057440000}"/>
    <cellStyle name="Name" xfId="17670" xr:uid="{00000000-0005-0000-0000-000058440000}"/>
    <cellStyle name="Name 2" xfId="17671" xr:uid="{00000000-0005-0000-0000-000059440000}"/>
    <cellStyle name="Name 3" xfId="17672" xr:uid="{00000000-0005-0000-0000-00005A440000}"/>
    <cellStyle name="Name 4" xfId="17673" xr:uid="{00000000-0005-0000-0000-00005B440000}"/>
    <cellStyle name="Name_FCF" xfId="17674" xr:uid="{00000000-0005-0000-0000-00005C440000}"/>
    <cellStyle name="Neutral 2" xfId="113" xr:uid="{00000000-0005-0000-0000-00005D440000}"/>
    <cellStyle name="Neutral 3" xfId="17675" xr:uid="{00000000-0005-0000-0000-00005E440000}"/>
    <cellStyle name="Neutrale" xfId="17676" xr:uid="{00000000-0005-0000-0000-00005F440000}"/>
    <cellStyle name="Neutrale 2" xfId="17677" xr:uid="{00000000-0005-0000-0000-000060440000}"/>
    <cellStyle name="Neutre" xfId="17678" xr:uid="{00000000-0005-0000-0000-000061440000}"/>
    <cellStyle name="Neutre 2" xfId="114" xr:uid="{00000000-0005-0000-0000-000062440000}"/>
    <cellStyle name="Neutre_FCF" xfId="17679" xr:uid="{00000000-0005-0000-0000-000063440000}"/>
    <cellStyle name="new style" xfId="17680" xr:uid="{00000000-0005-0000-0000-000064440000}"/>
    <cellStyle name="new style 2" xfId="17681" xr:uid="{00000000-0005-0000-0000-000065440000}"/>
    <cellStyle name="new style 2 2" xfId="17682" xr:uid="{00000000-0005-0000-0000-000066440000}"/>
    <cellStyle name="new style 2 3" xfId="17683" xr:uid="{00000000-0005-0000-0000-000067440000}"/>
    <cellStyle name="new style 3" xfId="17684" xr:uid="{00000000-0005-0000-0000-000068440000}"/>
    <cellStyle name="new style 4" xfId="17685" xr:uid="{00000000-0005-0000-0000-000069440000}"/>
    <cellStyle name="new style_FCF" xfId="17686" xr:uid="{00000000-0005-0000-0000-00006A440000}"/>
    <cellStyle name="NewColumnHeaderNormal" xfId="17687" xr:uid="{00000000-0005-0000-0000-00006B440000}"/>
    <cellStyle name="NewSectionHeaderNormal" xfId="17688" xr:uid="{00000000-0005-0000-0000-00006C440000}"/>
    <cellStyle name="NewTitleNormal" xfId="17689" xr:uid="{00000000-0005-0000-0000-00006D440000}"/>
    <cellStyle name="no" xfId="17690" xr:uid="{00000000-0005-0000-0000-00006E440000}"/>
    <cellStyle name="no dec" xfId="17691" xr:uid="{00000000-0005-0000-0000-00006F440000}"/>
    <cellStyle name="no dec 2" xfId="17692" xr:uid="{00000000-0005-0000-0000-000070440000}"/>
    <cellStyle name="no dec 2 2" xfId="17693" xr:uid="{00000000-0005-0000-0000-000071440000}"/>
    <cellStyle name="no dec 3" xfId="17694" xr:uid="{00000000-0005-0000-0000-000072440000}"/>
    <cellStyle name="no dec 3 2" xfId="17695" xr:uid="{00000000-0005-0000-0000-000073440000}"/>
    <cellStyle name="no dec 4" xfId="17696" xr:uid="{00000000-0005-0000-0000-000074440000}"/>
    <cellStyle name="no dec 5" xfId="17697" xr:uid="{00000000-0005-0000-0000-000075440000}"/>
    <cellStyle name="no dec_FCF" xfId="17698" xr:uid="{00000000-0005-0000-0000-000076440000}"/>
    <cellStyle name="no_DEF%20Tax%20reporting%20-%20Synthèse%20Solvay+Rhodia%20-%20Février%202013%2020032013(2)" xfId="17699" xr:uid="{00000000-0005-0000-0000-000077440000}"/>
    <cellStyle name="non multiple" xfId="17700" xr:uid="{00000000-0005-0000-0000-000078440000}"/>
    <cellStyle name="non multiple 2" xfId="17701" xr:uid="{00000000-0005-0000-0000-000079440000}"/>
    <cellStyle name="non multiple 2 2" xfId="17702" xr:uid="{00000000-0005-0000-0000-00007A440000}"/>
    <cellStyle name="non multiple 3" xfId="17703" xr:uid="{00000000-0005-0000-0000-00007B440000}"/>
    <cellStyle name="non multiple 3 2" xfId="17704" xr:uid="{00000000-0005-0000-0000-00007C440000}"/>
    <cellStyle name="non multiple 4" xfId="17705" xr:uid="{00000000-0005-0000-0000-00007D440000}"/>
    <cellStyle name="non multiple_FCF" xfId="17706" xr:uid="{00000000-0005-0000-0000-00007E440000}"/>
    <cellStyle name="nonmultiple" xfId="17707" xr:uid="{00000000-0005-0000-0000-00007F440000}"/>
    <cellStyle name="nonmultiple 2" xfId="17708" xr:uid="{00000000-0005-0000-0000-000080440000}"/>
    <cellStyle name="nonmultiple 2 2" xfId="17709" xr:uid="{00000000-0005-0000-0000-000081440000}"/>
    <cellStyle name="nonmultiple 3" xfId="17710" xr:uid="{00000000-0005-0000-0000-000082440000}"/>
    <cellStyle name="nonmultiple 3 2" xfId="17711" xr:uid="{00000000-0005-0000-0000-000083440000}"/>
    <cellStyle name="nonmultiple 4" xfId="17712" xr:uid="{00000000-0005-0000-0000-000084440000}"/>
    <cellStyle name="nonmultiple_FCF" xfId="17713" xr:uid="{00000000-0005-0000-0000-000085440000}"/>
    <cellStyle name="Normal" xfId="0" builtinId="0"/>
    <cellStyle name="Normal - Style1" xfId="115" xr:uid="{00000000-0005-0000-0000-000087440000}"/>
    <cellStyle name="Normal - Style1 2" xfId="224" xr:uid="{00000000-0005-0000-0000-000088440000}"/>
    <cellStyle name="Normal - Style1 2 2" xfId="17714" xr:uid="{00000000-0005-0000-0000-000089440000}"/>
    <cellStyle name="Normal - Style1 2 3" xfId="17715" xr:uid="{00000000-0005-0000-0000-00008A440000}"/>
    <cellStyle name="Normal - Style1 3" xfId="17716" xr:uid="{00000000-0005-0000-0000-00008B440000}"/>
    <cellStyle name="Normal - Style1 3 2" xfId="17717" xr:uid="{00000000-0005-0000-0000-00008C440000}"/>
    <cellStyle name="Normal - Style1 4" xfId="17718" xr:uid="{00000000-0005-0000-0000-00008D440000}"/>
    <cellStyle name="Normal - Style1 5" xfId="17719" xr:uid="{00000000-0005-0000-0000-00008E440000}"/>
    <cellStyle name="Normal - Style1_FCF" xfId="17720" xr:uid="{00000000-0005-0000-0000-00008F440000}"/>
    <cellStyle name="Normal 10" xfId="203" xr:uid="{00000000-0005-0000-0000-000090440000}"/>
    <cellStyle name="Normal 10 2" xfId="258" xr:uid="{00000000-0005-0000-0000-000091440000}"/>
    <cellStyle name="Normal 10 2 2" xfId="281" xr:uid="{00000000-0005-0000-0000-000092440000}"/>
    <cellStyle name="Normal 10 3" xfId="269" xr:uid="{00000000-0005-0000-0000-000093440000}"/>
    <cellStyle name="Normal 11" xfId="204" xr:uid="{00000000-0005-0000-0000-000094440000}"/>
    <cellStyle name="Normal 11 2" xfId="259" xr:uid="{00000000-0005-0000-0000-000095440000}"/>
    <cellStyle name="Normal 11 2 2" xfId="282" xr:uid="{00000000-0005-0000-0000-000096440000}"/>
    <cellStyle name="Normal 11 3" xfId="270" xr:uid="{00000000-0005-0000-0000-000097440000}"/>
    <cellStyle name="Normal 12" xfId="205" xr:uid="{00000000-0005-0000-0000-000098440000}"/>
    <cellStyle name="Normal 12 2" xfId="260" xr:uid="{00000000-0005-0000-0000-000099440000}"/>
    <cellStyle name="Normal 12 2 2" xfId="283" xr:uid="{00000000-0005-0000-0000-00009A440000}"/>
    <cellStyle name="Normal 12 3" xfId="271" xr:uid="{00000000-0005-0000-0000-00009B440000}"/>
    <cellStyle name="Normal 13" xfId="17721" xr:uid="{00000000-0005-0000-0000-00009C440000}"/>
    <cellStyle name="Normal 14" xfId="199" xr:uid="{00000000-0005-0000-0000-00009D440000}"/>
    <cellStyle name="Normal 14 2" xfId="243" xr:uid="{00000000-0005-0000-0000-00009E440000}"/>
    <cellStyle name="Normal 15" xfId="17722" xr:uid="{00000000-0005-0000-0000-00009F440000}"/>
    <cellStyle name="Normal 2" xfId="4" xr:uid="{00000000-0005-0000-0000-0000A0440000}"/>
    <cellStyle name="Normal 2 2" xfId="7" xr:uid="{00000000-0005-0000-0000-0000A1440000}"/>
    <cellStyle name="Normal 2 2 2" xfId="117" xr:uid="{00000000-0005-0000-0000-0000A2440000}"/>
    <cellStyle name="Normal 2 2 2 2" xfId="225" xr:uid="{00000000-0005-0000-0000-0000A3440000}"/>
    <cellStyle name="Normal 2 2 3" xfId="116" xr:uid="{00000000-0005-0000-0000-0000A4440000}"/>
    <cellStyle name="Normal 2 2 3 2" xfId="255" xr:uid="{00000000-0005-0000-0000-0000A5440000}"/>
    <cellStyle name="Normal 2 2 3 2 2" xfId="278" xr:uid="{00000000-0005-0000-0000-0000A6440000}"/>
    <cellStyle name="Normal 2 2 3 3" xfId="247" xr:uid="{00000000-0005-0000-0000-0000A7440000}"/>
    <cellStyle name="Normal 2 2 3 3 2" xfId="273" xr:uid="{00000000-0005-0000-0000-0000A8440000}"/>
    <cellStyle name="Normal 2 2 3 4" xfId="266" xr:uid="{00000000-0005-0000-0000-0000A9440000}"/>
    <cellStyle name="Normal 2 2 4" xfId="213" xr:uid="{00000000-0005-0000-0000-0000AA440000}"/>
    <cellStyle name="Normal 2 3" xfId="118" xr:uid="{00000000-0005-0000-0000-0000AB440000}"/>
    <cellStyle name="Normal 2 3 2" xfId="226" xr:uid="{00000000-0005-0000-0000-0000AC440000}"/>
    <cellStyle name="Normal 2 4" xfId="253" xr:uid="{00000000-0005-0000-0000-0000AD440000}"/>
    <cellStyle name="Normal 2 4 2" xfId="276" xr:uid="{00000000-0005-0000-0000-0000AE440000}"/>
    <cellStyle name="Normal 2 5" xfId="246" xr:uid="{00000000-0005-0000-0000-0000AF440000}"/>
    <cellStyle name="Normal 2 5 2" xfId="272" xr:uid="{00000000-0005-0000-0000-0000B0440000}"/>
    <cellStyle name="Normal 2 6" xfId="264" xr:uid="{00000000-0005-0000-0000-0000B1440000}"/>
    <cellStyle name="Normal 2 7" xfId="18016" xr:uid="{00000000-0005-0000-0000-0000B2440000}"/>
    <cellStyle name="Normal 2_FCF" xfId="17723" xr:uid="{00000000-0005-0000-0000-0000B3440000}"/>
    <cellStyle name="Normal 20" xfId="17724" xr:uid="{00000000-0005-0000-0000-0000B4440000}"/>
    <cellStyle name="Normal 29" xfId="17725" xr:uid="{00000000-0005-0000-0000-0000B5440000}"/>
    <cellStyle name="Normal 3" xfId="8" xr:uid="{00000000-0005-0000-0000-0000B6440000}"/>
    <cellStyle name="Normal 3 2" xfId="2" xr:uid="{00000000-0005-0000-0000-0000B7440000}"/>
    <cellStyle name="Normal 3 2 2" xfId="120" xr:uid="{00000000-0005-0000-0000-0000B8440000}"/>
    <cellStyle name="Normal 3 2 3" xfId="209" xr:uid="{00000000-0005-0000-0000-0000B9440000}"/>
    <cellStyle name="Normal 3 3" xfId="119" xr:uid="{00000000-0005-0000-0000-0000BA440000}"/>
    <cellStyle name="Normal 3 4" xfId="214" xr:uid="{00000000-0005-0000-0000-0000BB440000}"/>
    <cellStyle name="Normal 3 5 2" xfId="263" xr:uid="{00000000-0005-0000-0000-0000BC440000}"/>
    <cellStyle name="Normal 3_FCF" xfId="17726" xr:uid="{00000000-0005-0000-0000-0000BD440000}"/>
    <cellStyle name="Normal 4" xfId="9" xr:uid="{00000000-0005-0000-0000-0000BE440000}"/>
    <cellStyle name="Normal 4 2" xfId="122" xr:uid="{00000000-0005-0000-0000-0000BF440000}"/>
    <cellStyle name="Normal 4 3" xfId="121" xr:uid="{00000000-0005-0000-0000-0000C0440000}"/>
    <cellStyle name="Normal 4 4" xfId="254" xr:uid="{00000000-0005-0000-0000-0000C1440000}"/>
    <cellStyle name="Normal 4 4 2" xfId="277" xr:uid="{00000000-0005-0000-0000-0000C2440000}"/>
    <cellStyle name="Normal 4 5" xfId="248" xr:uid="{00000000-0005-0000-0000-0000C3440000}"/>
    <cellStyle name="Normal 4 5 2" xfId="274" xr:uid="{00000000-0005-0000-0000-0000C4440000}"/>
    <cellStyle name="Normal 4 6" xfId="265" xr:uid="{00000000-0005-0000-0000-0000C5440000}"/>
    <cellStyle name="Normal 5" xfId="123" xr:uid="{00000000-0005-0000-0000-0000C6440000}"/>
    <cellStyle name="Normal 5 2" xfId="227" xr:uid="{00000000-0005-0000-0000-0000C7440000}"/>
    <cellStyle name="Normal 5 2 2" xfId="17727" xr:uid="{00000000-0005-0000-0000-0000C8440000}"/>
    <cellStyle name="Normal 5 3" xfId="17728" xr:uid="{00000000-0005-0000-0000-0000C9440000}"/>
    <cellStyle name="Normal 5 4" xfId="17729" xr:uid="{00000000-0005-0000-0000-0000CA440000}"/>
    <cellStyle name="Normal 5_Copy of Budget 2013 v1.1" xfId="17730" xr:uid="{00000000-0005-0000-0000-0000CB440000}"/>
    <cellStyle name="Normal 6" xfId="124" xr:uid="{00000000-0005-0000-0000-0000CC440000}"/>
    <cellStyle name="Normal 6 2" xfId="256" xr:uid="{00000000-0005-0000-0000-0000CD440000}"/>
    <cellStyle name="Normal 6 2 2" xfId="279" xr:uid="{00000000-0005-0000-0000-0000CE440000}"/>
    <cellStyle name="Normal 6 3" xfId="249" xr:uid="{00000000-0005-0000-0000-0000CF440000}"/>
    <cellStyle name="Normal 6 3 2" xfId="275" xr:uid="{00000000-0005-0000-0000-0000D0440000}"/>
    <cellStyle name="Normal 6 4" xfId="267" xr:uid="{00000000-0005-0000-0000-0000D1440000}"/>
    <cellStyle name="Normal 7" xfId="125" xr:uid="{00000000-0005-0000-0000-0000D2440000}"/>
    <cellStyle name="Normal 7 2" xfId="228" xr:uid="{00000000-0005-0000-0000-0000D3440000}"/>
    <cellStyle name="Normal 75" xfId="262" xr:uid="{00000000-0005-0000-0000-0000D4440000}"/>
    <cellStyle name="Normal 8" xfId="200" xr:uid="{00000000-0005-0000-0000-0000D5440000}"/>
    <cellStyle name="Normal 8 2" xfId="206" xr:uid="{00000000-0005-0000-0000-0000D6440000}"/>
    <cellStyle name="Normal 8 2 2" xfId="261" xr:uid="{00000000-0005-0000-0000-0000D7440000}"/>
    <cellStyle name="Normal 8 3" xfId="244" xr:uid="{00000000-0005-0000-0000-0000D8440000}"/>
    <cellStyle name="Normal 9" xfId="202" xr:uid="{00000000-0005-0000-0000-0000D9440000}"/>
    <cellStyle name="Normal 9 2" xfId="257" xr:uid="{00000000-0005-0000-0000-0000DA440000}"/>
    <cellStyle name="Normal 9 2 2" xfId="280" xr:uid="{00000000-0005-0000-0000-0000DB440000}"/>
    <cellStyle name="Normal 9 3" xfId="268" xr:uid="{00000000-0005-0000-0000-0000DC440000}"/>
    <cellStyle name="Normal 99" xfId="126" xr:uid="{00000000-0005-0000-0000-0000DD440000}"/>
    <cellStyle name="Normal 99 2" xfId="229" xr:uid="{00000000-0005-0000-0000-0000DE440000}"/>
    <cellStyle name="Normal Cells" xfId="17731" xr:uid="{00000000-0005-0000-0000-0000DF440000}"/>
    <cellStyle name="Normal Cells 2" xfId="17732" xr:uid="{00000000-0005-0000-0000-0000E0440000}"/>
    <cellStyle name="Normal Cells 3" xfId="17733" xr:uid="{00000000-0005-0000-0000-0000E1440000}"/>
    <cellStyle name="Normal Cells_FCF" xfId="17734" xr:uid="{00000000-0005-0000-0000-0000E2440000}"/>
    <cellStyle name="Normale 2" xfId="17735" xr:uid="{00000000-0005-0000-0000-0000E3440000}"/>
    <cellStyle name="Normale 2 2" xfId="17736" xr:uid="{00000000-0005-0000-0000-0000E4440000}"/>
    <cellStyle name="Normale_budget2011mensilizzato" xfId="17737" xr:uid="{00000000-0005-0000-0000-0000E5440000}"/>
    <cellStyle name="NormalGB" xfId="17738" xr:uid="{00000000-0005-0000-0000-0000E6440000}"/>
    <cellStyle name="NormalGB 2" xfId="17739" xr:uid="{00000000-0005-0000-0000-0000E7440000}"/>
    <cellStyle name="NormalGB 3" xfId="17740" xr:uid="{00000000-0005-0000-0000-0000E8440000}"/>
    <cellStyle name="NormalGB 4" xfId="17741" xr:uid="{00000000-0005-0000-0000-0000E9440000}"/>
    <cellStyle name="NormalGB_FCF" xfId="17742" xr:uid="{00000000-0005-0000-0000-0000EA440000}"/>
    <cellStyle name="Normal-HelBold" xfId="17743" xr:uid="{00000000-0005-0000-0000-0000EB440000}"/>
    <cellStyle name="Normal-HelBold 2" xfId="17744" xr:uid="{00000000-0005-0000-0000-0000EC440000}"/>
    <cellStyle name="Normal-HelBold 3" xfId="17745" xr:uid="{00000000-0005-0000-0000-0000ED440000}"/>
    <cellStyle name="Normal-HelBold 4" xfId="17746" xr:uid="{00000000-0005-0000-0000-0000EE440000}"/>
    <cellStyle name="Normal-HelBold_FCF" xfId="17747" xr:uid="{00000000-0005-0000-0000-0000EF440000}"/>
    <cellStyle name="Normal-HelUnderline" xfId="17748" xr:uid="{00000000-0005-0000-0000-0000F0440000}"/>
    <cellStyle name="Normal-HelUnderline 2" xfId="17749" xr:uid="{00000000-0005-0000-0000-0000F1440000}"/>
    <cellStyle name="Normal-HelUnderline 3" xfId="17750" xr:uid="{00000000-0005-0000-0000-0000F2440000}"/>
    <cellStyle name="Normal-HelUnderline 4" xfId="17751" xr:uid="{00000000-0005-0000-0000-0000F3440000}"/>
    <cellStyle name="Normal-HelUnderline_FCF" xfId="17752" xr:uid="{00000000-0005-0000-0000-0000F4440000}"/>
    <cellStyle name="Normal-Helvetica" xfId="17753" xr:uid="{00000000-0005-0000-0000-0000F5440000}"/>
    <cellStyle name="Normal-Helvetica 2" xfId="17754" xr:uid="{00000000-0005-0000-0000-0000F6440000}"/>
    <cellStyle name="Normal-Helvetica 3" xfId="17755" xr:uid="{00000000-0005-0000-0000-0000F7440000}"/>
    <cellStyle name="Normal-Helvetica 4" xfId="17756" xr:uid="{00000000-0005-0000-0000-0000F8440000}"/>
    <cellStyle name="Normal-Helvetica_FCF" xfId="17757" xr:uid="{00000000-0005-0000-0000-0000F9440000}"/>
    <cellStyle name="normální_laroux" xfId="17758" xr:uid="{00000000-0005-0000-0000-0000FA440000}"/>
    <cellStyle name="Normalny_Arkusz1" xfId="17759" xr:uid="{00000000-0005-0000-0000-0000FB440000}"/>
    <cellStyle name="NOT" xfId="17760" xr:uid="{00000000-0005-0000-0000-0000FC440000}"/>
    <cellStyle name="NOT 2" xfId="17761" xr:uid="{00000000-0005-0000-0000-0000FD440000}"/>
    <cellStyle name="NOT 2 2" xfId="17762" xr:uid="{00000000-0005-0000-0000-0000FE440000}"/>
    <cellStyle name="NOT 3" xfId="17763" xr:uid="{00000000-0005-0000-0000-0000FF440000}"/>
    <cellStyle name="NOT 3 2" xfId="17764" xr:uid="{00000000-0005-0000-0000-000000450000}"/>
    <cellStyle name="NOT 4" xfId="17765" xr:uid="{00000000-0005-0000-0000-000001450000}"/>
    <cellStyle name="NOT 5" xfId="17766" xr:uid="{00000000-0005-0000-0000-000002450000}"/>
    <cellStyle name="NOT_FCF" xfId="17767" xr:uid="{00000000-0005-0000-0000-000003450000}"/>
    <cellStyle name="Nota" xfId="17768" xr:uid="{00000000-0005-0000-0000-000004450000}"/>
    <cellStyle name="Nota 2" xfId="17769" xr:uid="{00000000-0005-0000-0000-000005450000}"/>
    <cellStyle name="Note 2" xfId="127" xr:uid="{00000000-0005-0000-0000-000006450000}"/>
    <cellStyle name="Note 2 2" xfId="17770" xr:uid="{00000000-0005-0000-0000-000007450000}"/>
    <cellStyle name="Note 2 3" xfId="17771" xr:uid="{00000000-0005-0000-0000-000008450000}"/>
    <cellStyle name="Note 2 4" xfId="17772" xr:uid="{00000000-0005-0000-0000-000009450000}"/>
    <cellStyle name="Note 2_FCF" xfId="17773" xr:uid="{00000000-0005-0000-0000-00000A450000}"/>
    <cellStyle name="Note 3" xfId="17774" xr:uid="{00000000-0005-0000-0000-00000B450000}"/>
    <cellStyle name="Number" xfId="17775" xr:uid="{00000000-0005-0000-0000-00000C450000}"/>
    <cellStyle name="Number 2" xfId="17776" xr:uid="{00000000-0005-0000-0000-00000D450000}"/>
    <cellStyle name="Number 2 2" xfId="17777" xr:uid="{00000000-0005-0000-0000-00000E450000}"/>
    <cellStyle name="Number 3" xfId="17778" xr:uid="{00000000-0005-0000-0000-00000F450000}"/>
    <cellStyle name="Number 3 2" xfId="17779" xr:uid="{00000000-0005-0000-0000-000010450000}"/>
    <cellStyle name="Number 4" xfId="17780" xr:uid="{00000000-0005-0000-0000-000011450000}"/>
    <cellStyle name="Number 5" xfId="17781" xr:uid="{00000000-0005-0000-0000-000012450000}"/>
    <cellStyle name="Number_FCF" xfId="17782" xr:uid="{00000000-0005-0000-0000-000013450000}"/>
    <cellStyle name="Numbers" xfId="17783" xr:uid="{00000000-0005-0000-0000-000014450000}"/>
    <cellStyle name="Numbers 2" xfId="17784" xr:uid="{00000000-0005-0000-0000-000015450000}"/>
    <cellStyle name="Numbers 2 2" xfId="17785" xr:uid="{00000000-0005-0000-0000-000016450000}"/>
    <cellStyle name="Numbers 3" xfId="17786" xr:uid="{00000000-0005-0000-0000-000017450000}"/>
    <cellStyle name="Numbers 4" xfId="17787" xr:uid="{00000000-0005-0000-0000-000018450000}"/>
    <cellStyle name="Numbers_FCF" xfId="17788" xr:uid="{00000000-0005-0000-0000-000019450000}"/>
    <cellStyle name="numero input" xfId="17789" xr:uid="{00000000-0005-0000-0000-00001A450000}"/>
    <cellStyle name="numero input 2" xfId="17790" xr:uid="{00000000-0005-0000-0000-00001B450000}"/>
    <cellStyle name="numero input 2 2" xfId="17791" xr:uid="{00000000-0005-0000-0000-00001C450000}"/>
    <cellStyle name="numero input 3" xfId="17792" xr:uid="{00000000-0005-0000-0000-00001D450000}"/>
    <cellStyle name="numero input 3 2" xfId="17793" xr:uid="{00000000-0005-0000-0000-00001E450000}"/>
    <cellStyle name="numero input 4" xfId="17794" xr:uid="{00000000-0005-0000-0000-00001F450000}"/>
    <cellStyle name="numero input 5" xfId="17795" xr:uid="{00000000-0005-0000-0000-000020450000}"/>
    <cellStyle name="numero input_FCF" xfId="17796" xr:uid="{00000000-0005-0000-0000-000021450000}"/>
    <cellStyle name="numero normal" xfId="17797" xr:uid="{00000000-0005-0000-0000-000022450000}"/>
    <cellStyle name="numero normal 2" xfId="17798" xr:uid="{00000000-0005-0000-0000-000023450000}"/>
    <cellStyle name="numero normal 2 2" xfId="17799" xr:uid="{00000000-0005-0000-0000-000024450000}"/>
    <cellStyle name="numero normal 3" xfId="17800" xr:uid="{00000000-0005-0000-0000-000025450000}"/>
    <cellStyle name="numero normal 3 2" xfId="17801" xr:uid="{00000000-0005-0000-0000-000026450000}"/>
    <cellStyle name="numero normal 4" xfId="17802" xr:uid="{00000000-0005-0000-0000-000027450000}"/>
    <cellStyle name="numero normal 5" xfId="17803" xr:uid="{00000000-0005-0000-0000-000028450000}"/>
    <cellStyle name="numero normal_FCF" xfId="17804" xr:uid="{00000000-0005-0000-0000-000029450000}"/>
    <cellStyle name="Nuovo" xfId="17805" xr:uid="{00000000-0005-0000-0000-00002A450000}"/>
    <cellStyle name="Nuovo 2" xfId="17806" xr:uid="{00000000-0005-0000-0000-00002B450000}"/>
    <cellStyle name="Odwiedzone hiper??cze" xfId="17807" xr:uid="{00000000-0005-0000-0000-00002C450000}"/>
    <cellStyle name="Odwiedzone hiperlacze" xfId="17808" xr:uid="{00000000-0005-0000-0000-00002D450000}"/>
    <cellStyle name="Odwiedzone hiperłącze" xfId="17809" xr:uid="{00000000-0005-0000-0000-00002E450000}"/>
    <cellStyle name="Odwiedzone hiperlacze_HY 2018" xfId="17810" xr:uid="{00000000-0005-0000-0000-00002F450000}"/>
    <cellStyle name="Œ…‹æØ‚è [0.00]_Region Orders (2)" xfId="17811" xr:uid="{00000000-0005-0000-0000-000030450000}"/>
    <cellStyle name="Œ…‹æØ‚è_Region Orders (2)" xfId="17812" xr:uid="{00000000-0005-0000-0000-000031450000}"/>
    <cellStyle name="Onedec" xfId="17813" xr:uid="{00000000-0005-0000-0000-000032450000}"/>
    <cellStyle name="Onedec 2" xfId="17814" xr:uid="{00000000-0005-0000-0000-000033450000}"/>
    <cellStyle name="Onedec 3" xfId="17815" xr:uid="{00000000-0005-0000-0000-000034450000}"/>
    <cellStyle name="Onedec_FCF" xfId="17816" xr:uid="{00000000-0005-0000-0000-000035450000}"/>
    <cellStyle name="Output 2" xfId="128" xr:uid="{00000000-0005-0000-0000-000036450000}"/>
    <cellStyle name="Output 3" xfId="17817" xr:uid="{00000000-0005-0000-0000-000037450000}"/>
    <cellStyle name="Override" xfId="17818" xr:uid="{00000000-0005-0000-0000-000038450000}"/>
    <cellStyle name="Override 2" xfId="17819" xr:uid="{00000000-0005-0000-0000-000039450000}"/>
    <cellStyle name="Override 2 2" xfId="17820" xr:uid="{00000000-0005-0000-0000-00003A450000}"/>
    <cellStyle name="Override 3" xfId="17821" xr:uid="{00000000-0005-0000-0000-00003B450000}"/>
    <cellStyle name="Override 4" xfId="17822" xr:uid="{00000000-0005-0000-0000-00003C450000}"/>
    <cellStyle name="Override_FCF" xfId="17823" xr:uid="{00000000-0005-0000-0000-00003D450000}"/>
    <cellStyle name="p" xfId="17824" xr:uid="{00000000-0005-0000-0000-00003E450000}"/>
    <cellStyle name="p 2" xfId="17825" xr:uid="{00000000-0005-0000-0000-00003F450000}"/>
    <cellStyle name="p 2 2" xfId="17826" xr:uid="{00000000-0005-0000-0000-000040450000}"/>
    <cellStyle name="p 3" xfId="17827" xr:uid="{00000000-0005-0000-0000-000041450000}"/>
    <cellStyle name="p 4" xfId="17828" xr:uid="{00000000-0005-0000-0000-000042450000}"/>
    <cellStyle name="p 5" xfId="17829" xr:uid="{00000000-0005-0000-0000-000043450000}"/>
    <cellStyle name="p_Analyse Marge en stocks_2012.03" xfId="17830" xr:uid="{00000000-0005-0000-0000-000044450000}"/>
    <cellStyle name="p_DEF%20Tax%20reporting%20-%20Synthèse%20Solvay+Rhodia%20-%20Février%202013%2020032013(2)" xfId="17831" xr:uid="{00000000-0005-0000-0000-000045450000}"/>
    <cellStyle name="p_FCF" xfId="17832" xr:uid="{00000000-0005-0000-0000-000046450000}"/>
    <cellStyle name="p_graphique" xfId="17833" xr:uid="{00000000-0005-0000-0000-000047450000}"/>
    <cellStyle name="p_PPA Corporelles" xfId="17834" xr:uid="{00000000-0005-0000-0000-000048450000}"/>
    <cellStyle name="p_PPA Corporelles_DEF%20Tax%20reporting%20-%20Synthèse%20Solvay+Rhodia%20-%20Février%202013%2020032013(2)" xfId="17835" xr:uid="{00000000-0005-0000-0000-000049450000}"/>
    <cellStyle name="p_PPA Corporelles_graphique" xfId="17836" xr:uid="{00000000-0005-0000-0000-00004A450000}"/>
    <cellStyle name="p_PPA Corporelles_Synthese" xfId="17837" xr:uid="{00000000-0005-0000-0000-00004B450000}"/>
    <cellStyle name="p_PPA Corporelles_Synthèse%20IS%20Palier%20Rhodia_Mars%202013v2(1)" xfId="17838" xr:uid="{00000000-0005-0000-0000-00004C450000}"/>
    <cellStyle name="p_Synthese" xfId="17839" xr:uid="{00000000-0005-0000-0000-00004D450000}"/>
    <cellStyle name="p_Synthèse 2011.12 - Vprovisoire" xfId="17840" xr:uid="{00000000-0005-0000-0000-00004E450000}"/>
    <cellStyle name="p_Synthèse impôt 2011.10" xfId="17841" xr:uid="{00000000-0005-0000-0000-00004F450000}"/>
    <cellStyle name="p_Synthèse%20IS%20Palier%20Rhodia_Mars%202013v2(1)" xfId="17842" xr:uid="{00000000-0005-0000-0000-000050450000}"/>
    <cellStyle name="p_Tableaux préparation views &amp; Tax Proof - 2011.11" xfId="17843" xr:uid="{00000000-0005-0000-0000-000051450000}"/>
    <cellStyle name="p_Tableaux préparation views &amp; Tax Proof - 2011.11_DEF%20Tax%20reporting%20-%20Synthèse%20Solvay+Rhodia%20-%20Février%202013%2020032013(2)" xfId="17844" xr:uid="{00000000-0005-0000-0000-000052450000}"/>
    <cellStyle name="p_Tableaux préparation views &amp; Tax Proof - 2011.11_graphique" xfId="17845" xr:uid="{00000000-0005-0000-0000-000053450000}"/>
    <cellStyle name="p_Tableaux préparation views &amp; Tax Proof - 2011.11_Synthese" xfId="17846" xr:uid="{00000000-0005-0000-0000-000054450000}"/>
    <cellStyle name="p_Tableaux préparation views &amp; Tax Proof - 2011.11_Synthèse%20IS%20Palier%20Rhodia_Mars%202013v2(1)" xfId="17847" xr:uid="{00000000-0005-0000-0000-000055450000}"/>
    <cellStyle name="Page header" xfId="17848" xr:uid="{00000000-0005-0000-0000-000056450000}"/>
    <cellStyle name="Page header 2" xfId="17849" xr:uid="{00000000-0005-0000-0000-000057450000}"/>
    <cellStyle name="Page header 3" xfId="17850" xr:uid="{00000000-0005-0000-0000-000058450000}"/>
    <cellStyle name="Page header 4" xfId="17851" xr:uid="{00000000-0005-0000-0000-000059450000}"/>
    <cellStyle name="Page header_FCF" xfId="17852" xr:uid="{00000000-0005-0000-0000-00005A450000}"/>
    <cellStyle name="Page Heading Large" xfId="17853" xr:uid="{00000000-0005-0000-0000-00005B450000}"/>
    <cellStyle name="Page Heading Large 2" xfId="17854" xr:uid="{00000000-0005-0000-0000-00005C450000}"/>
    <cellStyle name="Page Heading Large 3" xfId="17855" xr:uid="{00000000-0005-0000-0000-00005D450000}"/>
    <cellStyle name="Page Heading Large 4" xfId="17856" xr:uid="{00000000-0005-0000-0000-00005E450000}"/>
    <cellStyle name="Page Heading Large_FCF" xfId="17857" xr:uid="{00000000-0005-0000-0000-00005F450000}"/>
    <cellStyle name="Page Heading Small" xfId="17858" xr:uid="{00000000-0005-0000-0000-000060450000}"/>
    <cellStyle name="Page Heading Small 2" xfId="17859" xr:uid="{00000000-0005-0000-0000-000061450000}"/>
    <cellStyle name="Page Heading Small 2 2" xfId="17860" xr:uid="{00000000-0005-0000-0000-000062450000}"/>
    <cellStyle name="Page Heading Small 3" xfId="17861" xr:uid="{00000000-0005-0000-0000-000063450000}"/>
    <cellStyle name="Page Heading Small 4" xfId="17862" xr:uid="{00000000-0005-0000-0000-000064450000}"/>
    <cellStyle name="Page Heading Small 5" xfId="17863" xr:uid="{00000000-0005-0000-0000-000065450000}"/>
    <cellStyle name="Page Heading Small_FCF" xfId="17864" xr:uid="{00000000-0005-0000-0000-000066450000}"/>
    <cellStyle name="Page Number" xfId="17865" xr:uid="{00000000-0005-0000-0000-000067450000}"/>
    <cellStyle name="Page Number 2" xfId="17866" xr:uid="{00000000-0005-0000-0000-000068450000}"/>
    <cellStyle name="Page Number 3" xfId="17867" xr:uid="{00000000-0005-0000-0000-000069450000}"/>
    <cellStyle name="Page Number_FCF" xfId="17868" xr:uid="{00000000-0005-0000-0000-00006A450000}"/>
    <cellStyle name="parité" xfId="17869" xr:uid="{00000000-0005-0000-0000-00006B450000}"/>
    <cellStyle name="parité 2" xfId="17870" xr:uid="{00000000-0005-0000-0000-00006C450000}"/>
    <cellStyle name="parité 3" xfId="17871" xr:uid="{00000000-0005-0000-0000-00006D450000}"/>
    <cellStyle name="parité 4" xfId="17872" xr:uid="{00000000-0005-0000-0000-00006E450000}"/>
    <cellStyle name="parité_FCF" xfId="17873" xr:uid="{00000000-0005-0000-0000-00006F450000}"/>
    <cellStyle name="pb_page_heading_LS" xfId="17874" xr:uid="{00000000-0005-0000-0000-000070450000}"/>
    <cellStyle name="pcent" xfId="17875" xr:uid="{00000000-0005-0000-0000-000071450000}"/>
    <cellStyle name="pcent 2" xfId="17876" xr:uid="{00000000-0005-0000-0000-000072450000}"/>
    <cellStyle name="pcent 2 2" xfId="17877" xr:uid="{00000000-0005-0000-0000-000073450000}"/>
    <cellStyle name="pcent 3" xfId="17878" xr:uid="{00000000-0005-0000-0000-000074450000}"/>
    <cellStyle name="pcent 4" xfId="17879" xr:uid="{00000000-0005-0000-0000-000075450000}"/>
    <cellStyle name="pcent_FCF" xfId="17880" xr:uid="{00000000-0005-0000-0000-000076450000}"/>
    <cellStyle name="pe" xfId="17881" xr:uid="{00000000-0005-0000-0000-000077450000}"/>
    <cellStyle name="Pence" xfId="17882" xr:uid="{00000000-0005-0000-0000-000078450000}"/>
    <cellStyle name="Pence 2" xfId="17883" xr:uid="{00000000-0005-0000-0000-000079450000}"/>
    <cellStyle name="Pence 3" xfId="17884" xr:uid="{00000000-0005-0000-0000-00007A450000}"/>
    <cellStyle name="Pence 4" xfId="17885" xr:uid="{00000000-0005-0000-0000-00007B450000}"/>
    <cellStyle name="Pence_FCF" xfId="17886" xr:uid="{00000000-0005-0000-0000-00007C450000}"/>
    <cellStyle name="per" xfId="17887" xr:uid="{00000000-0005-0000-0000-00007D450000}"/>
    <cellStyle name="per.style" xfId="17888" xr:uid="{00000000-0005-0000-0000-00007E450000}"/>
    <cellStyle name="per.style 2" xfId="17889" xr:uid="{00000000-0005-0000-0000-00007F450000}"/>
    <cellStyle name="per.style 2 2" xfId="17890" xr:uid="{00000000-0005-0000-0000-000080450000}"/>
    <cellStyle name="per.style 3" xfId="17891" xr:uid="{00000000-0005-0000-0000-000081450000}"/>
    <cellStyle name="per.style 3 2" xfId="17892" xr:uid="{00000000-0005-0000-0000-000082450000}"/>
    <cellStyle name="per.style 4" xfId="17893" xr:uid="{00000000-0005-0000-0000-000083450000}"/>
    <cellStyle name="per.style 5" xfId="17894" xr:uid="{00000000-0005-0000-0000-000084450000}"/>
    <cellStyle name="per.style_FCF" xfId="17895" xr:uid="{00000000-0005-0000-0000-000085450000}"/>
    <cellStyle name="per_Synthèse%20IS%20Palier%20Rhodia_Mars%202013v2(1)" xfId="17896" xr:uid="{00000000-0005-0000-0000-000086450000}"/>
    <cellStyle name="Percent" xfId="1" builtinId="5"/>
    <cellStyle name="Percent [0]" xfId="17897" xr:uid="{00000000-0005-0000-0000-000088450000}"/>
    <cellStyle name="Percent [1]" xfId="17898" xr:uid="{00000000-0005-0000-0000-000089450000}"/>
    <cellStyle name="Percent [2]" xfId="17899" xr:uid="{00000000-0005-0000-0000-00008A450000}"/>
    <cellStyle name="Percent [2] 2" xfId="17900" xr:uid="{00000000-0005-0000-0000-00008B450000}"/>
    <cellStyle name="Percent [2] 2 2" xfId="17901" xr:uid="{00000000-0005-0000-0000-00008C450000}"/>
    <cellStyle name="Percent [2] 3" xfId="17902" xr:uid="{00000000-0005-0000-0000-00008D450000}"/>
    <cellStyle name="Percent [2] 3 2" xfId="17903" xr:uid="{00000000-0005-0000-0000-00008E450000}"/>
    <cellStyle name="Percent [2] 4" xfId="17904" xr:uid="{00000000-0005-0000-0000-00008F450000}"/>
    <cellStyle name="Percent [2]_FCF" xfId="17905" xr:uid="{00000000-0005-0000-0000-000090450000}"/>
    <cellStyle name="Percent 10" xfId="17906" xr:uid="{00000000-0005-0000-0000-000091450000}"/>
    <cellStyle name="Percent 11" xfId="17907" xr:uid="{00000000-0005-0000-0000-000092450000}"/>
    <cellStyle name="Percent 2" xfId="3" xr:uid="{00000000-0005-0000-0000-000093450000}"/>
    <cellStyle name="Percent 2 2" xfId="210" xr:uid="{00000000-0005-0000-0000-000094450000}"/>
    <cellStyle name="Percent 2 2 2" xfId="17908" xr:uid="{00000000-0005-0000-0000-000095450000}"/>
    <cellStyle name="Percent 2 3" xfId="207" xr:uid="{00000000-0005-0000-0000-000096450000}"/>
    <cellStyle name="Percent 2 3 2" xfId="251" xr:uid="{00000000-0005-0000-0000-000097450000}"/>
    <cellStyle name="Percent 2 4" xfId="17909" xr:uid="{00000000-0005-0000-0000-000098450000}"/>
    <cellStyle name="Percent 2 5" xfId="17910" xr:uid="{00000000-0005-0000-0000-000099450000}"/>
    <cellStyle name="Percent 2_FCF" xfId="17911" xr:uid="{00000000-0005-0000-0000-00009A450000}"/>
    <cellStyle name="Percent 3" xfId="17912" xr:uid="{00000000-0005-0000-0000-00009B450000}"/>
    <cellStyle name="Percent 3 2" xfId="17913" xr:uid="{00000000-0005-0000-0000-00009C450000}"/>
    <cellStyle name="Percent 3 3" xfId="17914" xr:uid="{00000000-0005-0000-0000-00009D450000}"/>
    <cellStyle name="Percent 4" xfId="17915" xr:uid="{00000000-0005-0000-0000-00009E450000}"/>
    <cellStyle name="Percent 4 2" xfId="17916" xr:uid="{00000000-0005-0000-0000-00009F450000}"/>
    <cellStyle name="Percent 4 2 2" xfId="17917" xr:uid="{00000000-0005-0000-0000-0000A0450000}"/>
    <cellStyle name="Percent 4 3" xfId="17918" xr:uid="{00000000-0005-0000-0000-0000A1450000}"/>
    <cellStyle name="Percent 4_FCF" xfId="17919" xr:uid="{00000000-0005-0000-0000-0000A2450000}"/>
    <cellStyle name="Percent 5" xfId="17920" xr:uid="{00000000-0005-0000-0000-0000A3450000}"/>
    <cellStyle name="Percent 5 2" xfId="17921" xr:uid="{00000000-0005-0000-0000-0000A4450000}"/>
    <cellStyle name="Percent 6" xfId="17922" xr:uid="{00000000-0005-0000-0000-0000A5450000}"/>
    <cellStyle name="Percent 7" xfId="201" xr:uid="{00000000-0005-0000-0000-0000A6450000}"/>
    <cellStyle name="Percent 7 2" xfId="245" xr:uid="{00000000-0005-0000-0000-0000A7450000}"/>
    <cellStyle name="Percent 8" xfId="17923" xr:uid="{00000000-0005-0000-0000-0000A8450000}"/>
    <cellStyle name="Percent 9" xfId="17924" xr:uid="{00000000-0005-0000-0000-0000A9450000}"/>
    <cellStyle name="Percent Hard" xfId="17925" xr:uid="{00000000-0005-0000-0000-0000AA450000}"/>
    <cellStyle name="Percent Hard 2" xfId="17926" xr:uid="{00000000-0005-0000-0000-0000AB450000}"/>
    <cellStyle name="Percent Hard 3" xfId="17927" xr:uid="{00000000-0005-0000-0000-0000AC450000}"/>
    <cellStyle name="Percent Hard_FCF" xfId="17928" xr:uid="{00000000-0005-0000-0000-0000AD450000}"/>
    <cellStyle name="Percentage" xfId="17929" xr:uid="{00000000-0005-0000-0000-0000AE450000}"/>
    <cellStyle name="Percentage 2" xfId="17930" xr:uid="{00000000-0005-0000-0000-0000AF450000}"/>
    <cellStyle name="Percentage 2 2" xfId="17931" xr:uid="{00000000-0005-0000-0000-0000B0450000}"/>
    <cellStyle name="Percentage 3" xfId="17932" xr:uid="{00000000-0005-0000-0000-0000B1450000}"/>
    <cellStyle name="Percentage 3 2" xfId="17933" xr:uid="{00000000-0005-0000-0000-0000B2450000}"/>
    <cellStyle name="Percentage 4" xfId="17934" xr:uid="{00000000-0005-0000-0000-0000B3450000}"/>
    <cellStyle name="Percentage_FCF" xfId="17935" xr:uid="{00000000-0005-0000-0000-0000B4450000}"/>
    <cellStyle name="PercentChange" xfId="17936" xr:uid="{00000000-0005-0000-0000-0000B5450000}"/>
    <cellStyle name="PercentChange 2" xfId="17937" xr:uid="{00000000-0005-0000-0000-0000B6450000}"/>
    <cellStyle name="PercentChange 3" xfId="17938" xr:uid="{00000000-0005-0000-0000-0000B7450000}"/>
    <cellStyle name="PercentChange_FCF" xfId="17939" xr:uid="{00000000-0005-0000-0000-0000B8450000}"/>
    <cellStyle name="Percentneg" xfId="17940" xr:uid="{00000000-0005-0000-0000-0000B9450000}"/>
    <cellStyle name="Percentneg 2" xfId="17941" xr:uid="{00000000-0005-0000-0000-0000BA450000}"/>
    <cellStyle name="Percentneg 3" xfId="17942" xr:uid="{00000000-0005-0000-0000-0000BB450000}"/>
    <cellStyle name="Percentneg 4" xfId="17943" xr:uid="{00000000-0005-0000-0000-0000BC450000}"/>
    <cellStyle name="Percentneg_FCF" xfId="17944" xr:uid="{00000000-0005-0000-0000-0000BD450000}"/>
    <cellStyle name="Percentuale_Cartel3 Grafico 1" xfId="17945" xr:uid="{00000000-0005-0000-0000-0000BE450000}"/>
    <cellStyle name="Percentunder" xfId="17946" xr:uid="{00000000-0005-0000-0000-0000BF450000}"/>
    <cellStyle name="Percentunder 2" xfId="17947" xr:uid="{00000000-0005-0000-0000-0000C0450000}"/>
    <cellStyle name="Percentunder 2 2" xfId="17948" xr:uid="{00000000-0005-0000-0000-0000C1450000}"/>
    <cellStyle name="Percentunder 3" xfId="17949" xr:uid="{00000000-0005-0000-0000-0000C2450000}"/>
    <cellStyle name="Percentunder 3 2" xfId="17950" xr:uid="{00000000-0005-0000-0000-0000C3450000}"/>
    <cellStyle name="Percentunder 4" xfId="17951" xr:uid="{00000000-0005-0000-0000-0000C4450000}"/>
    <cellStyle name="Percentunder_FCF" xfId="17952" xr:uid="{00000000-0005-0000-0000-0000C5450000}"/>
    <cellStyle name="Porcentagem_codefi" xfId="17953" xr:uid="{00000000-0005-0000-0000-0000C6450000}"/>
    <cellStyle name="Porcentaje" xfId="17954" xr:uid="{00000000-0005-0000-0000-0000C7450000}"/>
    <cellStyle name="Porcentaje 2" xfId="17955" xr:uid="{00000000-0005-0000-0000-0000C8450000}"/>
    <cellStyle name="Porcentaje 2 2" xfId="17956" xr:uid="{00000000-0005-0000-0000-0000C9450000}"/>
    <cellStyle name="Porcentaje 3" xfId="17957" xr:uid="{00000000-0005-0000-0000-0000CA450000}"/>
    <cellStyle name="Porcentaje 3 2" xfId="17958" xr:uid="{00000000-0005-0000-0000-0000CB450000}"/>
    <cellStyle name="Porcentaje 4" xfId="17959" xr:uid="{00000000-0005-0000-0000-0000CC450000}"/>
    <cellStyle name="Porcentaje_FCF" xfId="17960" xr:uid="{00000000-0005-0000-0000-0000CD450000}"/>
    <cellStyle name="Porcentual_Macro2" xfId="17961" xr:uid="{00000000-0005-0000-0000-0000CE450000}"/>
    <cellStyle name="pound" xfId="17962" xr:uid="{00000000-0005-0000-0000-0000CF450000}"/>
    <cellStyle name="Pound [1]" xfId="17963" xr:uid="{00000000-0005-0000-0000-0000D0450000}"/>
    <cellStyle name="Pound [2]" xfId="17964" xr:uid="{00000000-0005-0000-0000-0000D1450000}"/>
    <cellStyle name="pound 2" xfId="17965" xr:uid="{00000000-0005-0000-0000-0000D2450000}"/>
    <cellStyle name="pound 3" xfId="17966" xr:uid="{00000000-0005-0000-0000-0000D3450000}"/>
    <cellStyle name="pound 4" xfId="17967" xr:uid="{00000000-0005-0000-0000-0000D4450000}"/>
    <cellStyle name="Pound 5" xfId="17968" xr:uid="{00000000-0005-0000-0000-0000D5450000}"/>
    <cellStyle name="pound_Analyse Marge en stocks_2012.03" xfId="17969" xr:uid="{00000000-0005-0000-0000-0000D6450000}"/>
    <cellStyle name="Pourcentage 2" xfId="10" xr:uid="{00000000-0005-0000-0000-0000D7450000}"/>
    <cellStyle name="Pourcentage 2 2" xfId="11" xr:uid="{00000000-0005-0000-0000-0000D8450000}"/>
    <cellStyle name="Pourcentage 2 2 2" xfId="216" xr:uid="{00000000-0005-0000-0000-0000D9450000}"/>
    <cellStyle name="Pourcentage 2 3" xfId="215" xr:uid="{00000000-0005-0000-0000-0000DA450000}"/>
    <cellStyle name="Pourcentage 3" xfId="12" xr:uid="{00000000-0005-0000-0000-0000DB450000}"/>
    <cellStyle name="Pourcentage 3 2" xfId="217" xr:uid="{00000000-0005-0000-0000-0000DC450000}"/>
    <cellStyle name="Price" xfId="17970" xr:uid="{00000000-0005-0000-0000-0000DD450000}"/>
    <cellStyle name="Price 2" xfId="17971" xr:uid="{00000000-0005-0000-0000-0000DE450000}"/>
    <cellStyle name="Price 3" xfId="17972" xr:uid="{00000000-0005-0000-0000-0000DF450000}"/>
    <cellStyle name="Price 4" xfId="17973" xr:uid="{00000000-0005-0000-0000-0000E0450000}"/>
    <cellStyle name="Price_FCF" xfId="17974" xr:uid="{00000000-0005-0000-0000-0000E1450000}"/>
    <cellStyle name="pricing" xfId="17975" xr:uid="{00000000-0005-0000-0000-0000E2450000}"/>
    <cellStyle name="pricing 2" xfId="17976" xr:uid="{00000000-0005-0000-0000-0000E3450000}"/>
    <cellStyle name="pricing 3" xfId="17977" xr:uid="{00000000-0005-0000-0000-0000E4450000}"/>
    <cellStyle name="pricing_FCF" xfId="17978" xr:uid="{00000000-0005-0000-0000-0000E5450000}"/>
    <cellStyle name="Procent_BC-Palet-Castel2" xfId="17979" xr:uid="{00000000-0005-0000-0000-0000E6450000}"/>
    <cellStyle name="Prozent_Brazil_05_00" xfId="17980" xr:uid="{00000000-0005-0000-0000-0000E7450000}"/>
    <cellStyle name="prt_calculation" xfId="17981" xr:uid="{00000000-0005-0000-0000-0000E8450000}"/>
    <cellStyle name="PSChar" xfId="17982" xr:uid="{00000000-0005-0000-0000-0000E9450000}"/>
    <cellStyle name="PSChar 2" xfId="17983" xr:uid="{00000000-0005-0000-0000-0000EA450000}"/>
    <cellStyle name="PSChar 3" xfId="17984" xr:uid="{00000000-0005-0000-0000-0000EB450000}"/>
    <cellStyle name="PSChar 4" xfId="17985" xr:uid="{00000000-0005-0000-0000-0000EC450000}"/>
    <cellStyle name="PSChar_FCF" xfId="17986" xr:uid="{00000000-0005-0000-0000-0000ED450000}"/>
    <cellStyle name="PSHeading" xfId="17987" xr:uid="{00000000-0005-0000-0000-0000EE450000}"/>
    <cellStyle name="PSHeading 2" xfId="17988" xr:uid="{00000000-0005-0000-0000-0000EF450000}"/>
    <cellStyle name="PSHeading 2 2" xfId="17989" xr:uid="{00000000-0005-0000-0000-0000F0450000}"/>
    <cellStyle name="PSHeading 2 3" xfId="17990" xr:uid="{00000000-0005-0000-0000-0000F1450000}"/>
    <cellStyle name="PSHeading 3" xfId="17991" xr:uid="{00000000-0005-0000-0000-0000F2450000}"/>
    <cellStyle name="PSHeading 4" xfId="17992" xr:uid="{00000000-0005-0000-0000-0000F3450000}"/>
    <cellStyle name="PSHeading_FCF" xfId="17993" xr:uid="{00000000-0005-0000-0000-0000F4450000}"/>
    <cellStyle name="ptit" xfId="17994" xr:uid="{00000000-0005-0000-0000-0000F5450000}"/>
    <cellStyle name="Punto" xfId="17995" xr:uid="{00000000-0005-0000-0000-0000F6450000}"/>
    <cellStyle name="Punto 2" xfId="17996" xr:uid="{00000000-0005-0000-0000-0000F7450000}"/>
    <cellStyle name="Punto 2 2" xfId="17997" xr:uid="{00000000-0005-0000-0000-0000F8450000}"/>
    <cellStyle name="Punto 3" xfId="17998" xr:uid="{00000000-0005-0000-0000-0000F9450000}"/>
    <cellStyle name="Punto 3 2" xfId="17999" xr:uid="{00000000-0005-0000-0000-0000FA450000}"/>
    <cellStyle name="Punto 3 3" xfId="18000" xr:uid="{00000000-0005-0000-0000-0000FB450000}"/>
    <cellStyle name="Punto 4" xfId="18001" xr:uid="{00000000-0005-0000-0000-0000FC450000}"/>
    <cellStyle name="Punto 5" xfId="18002" xr:uid="{00000000-0005-0000-0000-0000FD450000}"/>
    <cellStyle name="Punto_FCF" xfId="18003" xr:uid="{00000000-0005-0000-0000-0000FE450000}"/>
    <cellStyle name="Punto0" xfId="18004" xr:uid="{00000000-0005-0000-0000-0000FF450000}"/>
    <cellStyle name="Punto0 2" xfId="18005" xr:uid="{00000000-0005-0000-0000-000000460000}"/>
    <cellStyle name="Punto0 2 2" xfId="18006" xr:uid="{00000000-0005-0000-0000-000001460000}"/>
    <cellStyle name="Punto0 3" xfId="18007" xr:uid="{00000000-0005-0000-0000-000002460000}"/>
    <cellStyle name="Punto0 3 2" xfId="18008" xr:uid="{00000000-0005-0000-0000-000003460000}"/>
    <cellStyle name="Punto0 3 3" xfId="18009" xr:uid="{00000000-0005-0000-0000-000004460000}"/>
    <cellStyle name="Punto0 4" xfId="18010" xr:uid="{00000000-0005-0000-0000-000005460000}"/>
    <cellStyle name="Punto0 5" xfId="18011" xr:uid="{00000000-0005-0000-0000-000006460000}"/>
    <cellStyle name="Punto0_FCF" xfId="18012" xr:uid="{00000000-0005-0000-0000-000007460000}"/>
    <cellStyle name="rat" xfId="18013" xr:uid="{00000000-0005-0000-0000-000008460000}"/>
    <cellStyle name="rate" xfId="18014" xr:uid="{00000000-0005-0000-0000-000009460000}"/>
    <cellStyle name="ratio" xfId="18015" xr:uid="{00000000-0005-0000-0000-00000A460000}"/>
    <cellStyle name="SAPBEXaggData" xfId="129" xr:uid="{00000000-0005-0000-0000-00000B460000}"/>
    <cellStyle name="SAPBEXaggDataEmph" xfId="130" xr:uid="{00000000-0005-0000-0000-00000C460000}"/>
    <cellStyle name="SAPBEXaggItem" xfId="131" xr:uid="{00000000-0005-0000-0000-00000D460000}"/>
    <cellStyle name="SAPBEXaggItemX" xfId="132" xr:uid="{00000000-0005-0000-0000-00000E460000}"/>
    <cellStyle name="SAPBEXchaText" xfId="133" xr:uid="{00000000-0005-0000-0000-00000F460000}"/>
    <cellStyle name="SAPBEXchaText 2" xfId="230" xr:uid="{00000000-0005-0000-0000-000010460000}"/>
    <cellStyle name="SAPBEXexcBad7" xfId="134" xr:uid="{00000000-0005-0000-0000-000011460000}"/>
    <cellStyle name="SAPBEXexcBad8" xfId="135" xr:uid="{00000000-0005-0000-0000-000012460000}"/>
    <cellStyle name="SAPBEXexcBad9" xfId="136" xr:uid="{00000000-0005-0000-0000-000013460000}"/>
    <cellStyle name="SAPBEXexcCritical4" xfId="137" xr:uid="{00000000-0005-0000-0000-000014460000}"/>
    <cellStyle name="SAPBEXexcCritical5" xfId="138" xr:uid="{00000000-0005-0000-0000-000015460000}"/>
    <cellStyle name="SAPBEXexcCritical6" xfId="139" xr:uid="{00000000-0005-0000-0000-000016460000}"/>
    <cellStyle name="SAPBEXexcGood1" xfId="140" xr:uid="{00000000-0005-0000-0000-000017460000}"/>
    <cellStyle name="SAPBEXexcGood2" xfId="141" xr:uid="{00000000-0005-0000-0000-000018460000}"/>
    <cellStyle name="SAPBEXexcGood3" xfId="142" xr:uid="{00000000-0005-0000-0000-000019460000}"/>
    <cellStyle name="SAPBEXfilterDrill" xfId="143" xr:uid="{00000000-0005-0000-0000-00001A460000}"/>
    <cellStyle name="SAPBEXfilterItem" xfId="144" xr:uid="{00000000-0005-0000-0000-00001B460000}"/>
    <cellStyle name="SAPBEXfilterText" xfId="145" xr:uid="{00000000-0005-0000-0000-00001C460000}"/>
    <cellStyle name="SAPBEXformats" xfId="146" xr:uid="{00000000-0005-0000-0000-00001D460000}"/>
    <cellStyle name="SAPBEXformats 2" xfId="231" xr:uid="{00000000-0005-0000-0000-00001E460000}"/>
    <cellStyle name="SAPBEXheaderItem" xfId="147" xr:uid="{00000000-0005-0000-0000-00001F460000}"/>
    <cellStyle name="SAPBEXheaderText" xfId="148" xr:uid="{00000000-0005-0000-0000-000020460000}"/>
    <cellStyle name="SAPBEXHLevel0" xfId="149" xr:uid="{00000000-0005-0000-0000-000021460000}"/>
    <cellStyle name="SAPBEXHLevel0 2" xfId="232" xr:uid="{00000000-0005-0000-0000-000022460000}"/>
    <cellStyle name="SAPBEXHLevel0X" xfId="150" xr:uid="{00000000-0005-0000-0000-000023460000}"/>
    <cellStyle name="SAPBEXHLevel0X 2" xfId="233" xr:uid="{00000000-0005-0000-0000-000024460000}"/>
    <cellStyle name="SAPBEXHLevel1" xfId="151" xr:uid="{00000000-0005-0000-0000-000025460000}"/>
    <cellStyle name="SAPBEXHLevel1 2" xfId="234" xr:uid="{00000000-0005-0000-0000-000026460000}"/>
    <cellStyle name="SAPBEXHLevel1X" xfId="152" xr:uid="{00000000-0005-0000-0000-000027460000}"/>
    <cellStyle name="SAPBEXHLevel1X 2" xfId="235" xr:uid="{00000000-0005-0000-0000-000028460000}"/>
    <cellStyle name="SAPBEXHLevel2" xfId="153" xr:uid="{00000000-0005-0000-0000-000029460000}"/>
    <cellStyle name="SAPBEXHLevel2 2" xfId="236" xr:uid="{00000000-0005-0000-0000-00002A460000}"/>
    <cellStyle name="SAPBEXHLevel2X" xfId="154" xr:uid="{00000000-0005-0000-0000-00002B460000}"/>
    <cellStyle name="SAPBEXHLevel2X 2" xfId="237" xr:uid="{00000000-0005-0000-0000-00002C460000}"/>
    <cellStyle name="SAPBEXHLevel3" xfId="155" xr:uid="{00000000-0005-0000-0000-00002D460000}"/>
    <cellStyle name="SAPBEXHLevel3 2" xfId="238" xr:uid="{00000000-0005-0000-0000-00002E460000}"/>
    <cellStyle name="SAPBEXHLevel3X" xfId="156" xr:uid="{00000000-0005-0000-0000-00002F460000}"/>
    <cellStyle name="SAPBEXHLevel3X 2" xfId="239" xr:uid="{00000000-0005-0000-0000-000030460000}"/>
    <cellStyle name="SAPBEXinputData" xfId="157" xr:uid="{00000000-0005-0000-0000-000031460000}"/>
    <cellStyle name="SAPBEXinputData 2" xfId="240" xr:uid="{00000000-0005-0000-0000-000032460000}"/>
    <cellStyle name="SAPBEXItemHeader" xfId="158" xr:uid="{00000000-0005-0000-0000-000033460000}"/>
    <cellStyle name="SAPBEXresData" xfId="159" xr:uid="{00000000-0005-0000-0000-000034460000}"/>
    <cellStyle name="SAPBEXresDataEmph" xfId="160" xr:uid="{00000000-0005-0000-0000-000035460000}"/>
    <cellStyle name="SAPBEXresItem" xfId="161" xr:uid="{00000000-0005-0000-0000-000036460000}"/>
    <cellStyle name="SAPBEXresItemX" xfId="162" xr:uid="{00000000-0005-0000-0000-000037460000}"/>
    <cellStyle name="SAPBEXstdData" xfId="163" xr:uid="{00000000-0005-0000-0000-000038460000}"/>
    <cellStyle name="SAPBEXstdDataEmph" xfId="164" xr:uid="{00000000-0005-0000-0000-000039460000}"/>
    <cellStyle name="SAPBEXstdItem" xfId="165" xr:uid="{00000000-0005-0000-0000-00003A460000}"/>
    <cellStyle name="SAPBEXstdItemX" xfId="166" xr:uid="{00000000-0005-0000-0000-00003B460000}"/>
    <cellStyle name="SAPBEXstdItemX 2" xfId="241" xr:uid="{00000000-0005-0000-0000-00003C460000}"/>
    <cellStyle name="SAPBEXtitle" xfId="167" xr:uid="{00000000-0005-0000-0000-00003D460000}"/>
    <cellStyle name="SAPBEXunassignedItem" xfId="168" xr:uid="{00000000-0005-0000-0000-00003E460000}"/>
    <cellStyle name="SAPBEXundefined" xfId="169" xr:uid="{00000000-0005-0000-0000-00003F460000}"/>
    <cellStyle name="Satisfaisant 2" xfId="170" xr:uid="{00000000-0005-0000-0000-000040460000}"/>
    <cellStyle name="Separador de milhares [0]_Analyse Frais fixes des ventescomexjuillet002" xfId="171" xr:uid="{00000000-0005-0000-0000-000041460000}"/>
    <cellStyle name="Separador de milhares_Analyse Frais fixes des ventescomexjuillet002" xfId="172" xr:uid="{00000000-0005-0000-0000-000042460000}"/>
    <cellStyle name="Sheet Title" xfId="173" xr:uid="{00000000-0005-0000-0000-000043460000}"/>
    <cellStyle name="Sortie 2" xfId="174" xr:uid="{00000000-0005-0000-0000-000044460000}"/>
    <cellStyle name="Standard_Def Region" xfId="175" xr:uid="{00000000-0005-0000-0000-000045460000}"/>
    <cellStyle name="Style 1" xfId="208" xr:uid="{00000000-0005-0000-0000-000046460000}"/>
    <cellStyle name="Style 1 2" xfId="252" xr:uid="{00000000-0005-0000-0000-000047460000}"/>
    <cellStyle name="Style 1 3" xfId="250" xr:uid="{00000000-0005-0000-0000-000048460000}"/>
    <cellStyle name="Style 21" xfId="176" xr:uid="{00000000-0005-0000-0000-000049460000}"/>
    <cellStyle name="Style 22" xfId="177" xr:uid="{00000000-0005-0000-0000-00004A460000}"/>
    <cellStyle name="Style 23" xfId="178" xr:uid="{00000000-0005-0000-0000-00004B460000}"/>
    <cellStyle name="Style 24" xfId="179" xr:uid="{00000000-0005-0000-0000-00004C460000}"/>
    <cellStyle name="Style 25" xfId="180" xr:uid="{00000000-0005-0000-0000-00004D460000}"/>
    <cellStyle name="Style 26" xfId="181" xr:uid="{00000000-0005-0000-0000-00004E460000}"/>
    <cellStyle name="Style 26 2" xfId="242" xr:uid="{00000000-0005-0000-0000-00004F460000}"/>
    <cellStyle name="Style 27" xfId="182" xr:uid="{00000000-0005-0000-0000-000050460000}"/>
    <cellStyle name="Style 30" xfId="183" xr:uid="{00000000-0005-0000-0000-000051460000}"/>
    <cellStyle name="Texte explicatif 2" xfId="184" xr:uid="{00000000-0005-0000-0000-000052460000}"/>
    <cellStyle name="Title 2" xfId="185" xr:uid="{00000000-0005-0000-0000-000053460000}"/>
    <cellStyle name="Titre 2" xfId="186" xr:uid="{00000000-0005-0000-0000-000054460000}"/>
    <cellStyle name="Titre 1 2" xfId="187" xr:uid="{00000000-0005-0000-0000-000055460000}"/>
    <cellStyle name="Titre 2 2" xfId="188" xr:uid="{00000000-0005-0000-0000-000056460000}"/>
    <cellStyle name="Titre 3 2" xfId="189" xr:uid="{00000000-0005-0000-0000-000057460000}"/>
    <cellStyle name="Titre 4 2" xfId="190" xr:uid="{00000000-0005-0000-0000-000058460000}"/>
    <cellStyle name="Total 2" xfId="191" xr:uid="{00000000-0005-0000-0000-000059460000}"/>
    <cellStyle name="Vérification 2" xfId="192" xr:uid="{00000000-0005-0000-0000-00005A460000}"/>
    <cellStyle name="Warning Text 2" xfId="193" xr:uid="{00000000-0005-0000-0000-00005B460000}"/>
    <cellStyle name="콤마 [0]_F2000W" xfId="194" xr:uid="{00000000-0005-0000-0000-00005C460000}"/>
    <cellStyle name="콤마_F2000W" xfId="195" xr:uid="{00000000-0005-0000-0000-00005D460000}"/>
    <cellStyle name="통화 [0]_F2000W" xfId="196" xr:uid="{00000000-0005-0000-0000-00005E460000}"/>
    <cellStyle name="통화_F2000W" xfId="197" xr:uid="{00000000-0005-0000-0000-00005F460000}"/>
    <cellStyle name="표준_1998_1" xfId="198" xr:uid="{00000000-0005-0000-0000-000060460000}"/>
  </cellStyles>
  <dxfs count="0"/>
  <tableStyles count="0" defaultTableStyle="TableStyleMedium2" defaultPivotStyle="PivotStyleLight16"/>
  <colors>
    <mruColors>
      <color rgb="FF0074A6"/>
      <color rgb="FF283B94"/>
      <color rgb="FFEDEDED"/>
      <color rgb="FF9498CB"/>
      <color rgb="FF25284C"/>
      <color rgb="FF8496B0"/>
      <color rgb="FF7F7F7F"/>
      <color rgb="FFDDF4FF"/>
      <color rgb="FF01B6FF"/>
      <color rgb="FF0029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Q'!$E$2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2044084336346745"/>
          <c:y val="0.35555555555555557"/>
        </c:manualLayout>
      </c:layout>
      <c:overlay val="1"/>
      <c:txPr>
        <a:bodyPr/>
        <a:lstStyle/>
        <a:p>
          <a:pPr>
            <a:defRPr sz="16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A5E7-4D01-BED4-E9F6B8D6FC4D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A5E7-4D01-BED4-E9F6B8D6FC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A5E7-4D01-BED4-E9F6B8D6FC4D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A5E7-4D01-BED4-E9F6B8D6FC4D}"/>
              </c:ext>
            </c:extLst>
          </c:dPt>
          <c:dPt>
            <c:idx val="4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A5E7-4D01-BED4-E9F6B8D6FC4D}"/>
              </c:ext>
            </c:extLst>
          </c:dPt>
          <c:dLbls>
            <c:dLbl>
              <c:idx val="0"/>
              <c:layout>
                <c:manualLayout>
                  <c:x val="-4.1188412668774446E-2"/>
                  <c:y val="-0.117460367454068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E7-4D01-BED4-E9F6B8D6FC4D}"/>
                </c:ext>
              </c:extLst>
            </c:dLbl>
            <c:dLbl>
              <c:idx val="1"/>
              <c:layout>
                <c:manualLayout>
                  <c:x val="5.3990689126334583E-2"/>
                  <c:y val="-0.118412598425196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E7-4D01-BED4-E9F6B8D6FC4D}"/>
                </c:ext>
              </c:extLst>
            </c:dLbl>
            <c:dLbl>
              <c:idx val="2"/>
              <c:layout>
                <c:manualLayout>
                  <c:x val="-2.9298411612786821E-3"/>
                  <c:y val="9.968258967629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E7-4D01-BED4-E9F6B8D6FC4D}"/>
                </c:ext>
              </c:extLst>
            </c:dLbl>
            <c:dLbl>
              <c:idx val="3"/>
              <c:layout>
                <c:manualLayout>
                  <c:x val="-6.0584755700872898E-2"/>
                  <c:y val="7.8729658792650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E7-4D01-BED4-E9F6B8D6FC4D}"/>
                </c:ext>
              </c:extLst>
            </c:dLbl>
            <c:dLbl>
              <c:idx val="4"/>
              <c:layout>
                <c:manualLayout>
                  <c:x val="4.0740255848356592E-17"/>
                  <c:y val="8.8888888888888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E7-4D01-BED4-E9F6B8D6FC4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Q'!$B$4:$B$8</c:f>
              <c:strCache>
                <c:ptCount val="3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</c:strCache>
            </c:strRef>
          </c:cat>
          <c:val>
            <c:numRef>
              <c:f>'CHART Pie Q'!$E$4:$E$8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5E7-4D01-BED4-E9F6B8D6F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30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YTD'!$E$82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992888517778006"/>
          <c:y val="0.39555555555555555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B089-4640-A86F-DE9D6151ABB1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B089-4640-A86F-DE9D6151AB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B089-4640-A86F-DE9D6151ABB1}"/>
              </c:ext>
            </c:extLst>
          </c:dPt>
          <c:dPt>
            <c:idx val="3"/>
            <c:bubble3D val="0"/>
            <c:spPr>
              <a:solidFill>
                <a:schemeClr val="bg2"/>
              </a:solidFill>
            </c:spPr>
            <c:extLst>
              <c:ext xmlns:c16="http://schemas.microsoft.com/office/drawing/2014/chart" uri="{C3380CC4-5D6E-409C-BE32-E72D297353CC}">
                <c16:uniqueId val="{00000007-B089-4640-A86F-DE9D6151ABB1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9-B089-4640-A86F-DE9D6151ABB1}"/>
              </c:ext>
            </c:extLst>
          </c:dPt>
          <c:dLbls>
            <c:dLbl>
              <c:idx val="0"/>
              <c:layout>
                <c:manualLayout>
                  <c:x val="-8.8888857781677072E-2"/>
                  <c:y val="-5.7777777777777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89-4640-A86F-DE9D6151ABB1}"/>
                </c:ext>
              </c:extLst>
            </c:dLbl>
            <c:dLbl>
              <c:idx val="1"/>
              <c:layout>
                <c:manualLayout>
                  <c:x val="-8.8888857781677065E-3"/>
                  <c:y val="-0.2177777777777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89-4640-A86F-DE9D6151ABB1}"/>
                </c:ext>
              </c:extLst>
            </c:dLbl>
            <c:dLbl>
              <c:idx val="2"/>
              <c:layout>
                <c:manualLayout>
                  <c:x val="0.2088888157869411"/>
                  <c:y val="4.44444444444444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89-4640-A86F-DE9D6151ABB1}"/>
                </c:ext>
              </c:extLst>
            </c:dLbl>
            <c:dLbl>
              <c:idx val="3"/>
              <c:layout>
                <c:manualLayout>
                  <c:x val="-3.999998600175466E-2"/>
                  <c:y val="0.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89-4640-A86F-DE9D6151ABB1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YTD'!$B$84:$B$88</c:f>
              <c:strCache>
                <c:ptCount val="4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  <c:pt idx="3">
                  <c:v>Corporate &amp; Business Services</c:v>
                </c:pt>
              </c:strCache>
            </c:strRef>
          </c:cat>
          <c:val>
            <c:numRef>
              <c:f>'CHART Pie YTD'!$E$84:$E$88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089-4640-A86F-DE9D6151A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22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YTD'!$E$142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8357456706255705"/>
          <c:y val="0.39555555555555555"/>
        </c:manualLayout>
      </c:layout>
      <c:overlay val="1"/>
      <c:txPr>
        <a:bodyPr/>
        <a:lstStyle/>
        <a:p>
          <a:pPr>
            <a:defRPr sz="1200" b="1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accent3"/>
            </a:solidFill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5C-4D45-94D4-FCFE1E63ACC7}"/>
              </c:ext>
            </c:extLst>
          </c:dPt>
          <c:dPt>
            <c:idx val="1"/>
            <c:bubble3D val="0"/>
            <c:spPr>
              <a:solidFill>
                <a:schemeClr val="bg2"/>
              </a:solidFill>
            </c:spPr>
            <c:extLst>
              <c:ext xmlns:c16="http://schemas.microsoft.com/office/drawing/2014/chart" uri="{C3380CC4-5D6E-409C-BE32-E72D297353CC}">
                <c16:uniqueId val="{00000002-825C-4D45-94D4-FCFE1E63ACC7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4-825C-4D45-94D4-FCFE1E63AC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825C-4D45-94D4-FCFE1E63AC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825C-4D45-94D4-FCFE1E63AC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825C-4D45-94D4-FCFE1E63AC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825C-4D45-94D4-FCFE1E63ACC7}"/>
              </c:ext>
            </c:extLst>
          </c:dPt>
          <c:dLbls>
            <c:dLbl>
              <c:idx val="0"/>
              <c:layout>
                <c:manualLayout>
                  <c:x val="-4.4407426600118465E-3"/>
                  <c:y val="-9.3333333333333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5C-4D45-94D4-FCFE1E63ACC7}"/>
                </c:ext>
              </c:extLst>
            </c:dLbl>
            <c:dLbl>
              <c:idx val="1"/>
              <c:layout>
                <c:manualLayout>
                  <c:x val="-7.1051882560189544E-2"/>
                  <c:y val="0.1066663167104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5C-4D45-94D4-FCFE1E63ACC7}"/>
                </c:ext>
              </c:extLst>
            </c:dLbl>
            <c:dLbl>
              <c:idx val="2"/>
              <c:layout>
                <c:manualLayout>
                  <c:x val="-0.11545930916030803"/>
                  <c:y val="-4.44444444444444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5C-4D45-94D4-FCFE1E63ACC7}"/>
                </c:ext>
              </c:extLst>
            </c:dLbl>
            <c:dLbl>
              <c:idx val="3"/>
              <c:layout>
                <c:manualLayout>
                  <c:x val="0.16430747842043833"/>
                  <c:y val="-0.11111146106736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5C-4D45-94D4-FCFE1E63ACC7}"/>
                </c:ext>
              </c:extLst>
            </c:dLbl>
            <c:dLbl>
              <c:idx val="4"/>
              <c:layout>
                <c:manualLayout>
                  <c:x val="0.23535936098062787"/>
                  <c:y val="-6.222222222222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5C-4D45-94D4-FCFE1E63ACC7}"/>
                </c:ext>
              </c:extLst>
            </c:dLbl>
            <c:dLbl>
              <c:idx val="5"/>
              <c:layout>
                <c:manualLayout>
                  <c:x val="1.332222798003554E-2"/>
                  <c:y val="7.1111111111111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5C-4D45-94D4-FCFE1E63ACC7}"/>
                </c:ext>
              </c:extLst>
            </c:dLbl>
            <c:dLbl>
              <c:idx val="6"/>
              <c:layout>
                <c:manualLayout>
                  <c:x val="-0.21759639034058048"/>
                  <c:y val="8.148054021132795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5C-4D45-94D4-FCFE1E63ACC7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YTD'!$B$144:$B$149</c:f>
              <c:strCache>
                <c:ptCount val="6"/>
                <c:pt idx="0">
                  <c:v>Sustainable solutions</c:v>
                </c:pt>
                <c:pt idx="1">
                  <c:v>Neutral impact</c:v>
                </c:pt>
                <c:pt idx="5">
                  <c:v>Challenged applications</c:v>
                </c:pt>
              </c:strCache>
            </c:strRef>
          </c:cat>
          <c:val>
            <c:numRef>
              <c:f>'CHART Pie YTD'!$E$144:$E$149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25C-4D45-94D4-FCFE1E63A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YTD'!$B$160</c:f>
          <c:strCache>
            <c:ptCount val="1"/>
            <c:pt idx="0">
              <c:v>Net sales
Materials</c:v>
            </c:pt>
          </c:strCache>
        </c:strRef>
      </c:tx>
      <c:layout>
        <c:manualLayout>
          <c:xMode val="edge"/>
          <c:yMode val="edge"/>
          <c:x val="0.38357456706255705"/>
          <c:y val="0.39555555555555555"/>
        </c:manualLayout>
      </c:layout>
      <c:overlay val="1"/>
      <c:txPr>
        <a:bodyPr/>
        <a:lstStyle/>
        <a:p>
          <a:pPr>
            <a:defRPr sz="12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65056009159402"/>
          <c:y val="0.20601439791243531"/>
          <c:w val="0.55970348377456614"/>
          <c:h val="0.62768396680815675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3E9-4A02-AA0E-AC6E22D33C2E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3E9-4A02-AA0E-AC6E22D33C2E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63E9-4A02-AA0E-AC6E22D33C2E}"/>
              </c:ext>
            </c:extLst>
          </c:dPt>
          <c:dPt>
            <c:idx val="3"/>
            <c:bubble3D val="0"/>
            <c:spPr>
              <a:solidFill>
                <a:schemeClr val="accent5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63E9-4A02-AA0E-AC6E22D33C2E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63E9-4A02-AA0E-AC6E22D33C2E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63E9-4A02-AA0E-AC6E22D33C2E}"/>
              </c:ext>
            </c:extLst>
          </c:dPt>
          <c:dPt>
            <c:idx val="6"/>
            <c:bubble3D val="0"/>
            <c:spPr>
              <a:solidFill>
                <a:schemeClr val="bg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63E9-4A02-AA0E-AC6E22D33C2E}"/>
              </c:ext>
            </c:extLst>
          </c:dPt>
          <c:dLbls>
            <c:dLbl>
              <c:idx val="0"/>
              <c:layout>
                <c:manualLayout>
                  <c:x val="-6.3317238647055907E-2"/>
                  <c:y val="-6.6711428389299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9-4A02-AA0E-AC6E22D33C2E}"/>
                </c:ext>
              </c:extLst>
            </c:dLbl>
            <c:dLbl>
              <c:idx val="1"/>
              <c:layout>
                <c:manualLayout>
                  <c:x val="5.6965037389194277E-2"/>
                  <c:y val="-6.222264719006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9-4A02-AA0E-AC6E22D33C2E}"/>
                </c:ext>
              </c:extLst>
            </c:dLbl>
            <c:dLbl>
              <c:idx val="2"/>
              <c:layout>
                <c:manualLayout>
                  <c:x val="5.8070123310057939E-2"/>
                  <c:y val="-4.4396413738416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E9-4A02-AA0E-AC6E22D33C2E}"/>
                </c:ext>
              </c:extLst>
            </c:dLbl>
            <c:dLbl>
              <c:idx val="3"/>
              <c:layout>
                <c:manualLayout>
                  <c:x val="7.9401772891596098E-2"/>
                  <c:y val="-1.325199168650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9-4A02-AA0E-AC6E22D33C2E}"/>
                </c:ext>
              </c:extLst>
            </c:dLbl>
            <c:dLbl>
              <c:idx val="4"/>
              <c:layout>
                <c:manualLayout>
                  <c:x val="6.5781706531966522E-2"/>
                  <c:y val="3.1118503683560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9-4A02-AA0E-AC6E22D33C2E}"/>
                </c:ext>
              </c:extLst>
            </c:dLbl>
            <c:dLbl>
              <c:idx val="5"/>
              <c:layout>
                <c:manualLayout>
                  <c:x val="6.0492002178972909E-2"/>
                  <c:y val="5.3318636917983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E9-4A02-AA0E-AC6E22D33C2E}"/>
                </c:ext>
              </c:extLst>
            </c:dLbl>
            <c:dLbl>
              <c:idx val="6"/>
              <c:layout>
                <c:manualLayout>
                  <c:x val="4.9699153171891247E-2"/>
                  <c:y val="5.3377828867318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9-4A02-AA0E-AC6E22D33C2E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YTD'!$B$164:$B$170</c:f>
              <c:strCache>
                <c:ptCount val="7"/>
                <c:pt idx="0">
                  <c:v>Aeronautics &amp; Automotive </c:v>
                </c:pt>
                <c:pt idx="1">
                  <c:v>Electricals &amp; Electronics</c:v>
                </c:pt>
                <c:pt idx="2">
                  <c:v>Resources &amp; Environment</c:v>
                </c:pt>
                <c:pt idx="3">
                  <c:v>Agro, Feed &amp; Food </c:v>
                </c:pt>
                <c:pt idx="4">
                  <c:v>Consumers goods &amp; Healthcare</c:v>
                </c:pt>
                <c:pt idx="5">
                  <c:v>Building &amp; Construction</c:v>
                </c:pt>
                <c:pt idx="6">
                  <c:v>Industrial Applications</c:v>
                </c:pt>
              </c:strCache>
            </c:strRef>
          </c:cat>
          <c:val>
            <c:numRef>
              <c:f>'CHART Pie YTD'!$E$164:$E$170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9-4A02-AA0E-AC6E22D33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2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YTD'!$B$180</c:f>
          <c:strCache>
            <c:ptCount val="1"/>
            <c:pt idx="0">
              <c:v>Net sales
Chemicals</c:v>
            </c:pt>
          </c:strCache>
        </c:strRef>
      </c:tx>
      <c:layout>
        <c:manualLayout>
          <c:xMode val="edge"/>
          <c:yMode val="edge"/>
          <c:x val="0.38357456706255705"/>
          <c:y val="0.39555555555555555"/>
        </c:manualLayout>
      </c:layout>
      <c:overlay val="1"/>
      <c:txPr>
        <a:bodyPr/>
        <a:lstStyle/>
        <a:p>
          <a:pPr>
            <a:defRPr sz="12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65056009159402"/>
          <c:y val="0.20601439791243531"/>
          <c:w val="0.55970348377456614"/>
          <c:h val="0.62768396680815675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7BB-4E61-A62E-69984A396727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7BB-4E61-A62E-69984A396727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27BB-4E61-A62E-69984A396727}"/>
              </c:ext>
            </c:extLst>
          </c:dPt>
          <c:dPt>
            <c:idx val="3"/>
            <c:bubble3D val="0"/>
            <c:spPr>
              <a:solidFill>
                <a:schemeClr val="accent5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27BB-4E61-A62E-69984A396727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27BB-4E61-A62E-69984A396727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27BB-4E61-A62E-69984A396727}"/>
              </c:ext>
            </c:extLst>
          </c:dPt>
          <c:dPt>
            <c:idx val="6"/>
            <c:bubble3D val="0"/>
            <c:spPr>
              <a:solidFill>
                <a:schemeClr val="bg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27BB-4E61-A62E-69984A396727}"/>
              </c:ext>
            </c:extLst>
          </c:dPt>
          <c:dLbls>
            <c:dLbl>
              <c:idx val="0"/>
              <c:layout>
                <c:manualLayout>
                  <c:x val="-6.3317238647055907E-2"/>
                  <c:y val="-6.6711428389299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BB-4E61-A62E-69984A396727}"/>
                </c:ext>
              </c:extLst>
            </c:dLbl>
            <c:dLbl>
              <c:idx val="1"/>
              <c:layout>
                <c:manualLayout>
                  <c:x val="5.6965037389194277E-2"/>
                  <c:y val="-6.222264719006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BB-4E61-A62E-69984A396727}"/>
                </c:ext>
              </c:extLst>
            </c:dLbl>
            <c:dLbl>
              <c:idx val="2"/>
              <c:layout>
                <c:manualLayout>
                  <c:x val="5.8070123310057939E-2"/>
                  <c:y val="-4.4396413738416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BB-4E61-A62E-69984A396727}"/>
                </c:ext>
              </c:extLst>
            </c:dLbl>
            <c:dLbl>
              <c:idx val="3"/>
              <c:layout>
                <c:manualLayout>
                  <c:x val="7.9401772891596098E-2"/>
                  <c:y val="-1.325199168650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BB-4E61-A62E-69984A396727}"/>
                </c:ext>
              </c:extLst>
            </c:dLbl>
            <c:dLbl>
              <c:idx val="4"/>
              <c:layout>
                <c:manualLayout>
                  <c:x val="6.5781706531966522E-2"/>
                  <c:y val="3.1118503683560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BB-4E61-A62E-69984A396727}"/>
                </c:ext>
              </c:extLst>
            </c:dLbl>
            <c:dLbl>
              <c:idx val="5"/>
              <c:layout>
                <c:manualLayout>
                  <c:x val="6.0492002178972909E-2"/>
                  <c:y val="5.3318636917983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BB-4E61-A62E-69984A396727}"/>
                </c:ext>
              </c:extLst>
            </c:dLbl>
            <c:dLbl>
              <c:idx val="6"/>
              <c:layout>
                <c:manualLayout>
                  <c:x val="4.9699153171891247E-2"/>
                  <c:y val="5.3377828867318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BB-4E61-A62E-69984A396727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Ref>
              <c:f>'CHART Pie YTD'!$B$184:$B$190</c:f>
              <c:numCache>
                <c:formatCode>_-[$€-2]\ * #,##0.00_-;\-[$€-2]\ * #,##0.00_-;_-[$€-2]\ * "-"??_-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cat>
          <c:val>
            <c:numRef>
              <c:f>'CHART Pie YTD'!$E$184:$E$190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7BB-4E61-A62E-69984A396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2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YTD'!$B$200</c:f>
          <c:strCache>
            <c:ptCount val="1"/>
            <c:pt idx="0">
              <c:v>Net sales
Solutions</c:v>
            </c:pt>
          </c:strCache>
        </c:strRef>
      </c:tx>
      <c:layout>
        <c:manualLayout>
          <c:xMode val="edge"/>
          <c:yMode val="edge"/>
          <c:x val="0.38357456706255705"/>
          <c:y val="0.39555555555555555"/>
        </c:manualLayout>
      </c:layout>
      <c:overlay val="1"/>
      <c:txPr>
        <a:bodyPr/>
        <a:lstStyle/>
        <a:p>
          <a:pPr>
            <a:defRPr sz="12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65056009159402"/>
          <c:y val="0.20601439791243531"/>
          <c:w val="0.55970348377456614"/>
          <c:h val="0.62768396680815675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4CB-447B-9DDC-7C0236A392D7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4CB-447B-9DDC-7C0236A392D7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4CB-447B-9DDC-7C0236A392D7}"/>
              </c:ext>
            </c:extLst>
          </c:dPt>
          <c:dPt>
            <c:idx val="3"/>
            <c:bubble3D val="0"/>
            <c:spPr>
              <a:solidFill>
                <a:schemeClr val="accent5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4CB-447B-9DDC-7C0236A392D7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D4CB-447B-9DDC-7C0236A392D7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D4CB-447B-9DDC-7C0236A392D7}"/>
              </c:ext>
            </c:extLst>
          </c:dPt>
          <c:dPt>
            <c:idx val="6"/>
            <c:bubble3D val="0"/>
            <c:spPr>
              <a:solidFill>
                <a:schemeClr val="bg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D4CB-447B-9DDC-7C0236A392D7}"/>
              </c:ext>
            </c:extLst>
          </c:dPt>
          <c:dLbls>
            <c:dLbl>
              <c:idx val="0"/>
              <c:layout>
                <c:manualLayout>
                  <c:x val="2.7204972020007509E-3"/>
                  <c:y val="6.7990081679313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CB-447B-9DDC-7C0236A392D7}"/>
                </c:ext>
              </c:extLst>
            </c:dLbl>
            <c:dLbl>
              <c:idx val="1"/>
              <c:layout>
                <c:manualLayout>
                  <c:x val="5.6965037389194277E-2"/>
                  <c:y val="-6.2222647190063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B-447B-9DDC-7C0236A392D7}"/>
                </c:ext>
              </c:extLst>
            </c:dLbl>
            <c:dLbl>
              <c:idx val="2"/>
              <c:layout>
                <c:manualLayout>
                  <c:x val="-4.8848363294210863E-2"/>
                  <c:y val="5.662962045950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CB-447B-9DDC-7C0236A392D7}"/>
                </c:ext>
              </c:extLst>
            </c:dLbl>
            <c:dLbl>
              <c:idx val="3"/>
              <c:layout>
                <c:manualLayout>
                  <c:x val="7.9401772891596098E-2"/>
                  <c:y val="-1.325199168650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CB-447B-9DDC-7C0236A392D7}"/>
                </c:ext>
              </c:extLst>
            </c:dLbl>
            <c:dLbl>
              <c:idx val="4"/>
              <c:layout>
                <c:manualLayout>
                  <c:x val="6.5781706531966522E-2"/>
                  <c:y val="3.1118503683560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CB-447B-9DDC-7C0236A392D7}"/>
                </c:ext>
              </c:extLst>
            </c:dLbl>
            <c:dLbl>
              <c:idx val="5"/>
              <c:layout>
                <c:manualLayout>
                  <c:x val="6.0492002178972909E-2"/>
                  <c:y val="5.3318636917983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CB-447B-9DDC-7C0236A392D7}"/>
                </c:ext>
              </c:extLst>
            </c:dLbl>
            <c:dLbl>
              <c:idx val="6"/>
              <c:layout>
                <c:manualLayout>
                  <c:x val="4.9699153171891247E-2"/>
                  <c:y val="5.3377828867318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CB-447B-9DDC-7C0236A392D7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YTD'!$B$204:$B$210</c:f>
              <c:strCache>
                <c:ptCount val="7"/>
                <c:pt idx="0">
                  <c:v>Aeronautics &amp; Automotive </c:v>
                </c:pt>
                <c:pt idx="1">
                  <c:v>Electricals &amp; Electronics</c:v>
                </c:pt>
                <c:pt idx="2">
                  <c:v>Resources &amp; Environment</c:v>
                </c:pt>
                <c:pt idx="3">
                  <c:v>Agro, Feed &amp; Food </c:v>
                </c:pt>
                <c:pt idx="4">
                  <c:v>Consumers goods &amp; Healthcare</c:v>
                </c:pt>
                <c:pt idx="5">
                  <c:v>Building &amp; Construction</c:v>
                </c:pt>
                <c:pt idx="6">
                  <c:v>Industrial Applications</c:v>
                </c:pt>
              </c:strCache>
            </c:strRef>
          </c:cat>
          <c:val>
            <c:numRef>
              <c:f>'CHART Pie YTD'!$E$204:$E$210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CB-447B-9DDC-7C0236A39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2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6529096269731356E-2"/>
          <c:w val="1"/>
          <c:h val="0.760968720460367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FCF Q old'!$H$3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old'!$H$5:$H$29</c:f>
              <c:numCache>
                <c:formatCode>#,##0</c:formatCode>
                <c:ptCount val="11"/>
                <c:pt idx="0">
                  <c:v>0</c:v>
                </c:pt>
                <c:pt idx="1">
                  <c:v>278.11095785084001</c:v>
                </c:pt>
                <c:pt idx="2">
                  <c:v>278.11095785084001</c:v>
                </c:pt>
                <c:pt idx="3">
                  <c:v>278.11095785084001</c:v>
                </c:pt>
                <c:pt idx="4">
                  <c:v>278.11095785084001</c:v>
                </c:pt>
                <c:pt idx="5">
                  <c:v>248.67</c:v>
                </c:pt>
                <c:pt idx="6">
                  <c:v>248.67</c:v>
                </c:pt>
                <c:pt idx="7">
                  <c:v>170.14</c:v>
                </c:pt>
                <c:pt idx="8">
                  <c:v>0</c:v>
                </c:pt>
                <c:pt idx="9">
                  <c:v>170.14</c:v>
                </c:pt>
                <c:pt idx="10">
                  <c:v>170.14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03-4F44-BEB6-1FFD650D3450}"/>
            </c:ext>
          </c:extLst>
        </c:ser>
        <c:ser>
          <c:idx val="1"/>
          <c:order val="1"/>
          <c:tx>
            <c:strRef>
              <c:f>'CHART FCF Q old'!$I$3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old'!$I$5:$I$29</c:f>
              <c:numCache>
                <c:formatCode>#,##0</c:formatCode>
                <c:ptCount val="11"/>
                <c:pt idx="0">
                  <c:v>735.76095785083999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170.14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03-4F44-BEB6-1FFD650D3450}"/>
            </c:ext>
          </c:extLst>
        </c:ser>
        <c:ser>
          <c:idx val="11"/>
          <c:order val="2"/>
          <c:tx>
            <c:strRef>
              <c:f>'CHART FCF Q old'!$J$3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old'!$J$5:$J$29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03-4F44-BEB6-1FFD650D3450}"/>
            </c:ext>
          </c:extLst>
        </c:ser>
        <c:ser>
          <c:idx val="7"/>
          <c:order val="3"/>
          <c:tx>
            <c:strRef>
              <c:f>'CHART FCF Q old'!$K$3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FCF Q old'!$K$5:$K$29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03-4F44-BEB6-1FFD650D3450}"/>
            </c:ext>
          </c:extLst>
        </c:ser>
        <c:ser>
          <c:idx val="4"/>
          <c:order val="4"/>
          <c:tx>
            <c:strRef>
              <c:f>'CHART FCF Q old'!$N$3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Q old'!$N$5:$N$29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9.0000000000003411E-2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03-4F44-BEB6-1FFD650D3450}"/>
            </c:ext>
          </c:extLst>
        </c:ser>
        <c:ser>
          <c:idx val="3"/>
          <c:order val="5"/>
          <c:tx>
            <c:strRef>
              <c:f>'CHART FCF Q old'!$M$3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703-4F44-BEB6-1FFD650D34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703-4F44-BEB6-1FFD650D345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703-4F44-BEB6-1FFD650D345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703-4F44-BEB6-1FFD650D345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703-4F44-BEB6-1FFD650D3450}"/>
              </c:ext>
            </c:extLst>
          </c:dPt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old'!$M$5:$M$29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27.13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03-4F44-BEB6-1FFD650D3450}"/>
            </c:ext>
          </c:extLst>
        </c:ser>
        <c:ser>
          <c:idx val="2"/>
          <c:order val="6"/>
          <c:tx>
            <c:strRef>
              <c:f>'CHART FCF Q old'!$L$3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old'!$L$5:$L$29</c:f>
              <c:numCache>
                <c:formatCode>#,##0</c:formatCode>
                <c:ptCount val="11"/>
                <c:pt idx="0">
                  <c:v>0</c:v>
                </c:pt>
                <c:pt idx="1">
                  <c:v>457.65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29.440957850840022</c:v>
                </c:pt>
                <c:pt idx="6">
                  <c:v>0</c:v>
                </c:pt>
                <c:pt idx="7">
                  <c:v>51.31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703-4F44-BEB6-1FFD650D3450}"/>
            </c:ext>
          </c:extLst>
        </c:ser>
        <c:ser>
          <c:idx val="10"/>
          <c:order val="7"/>
          <c:tx>
            <c:strRef>
              <c:f>'CHART FCF Q old'!$Q$3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Q old'!$Q$5:$Q$29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703-4F44-BEB6-1FFD650D3450}"/>
            </c:ext>
          </c:extLst>
        </c:ser>
        <c:ser>
          <c:idx val="9"/>
          <c:order val="8"/>
          <c:tx>
            <c:strRef>
              <c:f>'CHART FCF Q old'!$P$3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FCF Q old'!$P$5:$P$29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03-4F44-BEB6-1FFD650D3450}"/>
            </c:ext>
          </c:extLst>
        </c:ser>
        <c:ser>
          <c:idx val="5"/>
          <c:order val="9"/>
          <c:tx>
            <c:strRef>
              <c:f>'CHART FCF Q old'!$O$3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val>
            <c:numRef>
              <c:f>'CHART FCF Q old'!$O$5:$O$29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703-4F44-BEB6-1FFD650D3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2172736"/>
        <c:axId val="602176656"/>
      </c:barChart>
      <c:lineChart>
        <c:grouping val="standard"/>
        <c:varyColors val="0"/>
        <c:ser>
          <c:idx val="8"/>
          <c:order val="11"/>
          <c:tx>
            <c:strRef>
              <c:f>'CHART FCF Q old'!$S$3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9B4-4103-8DA0-6E065FAB7AF9}"/>
                </c:ext>
              </c:extLst>
            </c:dLbl>
            <c:dLbl>
              <c:idx val="4"/>
              <c:layout>
                <c:manualLayout>
                  <c:x val="-5.1789962618309072E-2"/>
                  <c:y val="0.12076120146719217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03-4F44-BEB6-1FFD650D3450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E9B4-4103-8DA0-6E065FAB7AF9}"/>
                </c:ext>
              </c:extLst>
            </c:dLbl>
            <c:dLbl>
              <c:idx val="7"/>
              <c:layout>
                <c:manualLayout>
                  <c:x val="-5.8004040404040405E-2"/>
                  <c:y val="-0.3420531658380290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03-4F44-BEB6-1FFD650D3450}"/>
                </c:ext>
              </c:extLst>
            </c:dLbl>
            <c:dLbl>
              <c:idx val="8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9B4-4103-8DA0-6E065FAB7AF9}"/>
                </c:ext>
              </c:extLst>
            </c:dLbl>
            <c:dLbl>
              <c:idx val="1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9B4-4103-8DA0-6E065FAB7AF9}"/>
                </c:ext>
              </c:extLst>
            </c:dLbl>
            <c:dLbl>
              <c:idx val="11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9B4-4103-8DA0-6E065FAB7AF9}"/>
                </c:ext>
              </c:extLst>
            </c:dLbl>
            <c:dLbl>
              <c:idx val="12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E9B4-4103-8DA0-6E065FAB7AF9}"/>
                </c:ext>
              </c:extLst>
            </c:dLbl>
            <c:dLbl>
              <c:idx val="1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9B4-4103-8DA0-6E065FAB7AF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old'!$S$5:$S$29</c:f>
              <c:numCache>
                <c:formatCode>#,##0</c:formatCode>
                <c:ptCount val="11"/>
                <c:pt idx="0">
                  <c:v>0</c:v>
                </c:pt>
                <c:pt idx="1">
                  <c:v>278.11095785084001</c:v>
                </c:pt>
                <c:pt idx="2">
                  <c:v>278.11095785084001</c:v>
                </c:pt>
                <c:pt idx="3">
                  <c:v>278.11095785084001</c:v>
                </c:pt>
                <c:pt idx="4">
                  <c:v>278.11095785084001</c:v>
                </c:pt>
                <c:pt idx="5">
                  <c:v>248.67</c:v>
                </c:pt>
                <c:pt idx="6">
                  <c:v>248.67</c:v>
                </c:pt>
                <c:pt idx="7">
                  <c:v>170.14</c:v>
                </c:pt>
                <c:pt idx="8">
                  <c:v>0</c:v>
                </c:pt>
                <c:pt idx="9">
                  <c:v>170.14</c:v>
                </c:pt>
                <c:pt idx="10">
                  <c:v>170.14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703-4F44-BEB6-1FFD650D3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172736"/>
        <c:axId val="602176656"/>
      </c:lineChart>
      <c:lineChart>
        <c:grouping val="standard"/>
        <c:varyColors val="0"/>
        <c:ser>
          <c:idx val="6"/>
          <c:order val="10"/>
          <c:tx>
            <c:strRef>
              <c:f>'CHART FCF Q old'!$R$3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E9B4-4103-8DA0-6E065FAB7AF9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E9B4-4103-8DA0-6E065FAB7AF9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E9B4-4103-8DA0-6E065FAB7AF9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9B4-4103-8DA0-6E065FAB7AF9}"/>
                </c:ext>
              </c:extLst>
            </c:dLbl>
            <c:dLbl>
              <c:idx val="1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E9B4-4103-8DA0-6E065FAB7AF9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E9B4-4103-8DA0-6E065FAB7AF9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9B4-4103-8DA0-6E065FAB7AF9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FCF Q old'!$T$5:$T$29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cat>
          <c:val>
            <c:numRef>
              <c:f>'CHART FCF Q old'!$R$5:$R$29</c:f>
              <c:numCache>
                <c:formatCode>#,##0</c:formatCode>
                <c:ptCount val="11"/>
                <c:pt idx="0">
                  <c:v>735.76095785083999</c:v>
                </c:pt>
                <c:pt idx="1">
                  <c:v>735.76095785083999</c:v>
                </c:pt>
                <c:pt idx="2">
                  <c:v>278.11095785084001</c:v>
                </c:pt>
                <c:pt idx="3">
                  <c:v>278.11095785084001</c:v>
                </c:pt>
                <c:pt idx="4">
                  <c:v>278.11095785084001</c:v>
                </c:pt>
                <c:pt idx="5">
                  <c:v>278.11095785084001</c:v>
                </c:pt>
                <c:pt idx="6">
                  <c:v>248.67</c:v>
                </c:pt>
                <c:pt idx="7">
                  <c:v>248.67</c:v>
                </c:pt>
                <c:pt idx="8">
                  <c:v>170.14</c:v>
                </c:pt>
                <c:pt idx="9">
                  <c:v>170.14</c:v>
                </c:pt>
                <c:pt idx="10">
                  <c:v>170.14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703-4F44-BEB6-1FFD650D3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176264"/>
        <c:axId val="602175088"/>
      </c:lineChart>
      <c:catAx>
        <c:axId val="602172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2176656"/>
        <c:crosses val="autoZero"/>
        <c:auto val="1"/>
        <c:lblAlgn val="ctr"/>
        <c:lblOffset val="100"/>
        <c:noMultiLvlLbl val="0"/>
      </c:catAx>
      <c:valAx>
        <c:axId val="602176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2172736"/>
        <c:crosses val="autoZero"/>
        <c:crossBetween val="between"/>
        <c:dispUnits>
          <c:builtInUnit val="thousands"/>
        </c:dispUnits>
      </c:valAx>
      <c:valAx>
        <c:axId val="602175088"/>
        <c:scaling>
          <c:orientation val="minMax"/>
          <c:min val="0"/>
        </c:scaling>
        <c:delete val="1"/>
        <c:axPos val="r"/>
        <c:numFmt formatCode="#,##0" sourceLinked="1"/>
        <c:majorTickMark val="out"/>
        <c:minorTickMark val="none"/>
        <c:tickLblPos val="nextTo"/>
        <c:crossAx val="602176264"/>
        <c:crosses val="max"/>
        <c:crossBetween val="between"/>
      </c:valAx>
      <c:catAx>
        <c:axId val="602176264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60217508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</c:spPr>
    </c:plotArea>
    <c:plotVisOnly val="1"/>
    <c:dispBlanksAs val="gap"/>
    <c:showDLblsOverMax val="0"/>
  </c:chart>
  <c:spPr>
    <a:solidFill>
      <a:schemeClr val="bg1"/>
    </a:solidFill>
    <a:ln>
      <a:solidFill>
        <a:schemeClr val="bg1"/>
      </a:solidFill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6529096269731356E-2"/>
          <c:w val="1"/>
          <c:h val="0.760968720460367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FCF Q old'!$H$3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old'!$H$5:$H$29</c:f>
              <c:numCache>
                <c:formatCode>#,##0</c:formatCode>
                <c:ptCount val="11"/>
                <c:pt idx="0">
                  <c:v>0</c:v>
                </c:pt>
                <c:pt idx="1">
                  <c:v>278.11095785084001</c:v>
                </c:pt>
                <c:pt idx="2">
                  <c:v>278.11095785084001</c:v>
                </c:pt>
                <c:pt idx="3">
                  <c:v>278.11095785084001</c:v>
                </c:pt>
                <c:pt idx="4">
                  <c:v>278.11095785084001</c:v>
                </c:pt>
                <c:pt idx="5">
                  <c:v>248.67</c:v>
                </c:pt>
                <c:pt idx="6">
                  <c:v>248.67</c:v>
                </c:pt>
                <c:pt idx="7">
                  <c:v>170.14</c:v>
                </c:pt>
                <c:pt idx="8">
                  <c:v>0</c:v>
                </c:pt>
                <c:pt idx="9">
                  <c:v>170.14</c:v>
                </c:pt>
                <c:pt idx="10">
                  <c:v>170.14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35-488D-9732-A712BAF6F478}"/>
            </c:ext>
          </c:extLst>
        </c:ser>
        <c:ser>
          <c:idx val="1"/>
          <c:order val="1"/>
          <c:tx>
            <c:strRef>
              <c:f>'CHART FCF Q old'!$I$3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old'!$I$5:$I$29</c:f>
              <c:numCache>
                <c:formatCode>#,##0</c:formatCode>
                <c:ptCount val="11"/>
                <c:pt idx="0">
                  <c:v>735.76095785083999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170.14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35-488D-9732-A712BAF6F478}"/>
            </c:ext>
          </c:extLst>
        </c:ser>
        <c:ser>
          <c:idx val="11"/>
          <c:order val="2"/>
          <c:tx>
            <c:strRef>
              <c:f>'CHART FCF Q old'!$J$3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old'!$J$5:$J$29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35-488D-9732-A712BAF6F478}"/>
            </c:ext>
          </c:extLst>
        </c:ser>
        <c:ser>
          <c:idx val="7"/>
          <c:order val="3"/>
          <c:tx>
            <c:strRef>
              <c:f>'CHART FCF Q old'!$K$3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FCF Q old'!$K$5:$K$29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35-488D-9732-A712BAF6F478}"/>
            </c:ext>
          </c:extLst>
        </c:ser>
        <c:ser>
          <c:idx val="4"/>
          <c:order val="4"/>
          <c:tx>
            <c:strRef>
              <c:f>'CHART FCF Q old'!$N$3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Q old'!$N$5:$N$29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9.0000000000003411E-2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35-488D-9732-A712BAF6F478}"/>
            </c:ext>
          </c:extLst>
        </c:ser>
        <c:ser>
          <c:idx val="3"/>
          <c:order val="5"/>
          <c:tx>
            <c:strRef>
              <c:f>'CHART FCF Q old'!$M$3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35-488D-9732-A712BAF6F47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35-488D-9732-A712BAF6F47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35-488D-9732-A712BAF6F47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A35-488D-9732-A712BAF6F47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A35-488D-9732-A712BAF6F478}"/>
              </c:ext>
            </c:extLst>
          </c:dPt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old'!$M$5:$M$29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27.13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35-488D-9732-A712BAF6F478}"/>
            </c:ext>
          </c:extLst>
        </c:ser>
        <c:ser>
          <c:idx val="2"/>
          <c:order val="6"/>
          <c:tx>
            <c:strRef>
              <c:f>'CHART FCF Q old'!$L$3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old'!$L$5:$L$29</c:f>
              <c:numCache>
                <c:formatCode>#,##0</c:formatCode>
                <c:ptCount val="11"/>
                <c:pt idx="0">
                  <c:v>0</c:v>
                </c:pt>
                <c:pt idx="1">
                  <c:v>457.65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29.440957850840022</c:v>
                </c:pt>
                <c:pt idx="6">
                  <c:v>0</c:v>
                </c:pt>
                <c:pt idx="7">
                  <c:v>51.31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A35-488D-9732-A712BAF6F478}"/>
            </c:ext>
          </c:extLst>
        </c:ser>
        <c:ser>
          <c:idx val="10"/>
          <c:order val="7"/>
          <c:tx>
            <c:strRef>
              <c:f>'CHART FCF Q old'!$Q$3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Q old'!$Q$5:$Q$29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A35-488D-9732-A712BAF6F478}"/>
            </c:ext>
          </c:extLst>
        </c:ser>
        <c:ser>
          <c:idx val="9"/>
          <c:order val="8"/>
          <c:tx>
            <c:strRef>
              <c:f>'CHART FCF Q old'!$P$3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FCF Q old'!$P$5:$P$29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A35-488D-9732-A712BAF6F478}"/>
            </c:ext>
          </c:extLst>
        </c:ser>
        <c:ser>
          <c:idx val="5"/>
          <c:order val="9"/>
          <c:tx>
            <c:strRef>
              <c:f>'CHART FCF Q old'!$O$3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val>
            <c:numRef>
              <c:f>'CHART FCF Q old'!$O$5:$O$29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A35-488D-9732-A712BAF6F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2179400"/>
        <c:axId val="602177832"/>
      </c:barChart>
      <c:lineChart>
        <c:grouping val="standard"/>
        <c:varyColors val="0"/>
        <c:ser>
          <c:idx val="8"/>
          <c:order val="11"/>
          <c:tx>
            <c:strRef>
              <c:f>'CHART FCF Q old'!$S$3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601-4297-AE7A-91723C24C684}"/>
                </c:ext>
              </c:extLst>
            </c:dLbl>
            <c:dLbl>
              <c:idx val="4"/>
              <c:layout>
                <c:manualLayout>
                  <c:x val="-5.1789962618309072E-2"/>
                  <c:y val="0.12076120146719217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35-488D-9732-A712BAF6F478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B601-4297-AE7A-91723C24C684}"/>
                </c:ext>
              </c:extLst>
            </c:dLbl>
            <c:dLbl>
              <c:idx val="7"/>
              <c:layout>
                <c:manualLayout>
                  <c:x val="-5.8004040404040405E-2"/>
                  <c:y val="-0.3420531658380290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35-488D-9732-A712BAF6F478}"/>
                </c:ext>
              </c:extLst>
            </c:dLbl>
            <c:dLbl>
              <c:idx val="8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601-4297-AE7A-91723C24C684}"/>
                </c:ext>
              </c:extLst>
            </c:dLbl>
            <c:dLbl>
              <c:idx val="1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601-4297-AE7A-91723C24C684}"/>
                </c:ext>
              </c:extLst>
            </c:dLbl>
            <c:dLbl>
              <c:idx val="11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601-4297-AE7A-91723C24C684}"/>
                </c:ext>
              </c:extLst>
            </c:dLbl>
            <c:dLbl>
              <c:idx val="12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B601-4297-AE7A-91723C24C684}"/>
                </c:ext>
              </c:extLst>
            </c:dLbl>
            <c:dLbl>
              <c:idx val="1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601-4297-AE7A-91723C24C68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FCF Q old'!$U$5:$U$29</c:f>
              <c:strCache>
                <c:ptCount val="9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7">
                  <c:v>#NAME?</c:v>
                </c:pt>
                <c:pt idx="8">
                  <c:v>FCF to
Solvay
share from
cont. ops.</c:v>
                </c:pt>
              </c:strCache>
            </c:strRef>
          </c:cat>
          <c:val>
            <c:numRef>
              <c:f>'CHART FCF Q old'!$S$5:$S$29</c:f>
              <c:numCache>
                <c:formatCode>#,##0</c:formatCode>
                <c:ptCount val="11"/>
                <c:pt idx="0">
                  <c:v>0</c:v>
                </c:pt>
                <c:pt idx="1">
                  <c:v>278.11095785084001</c:v>
                </c:pt>
                <c:pt idx="2">
                  <c:v>278.11095785084001</c:v>
                </c:pt>
                <c:pt idx="3">
                  <c:v>278.11095785084001</c:v>
                </c:pt>
                <c:pt idx="4">
                  <c:v>278.11095785084001</c:v>
                </c:pt>
                <c:pt idx="5">
                  <c:v>248.67</c:v>
                </c:pt>
                <c:pt idx="6">
                  <c:v>248.67</c:v>
                </c:pt>
                <c:pt idx="7">
                  <c:v>170.14</c:v>
                </c:pt>
                <c:pt idx="8">
                  <c:v>0</c:v>
                </c:pt>
                <c:pt idx="9">
                  <c:v>170.14</c:v>
                </c:pt>
                <c:pt idx="10">
                  <c:v>170.14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35-488D-9732-A712BAF6F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179400"/>
        <c:axId val="602177832"/>
      </c:lineChart>
      <c:lineChart>
        <c:grouping val="standard"/>
        <c:varyColors val="0"/>
        <c:ser>
          <c:idx val="6"/>
          <c:order val="10"/>
          <c:tx>
            <c:strRef>
              <c:f>'CHART FCF Q old'!$R$3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B601-4297-AE7A-91723C24C684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B601-4297-AE7A-91723C24C684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B601-4297-AE7A-91723C24C684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B601-4297-AE7A-91723C24C684}"/>
                </c:ext>
              </c:extLst>
            </c:dLbl>
            <c:dLbl>
              <c:idx val="1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B601-4297-AE7A-91723C24C684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B601-4297-AE7A-91723C24C684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601-4297-AE7A-91723C24C684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FCF Q old'!$T$5:$T$29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cat>
          <c:val>
            <c:numRef>
              <c:f>'CHART FCF Q old'!$R$5:$R$29</c:f>
              <c:numCache>
                <c:formatCode>#,##0</c:formatCode>
                <c:ptCount val="11"/>
                <c:pt idx="0">
                  <c:v>735.76095785083999</c:v>
                </c:pt>
                <c:pt idx="1">
                  <c:v>735.76095785083999</c:v>
                </c:pt>
                <c:pt idx="2">
                  <c:v>278.11095785084001</c:v>
                </c:pt>
                <c:pt idx="3">
                  <c:v>278.11095785084001</c:v>
                </c:pt>
                <c:pt idx="4">
                  <c:v>278.11095785084001</c:v>
                </c:pt>
                <c:pt idx="5">
                  <c:v>278.11095785084001</c:v>
                </c:pt>
                <c:pt idx="6">
                  <c:v>248.67</c:v>
                </c:pt>
                <c:pt idx="7">
                  <c:v>248.67</c:v>
                </c:pt>
                <c:pt idx="8">
                  <c:v>170.14</c:v>
                </c:pt>
                <c:pt idx="9">
                  <c:v>170.14</c:v>
                </c:pt>
                <c:pt idx="10">
                  <c:v>170.14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A35-488D-9732-A712BAF6F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173520"/>
        <c:axId val="602173128"/>
      </c:lineChart>
      <c:catAx>
        <c:axId val="6021794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2177832"/>
        <c:crosses val="autoZero"/>
        <c:auto val="1"/>
        <c:lblAlgn val="ctr"/>
        <c:lblOffset val="100"/>
        <c:noMultiLvlLbl val="0"/>
      </c:catAx>
      <c:valAx>
        <c:axId val="6021778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2179400"/>
        <c:crosses val="autoZero"/>
        <c:crossBetween val="between"/>
        <c:dispUnits>
          <c:builtInUnit val="thousands"/>
        </c:dispUnits>
      </c:valAx>
      <c:valAx>
        <c:axId val="602173128"/>
        <c:scaling>
          <c:orientation val="minMax"/>
          <c:min val="0"/>
        </c:scaling>
        <c:delete val="1"/>
        <c:axPos val="r"/>
        <c:numFmt formatCode="#,##0" sourceLinked="1"/>
        <c:majorTickMark val="out"/>
        <c:minorTickMark val="none"/>
        <c:tickLblPos val="nextTo"/>
        <c:crossAx val="602173520"/>
        <c:crosses val="max"/>
        <c:crossBetween val="between"/>
      </c:valAx>
      <c:catAx>
        <c:axId val="602173520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602173128"/>
        <c:crosses val="autoZero"/>
        <c:auto val="1"/>
        <c:lblAlgn val="ctr"/>
        <c:lblOffset val="100"/>
        <c:noMultiLvlLbl val="0"/>
      </c:catAx>
      <c:spPr>
        <a:solidFill>
          <a:srgbClr val="EDEDED"/>
        </a:solidFill>
      </c:spPr>
    </c:plotArea>
    <c:plotVisOnly val="1"/>
    <c:dispBlanksAs val="gap"/>
    <c:showDLblsOverMax val="0"/>
  </c:chart>
  <c:spPr>
    <a:solidFill>
      <a:srgbClr val="EDEDED"/>
    </a:solidFill>
    <a:ln>
      <a:solidFill>
        <a:srgbClr val="EDEDED"/>
      </a:solidFill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2522941931528622E-2"/>
          <c:w val="1"/>
          <c:h val="0.870541218843994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EBITDA FY costs Karim'!$H$3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invertIfNegative val="0"/>
          <c:cat>
            <c:strRef>
              <c:f>'CHART EBITDA FY costs Karim'!$Q$4:$Q$12</c:f>
              <c:strCache>
                <c:ptCount val="8"/>
                <c:pt idx="0">
                  <c:v>FY 2021</c:v>
                </c:pt>
                <c:pt idx="1">
                  <c:v>Scope</c:v>
                </c:pt>
                <c:pt idx="2">
                  <c:v>Forex
conversion</c:v>
                </c:pt>
                <c:pt idx="3">
                  <c:v>Volume
&amp; mix</c:v>
                </c:pt>
                <c:pt idx="4">
                  <c:v>Net
pricing</c:v>
                </c:pt>
                <c:pt idx="5">
                  <c:v>Fixed
costs</c:v>
                </c:pt>
                <c:pt idx="6">
                  <c:v>Other</c:v>
                </c:pt>
                <c:pt idx="7">
                  <c:v>FY 2022</c:v>
                </c:pt>
              </c:strCache>
            </c:strRef>
          </c:cat>
          <c:val>
            <c:numRef>
              <c:f>'CHART EBITDA FY costs Karim'!$H$4:$H$12</c:f>
              <c:numCache>
                <c:formatCode>#,##0</c:formatCode>
                <c:ptCount val="8"/>
                <c:pt idx="1">
                  <c:v>2317.0390517356823</c:v>
                </c:pt>
                <c:pt idx="2">
                  <c:v>2317.0390517356823</c:v>
                </c:pt>
                <c:pt idx="3">
                  <c:v>2509.3049776756802</c:v>
                </c:pt>
                <c:pt idx="4">
                  <c:v>2754.7987867805132</c:v>
                </c:pt>
                <c:pt idx="5">
                  <c:v>3371.6815573337435</c:v>
                </c:pt>
                <c:pt idx="6">
                  <c:v>3228.5487056075699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82-4205-B095-A49EAFEFA8AE}"/>
            </c:ext>
          </c:extLst>
        </c:ser>
        <c:ser>
          <c:idx val="1"/>
          <c:order val="1"/>
          <c:tx>
            <c:strRef>
              <c:f>'CHART EBITDA FY costs Karim'!$I$3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2700"/>
          </c:spPr>
          <c:invertIfNegative val="0"/>
          <c:cat>
            <c:strRef>
              <c:f>'CHART EBITDA FY costs Karim'!$Q$4:$Q$12</c:f>
              <c:strCache>
                <c:ptCount val="8"/>
                <c:pt idx="0">
                  <c:v>FY 2021</c:v>
                </c:pt>
                <c:pt idx="1">
                  <c:v>Scope</c:v>
                </c:pt>
                <c:pt idx="2">
                  <c:v>Forex
conversion</c:v>
                </c:pt>
                <c:pt idx="3">
                  <c:v>Volume
&amp; mix</c:v>
                </c:pt>
                <c:pt idx="4">
                  <c:v>Net
pricing</c:v>
                </c:pt>
                <c:pt idx="5">
                  <c:v>Fixed
costs</c:v>
                </c:pt>
                <c:pt idx="6">
                  <c:v>Other</c:v>
                </c:pt>
                <c:pt idx="7">
                  <c:v>FY 2022</c:v>
                </c:pt>
              </c:strCache>
            </c:strRef>
          </c:cat>
          <c:val>
            <c:numRef>
              <c:f>'CHART EBITDA FY costs Karim'!$I$4:$I$12</c:f>
              <c:numCache>
                <c:formatCode>#,##0</c:formatCode>
                <c:ptCount val="8"/>
                <c:pt idx="0">
                  <c:v>2356.29888350182</c:v>
                </c:pt>
                <c:pt idx="7">
                  <c:v>3228.5487056075699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82-4205-B095-A49EAFEFA8AE}"/>
            </c:ext>
          </c:extLst>
        </c:ser>
        <c:ser>
          <c:idx val="2"/>
          <c:order val="2"/>
          <c:tx>
            <c:strRef>
              <c:f>'CHART EBITDA FY costs Karim'!$J$3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3-EF82-4205-B095-A49EAFEFA8AE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5-EF82-4205-B095-A49EAFEFA8AE}"/>
              </c:ext>
            </c:extLst>
          </c:dPt>
          <c:cat>
            <c:strRef>
              <c:f>'CHART EBITDA FY costs Karim'!$Q$4:$Q$12</c:f>
              <c:strCache>
                <c:ptCount val="8"/>
                <c:pt idx="0">
                  <c:v>FY 2021</c:v>
                </c:pt>
                <c:pt idx="1">
                  <c:v>Scope</c:v>
                </c:pt>
                <c:pt idx="2">
                  <c:v>Forex
conversion</c:v>
                </c:pt>
                <c:pt idx="3">
                  <c:v>Volume
&amp; mix</c:v>
                </c:pt>
                <c:pt idx="4">
                  <c:v>Net
pricing</c:v>
                </c:pt>
                <c:pt idx="5">
                  <c:v>Fixed
costs</c:v>
                </c:pt>
                <c:pt idx="6">
                  <c:v>Other</c:v>
                </c:pt>
                <c:pt idx="7">
                  <c:v>FY 2022</c:v>
                </c:pt>
              </c:strCache>
            </c:strRef>
          </c:cat>
          <c:val>
            <c:numRef>
              <c:f>'CHART EBITDA FY costs Karim'!$J$4:$J$12</c:f>
              <c:numCache>
                <c:formatCode>#,##0</c:formatCode>
                <c:ptCount val="8"/>
                <c:pt idx="1">
                  <c:v>39.259831766137779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384.32922944676966</c:v>
                </c:pt>
                <c:pt idx="6">
                  <c:v>143.13285172617361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82-4205-B095-A49EAFEFA8AE}"/>
            </c:ext>
          </c:extLst>
        </c:ser>
        <c:ser>
          <c:idx val="3"/>
          <c:order val="3"/>
          <c:tx>
            <c:strRef>
              <c:f>'CHART EBITDA FY costs Karim'!$K$3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EBITDA FY costs Karim'!$Q$4:$Q$12</c:f>
              <c:strCache>
                <c:ptCount val="8"/>
                <c:pt idx="0">
                  <c:v>FY 2021</c:v>
                </c:pt>
                <c:pt idx="1">
                  <c:v>Scope</c:v>
                </c:pt>
                <c:pt idx="2">
                  <c:v>Forex
conversion</c:v>
                </c:pt>
                <c:pt idx="3">
                  <c:v>Volume
&amp; mix</c:v>
                </c:pt>
                <c:pt idx="4">
                  <c:v>Net
pricing</c:v>
                </c:pt>
                <c:pt idx="5">
                  <c:v>Fixed
costs</c:v>
                </c:pt>
                <c:pt idx="6">
                  <c:v>Other</c:v>
                </c:pt>
                <c:pt idx="7">
                  <c:v>FY 2022</c:v>
                </c:pt>
              </c:strCache>
            </c:strRef>
          </c:cat>
          <c:val>
            <c:numRef>
              <c:f>'CHART EBITDA FY costs Karim'!$K$4:$K$12</c:f>
              <c:numCache>
                <c:formatCode>#,##0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82-4205-B095-A49EAFEFA8AE}"/>
            </c:ext>
          </c:extLst>
        </c:ser>
        <c:ser>
          <c:idx val="4"/>
          <c:order val="4"/>
          <c:tx>
            <c:strRef>
              <c:f>'CHART EBITDA FY costs Karim'!$L$3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9-EF82-4205-B095-A49EAFEFA8AE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B-EF82-4205-B095-A49EAFEFA8AE}"/>
              </c:ext>
            </c:extLst>
          </c:dPt>
          <c:cat>
            <c:strRef>
              <c:f>'CHART EBITDA FY costs Karim'!$Q$4:$Q$12</c:f>
              <c:strCache>
                <c:ptCount val="8"/>
                <c:pt idx="0">
                  <c:v>FY 2021</c:v>
                </c:pt>
                <c:pt idx="1">
                  <c:v>Scope</c:v>
                </c:pt>
                <c:pt idx="2">
                  <c:v>Forex
conversion</c:v>
                </c:pt>
                <c:pt idx="3">
                  <c:v>Volume
&amp; mix</c:v>
                </c:pt>
                <c:pt idx="4">
                  <c:v>Net
pricing</c:v>
                </c:pt>
                <c:pt idx="5">
                  <c:v>Fixed
costs</c:v>
                </c:pt>
                <c:pt idx="6">
                  <c:v>Other</c:v>
                </c:pt>
                <c:pt idx="7">
                  <c:v>FY 2022</c:v>
                </c:pt>
              </c:strCache>
            </c:strRef>
          </c:cat>
          <c:val>
            <c:numRef>
              <c:f>'CHART EBITDA FY costs Karim'!$L$4:$L$12</c:f>
              <c:numCache>
                <c:formatCode>#,##0</c:formatCode>
                <c:ptCount val="8"/>
                <c:pt idx="1">
                  <c:v>0</c:v>
                </c:pt>
                <c:pt idx="2">
                  <c:v>192.265925939998</c:v>
                </c:pt>
                <c:pt idx="3">
                  <c:v>245.49380910483319</c:v>
                </c:pt>
                <c:pt idx="4">
                  <c:v>1001.212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F82-4205-B095-A49EAFEFA8AE}"/>
            </c:ext>
          </c:extLst>
        </c:ser>
        <c:ser>
          <c:idx val="5"/>
          <c:order val="5"/>
          <c:tx>
            <c:strRef>
              <c:f>'CHART EBITDA FY costs Karim'!$M$3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'CHART EBITDA FY costs Karim'!$Q$4:$Q$12</c:f>
              <c:strCache>
                <c:ptCount val="8"/>
                <c:pt idx="0">
                  <c:v>FY 2021</c:v>
                </c:pt>
                <c:pt idx="1">
                  <c:v>Scope</c:v>
                </c:pt>
                <c:pt idx="2">
                  <c:v>Forex
conversion</c:v>
                </c:pt>
                <c:pt idx="3">
                  <c:v>Volume
&amp; mix</c:v>
                </c:pt>
                <c:pt idx="4">
                  <c:v>Net
pricing</c:v>
                </c:pt>
                <c:pt idx="5">
                  <c:v>Fixed
costs</c:v>
                </c:pt>
                <c:pt idx="6">
                  <c:v>Other</c:v>
                </c:pt>
                <c:pt idx="7">
                  <c:v>FY 2022</c:v>
                </c:pt>
              </c:strCache>
            </c:strRef>
          </c:cat>
          <c:val>
            <c:numRef>
              <c:f>'CHART EBITDA FY costs Karim'!$M$4:$M$12</c:f>
              <c:numCache>
                <c:formatCode>#,##0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F82-4205-B095-A49EAFEFA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0333368"/>
        <c:axId val="600326704"/>
      </c:barChart>
      <c:lineChart>
        <c:grouping val="standard"/>
        <c:varyColors val="0"/>
        <c:ser>
          <c:idx val="7"/>
          <c:order val="7"/>
          <c:tx>
            <c:strRef>
              <c:f>'CHART EBITDA FY costs Karim'!$O$3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201-4E66-A1B7-D7417ED6D2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82-4205-B095-A49EAFEFA8AE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201-4E66-A1B7-D7417ED6D25E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E201-4E66-A1B7-D7417ED6D2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EBITDA FY costs Karim'!$P$4:$P$12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EBITDA FY costs Karim'!$O$4:$O$12</c:f>
              <c:numCache>
                <c:formatCode>#,##0</c:formatCode>
                <c:ptCount val="8"/>
                <c:pt idx="0">
                  <c:v>0</c:v>
                </c:pt>
                <c:pt idx="1">
                  <c:v>2317.0390517356823</c:v>
                </c:pt>
                <c:pt idx="2">
                  <c:v>2317.0390517356823</c:v>
                </c:pt>
                <c:pt idx="3">
                  <c:v>2509.3049776756802</c:v>
                </c:pt>
                <c:pt idx="4">
                  <c:v>2754.7987867805132</c:v>
                </c:pt>
                <c:pt idx="5">
                  <c:v>3371.6815573337435</c:v>
                </c:pt>
                <c:pt idx="6">
                  <c:v>3228.5487056075699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F82-4205-B095-A49EAFEFA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333368"/>
        <c:axId val="600326704"/>
      </c:lineChart>
      <c:lineChart>
        <c:grouping val="standard"/>
        <c:varyColors val="0"/>
        <c:ser>
          <c:idx val="6"/>
          <c:order val="6"/>
          <c:tx>
            <c:strRef>
              <c:f>'CHART EBITDA FY costs Karim'!$N$3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201-4E66-A1B7-D7417ED6D25E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9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E201-4E66-A1B7-D7417ED6D25E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9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E201-4E66-A1B7-D7417ED6D25E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>
                    <a:defRPr sz="900" b="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E201-4E66-A1B7-D7417ED6D25E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900" b="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201-4E66-A1B7-D7417ED6D25E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>
                    <a:defRPr sz="900" b="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E201-4E66-A1B7-D7417ED6D25E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900" b="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E201-4E66-A1B7-D7417ED6D25E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201-4E66-A1B7-D7417ED6D25E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E201-4E66-A1B7-D7417ED6D2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EBITDA FY costs Karim'!$P$4:$P$12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EBITDA FY costs Karim'!$N$4:$N$12</c:f>
              <c:numCache>
                <c:formatCode>#,##0</c:formatCode>
                <c:ptCount val="8"/>
                <c:pt idx="0">
                  <c:v>2356.29888350182</c:v>
                </c:pt>
                <c:pt idx="1">
                  <c:v>2356.29888350182</c:v>
                </c:pt>
                <c:pt idx="2">
                  <c:v>2509.3049776756802</c:v>
                </c:pt>
                <c:pt idx="3">
                  <c:v>2754.7987867805132</c:v>
                </c:pt>
                <c:pt idx="4">
                  <c:v>3756.0107867805132</c:v>
                </c:pt>
                <c:pt idx="5">
                  <c:v>3756.0107867805132</c:v>
                </c:pt>
                <c:pt idx="6">
                  <c:v>3371.6815573337435</c:v>
                </c:pt>
                <c:pt idx="7">
                  <c:v>3228.5487056075699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F82-4205-B095-A49EAFEFA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329448"/>
        <c:axId val="600329056"/>
      </c:lineChart>
      <c:catAx>
        <c:axId val="600333368"/>
        <c:scaling>
          <c:orientation val="minMax"/>
        </c:scaling>
        <c:delete val="0"/>
        <c:axPos val="b"/>
        <c:title>
          <c:tx>
            <c:strRef>
              <c:f>'CHART EBITDA FY costs Karim'!$P$13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49919388150251709"/>
              <c:y val="0.92833419545184592"/>
            </c:manualLayout>
          </c:layout>
          <c:overlay val="0"/>
          <c:txPr>
            <a:bodyPr/>
            <a:lstStyle/>
            <a:p>
              <a:pPr>
                <a:defRPr sz="90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0326704"/>
        <c:crossesAt val="0"/>
        <c:auto val="1"/>
        <c:lblAlgn val="ctr"/>
        <c:lblOffset val="100"/>
        <c:noMultiLvlLbl val="0"/>
      </c:catAx>
      <c:valAx>
        <c:axId val="600326704"/>
        <c:scaling>
          <c:orientation val="minMax"/>
          <c:min val="0"/>
        </c:scaling>
        <c:delete val="0"/>
        <c:axPos val="l"/>
        <c:title>
          <c:tx>
            <c:strRef>
              <c:f>'CHART EBITDA FY costs Karim'!$Q$13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54644808743169404"/>
              <c:y val="0.76559802287487788"/>
            </c:manualLayout>
          </c:layout>
          <c:overlay val="0"/>
          <c:txPr>
            <a:bodyPr rot="0" vert="horz"/>
            <a:lstStyle/>
            <a:p>
              <a:pPr>
                <a:defRPr sz="900">
                  <a:solidFill>
                    <a:schemeClr val="accent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0333368"/>
        <c:crosses val="autoZero"/>
        <c:crossBetween val="between"/>
      </c:valAx>
      <c:valAx>
        <c:axId val="60032905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600329448"/>
        <c:crosses val="max"/>
        <c:crossBetween val="between"/>
      </c:valAx>
      <c:catAx>
        <c:axId val="600329448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600329056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6529096269731356E-2"/>
          <c:w val="1"/>
          <c:h val="0.746263083222925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FCF YTD old'!$H$3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FCF YTD old'!$U$5:$U$29</c:f>
              <c:strCache>
                <c:ptCount val="8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6">
                  <c:v>#NAME?</c:v>
                </c:pt>
                <c:pt idx="7">
                  <c:v>FCF to
Solvay
share from
cont. ops.</c:v>
                </c:pt>
              </c:strCache>
            </c:strRef>
          </c:cat>
          <c:val>
            <c:numRef>
              <c:f>'CHART FCF YTD old'!$H$5:$H$29</c:f>
              <c:numCache>
                <c:formatCode>#,##0</c:formatCode>
                <c:ptCount val="8"/>
                <c:pt idx="0">
                  <c:v>0</c:v>
                </c:pt>
                <c:pt idx="1">
                  <c:v>2206.65870560757</c:v>
                </c:pt>
                <c:pt idx="2">
                  <c:v>2206.65870560757</c:v>
                </c:pt>
                <c:pt idx="3">
                  <c:v>2206.65870560757</c:v>
                </c:pt>
                <c:pt idx="4">
                  <c:v>2206.65870560757</c:v>
                </c:pt>
                <c:pt idx="5">
                  <c:v>1255</c:v>
                </c:pt>
                <c:pt idx="6">
                  <c:v>1094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8-4246-B230-EC53E273F9E2}"/>
            </c:ext>
          </c:extLst>
        </c:ser>
        <c:ser>
          <c:idx val="1"/>
          <c:order val="1"/>
          <c:tx>
            <c:strRef>
              <c:f>'CHART FCF YTD old'!$I$3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FCF YTD old'!$U$5:$U$29</c:f>
              <c:strCache>
                <c:ptCount val="8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6">
                  <c:v>#NAME?</c:v>
                </c:pt>
                <c:pt idx="7">
                  <c:v>FCF to
Solvay
share from
cont. ops.</c:v>
                </c:pt>
              </c:strCache>
            </c:strRef>
          </c:cat>
          <c:val>
            <c:numRef>
              <c:f>'CHART FCF YTD old'!$I$5:$I$29</c:f>
              <c:numCache>
                <c:formatCode>#,##0</c:formatCode>
                <c:ptCount val="8"/>
                <c:pt idx="0">
                  <c:v>3228.5487056075699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98-4246-B230-EC53E273F9E2}"/>
            </c:ext>
          </c:extLst>
        </c:ser>
        <c:ser>
          <c:idx val="11"/>
          <c:order val="2"/>
          <c:tx>
            <c:strRef>
              <c:f>'CHART FCF YTD old'!$J$3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FCF YTD old'!$U$5:$U$29</c:f>
              <c:strCache>
                <c:ptCount val="8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6">
                  <c:v>#NAME?</c:v>
                </c:pt>
                <c:pt idx="7">
                  <c:v>FCF to
Solvay
share from
cont. ops.</c:v>
                </c:pt>
              </c:strCache>
            </c:strRef>
          </c:cat>
          <c:val>
            <c:numRef>
              <c:f>'CHART FCF YTD old'!$J$5:$J$29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98-4246-B230-EC53E273F9E2}"/>
            </c:ext>
          </c:extLst>
        </c:ser>
        <c:ser>
          <c:idx val="7"/>
          <c:order val="3"/>
          <c:tx>
            <c:strRef>
              <c:f>'CHART FCF YTD old'!$K$3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FCF YTD old'!$K$5:$K$29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98-4246-B230-EC53E273F9E2}"/>
            </c:ext>
          </c:extLst>
        </c:ser>
        <c:ser>
          <c:idx val="4"/>
          <c:order val="4"/>
          <c:tx>
            <c:strRef>
              <c:f>'CHART FCF YTD old'!$N$3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YTD old'!$N$5:$N$29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17.269999999999982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98-4246-B230-EC53E273F9E2}"/>
            </c:ext>
          </c:extLst>
        </c:ser>
        <c:ser>
          <c:idx val="3"/>
          <c:order val="5"/>
          <c:tx>
            <c:strRef>
              <c:f>'CHART FCF YTD old'!$M$3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698-4246-B230-EC53E273F9E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698-4246-B230-EC53E273F9E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698-4246-B230-EC53E273F9E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698-4246-B230-EC53E273F9E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698-4246-B230-EC53E273F9E2}"/>
              </c:ext>
            </c:extLst>
          </c:dPt>
          <c:cat>
            <c:strRef>
              <c:f>'CHART FCF YTD old'!$U$5:$U$29</c:f>
              <c:strCache>
                <c:ptCount val="8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6">
                  <c:v>#NAME?</c:v>
                </c:pt>
                <c:pt idx="7">
                  <c:v>FCF to
Solvay
share from
cont. ops.</c:v>
                </c:pt>
              </c:strCache>
            </c:strRef>
          </c:cat>
          <c:val>
            <c:numRef>
              <c:f>'CHART FCF YTD old'!$M$5:$M$29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81.72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98-4246-B230-EC53E273F9E2}"/>
            </c:ext>
          </c:extLst>
        </c:ser>
        <c:ser>
          <c:idx val="2"/>
          <c:order val="6"/>
          <c:tx>
            <c:strRef>
              <c:f>'CHART FCF YTD old'!$L$3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'CHART FCF YTD old'!$U$5:$U$29</c:f>
              <c:strCache>
                <c:ptCount val="8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6">
                  <c:v>#NAME?</c:v>
                </c:pt>
                <c:pt idx="7">
                  <c:v>FCF to
Solvay
share from
cont. ops.</c:v>
                </c:pt>
              </c:strCache>
            </c:strRef>
          </c:cat>
          <c:val>
            <c:numRef>
              <c:f>'CHART FCF YTD old'!$L$5:$L$29</c:f>
              <c:numCache>
                <c:formatCode>#,##0</c:formatCode>
                <c:ptCount val="8"/>
                <c:pt idx="0">
                  <c:v>0</c:v>
                </c:pt>
                <c:pt idx="1">
                  <c:v>1021.89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951.65870560757003</c:v>
                </c:pt>
                <c:pt idx="6">
                  <c:v>62.01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98-4246-B230-EC53E273F9E2}"/>
            </c:ext>
          </c:extLst>
        </c:ser>
        <c:ser>
          <c:idx val="10"/>
          <c:order val="7"/>
          <c:tx>
            <c:strRef>
              <c:f>'CHART FCF YTD old'!$Q$3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YTD old'!$Q$5:$Q$29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98-4246-B230-EC53E273F9E2}"/>
            </c:ext>
          </c:extLst>
        </c:ser>
        <c:ser>
          <c:idx val="9"/>
          <c:order val="8"/>
          <c:tx>
            <c:strRef>
              <c:f>'CHART FCF YTD old'!$P$3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FCF YTD old'!$P$5:$P$29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98-4246-B230-EC53E273F9E2}"/>
            </c:ext>
          </c:extLst>
        </c:ser>
        <c:ser>
          <c:idx val="5"/>
          <c:order val="9"/>
          <c:tx>
            <c:strRef>
              <c:f>'CHART FCF YTD old'!$O$3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val>
            <c:numRef>
              <c:f>'CHART FCF YTD old'!$O$5:$O$29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698-4246-B230-EC53E273F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5273320"/>
        <c:axId val="605269792"/>
      </c:barChart>
      <c:lineChart>
        <c:grouping val="standard"/>
        <c:varyColors val="0"/>
        <c:ser>
          <c:idx val="8"/>
          <c:order val="11"/>
          <c:tx>
            <c:strRef>
              <c:f>'CHART FCF YTD old'!$S$3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B03-480F-8F3A-38C3102B51E4}"/>
                </c:ext>
              </c:extLst>
            </c:dLbl>
            <c:dLbl>
              <c:idx val="4"/>
              <c:layout>
                <c:manualLayout>
                  <c:x val="-7.3434911545147849E-2"/>
                  <c:y val="-0.3282588193424974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98-4246-B230-EC53E273F9E2}"/>
                </c:ext>
              </c:extLst>
            </c:dLbl>
            <c:dLbl>
              <c:idx val="6"/>
              <c:layout>
                <c:manualLayout>
                  <c:x val="-8.1450557316699201E-2"/>
                  <c:y val="-0.3454250633924996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98-4246-B230-EC53E273F9E2}"/>
                </c:ext>
              </c:extLst>
            </c:dLbl>
            <c:dLbl>
              <c:idx val="7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B03-480F-8F3A-38C3102B51E4}"/>
                </c:ext>
              </c:extLst>
            </c:dLbl>
            <c:dLbl>
              <c:idx val="8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B03-480F-8F3A-38C3102B51E4}"/>
                </c:ext>
              </c:extLst>
            </c:dLbl>
            <c:dLbl>
              <c:idx val="9"/>
              <c:layout>
                <c:manualLayout>
                  <c:x val="-4.0775757575757576E-2"/>
                  <c:y val="0.1050980824859585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98-4246-B230-EC53E273F9E2}"/>
                </c:ext>
              </c:extLst>
            </c:dLbl>
            <c:dLbl>
              <c:idx val="1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B03-480F-8F3A-38C3102B51E4}"/>
                </c:ext>
              </c:extLst>
            </c:dLbl>
            <c:dLbl>
              <c:idx val="11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B03-480F-8F3A-38C3102B51E4}"/>
                </c:ext>
              </c:extLst>
            </c:dLbl>
            <c:dLbl>
              <c:idx val="12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B03-480F-8F3A-38C3102B51E4}"/>
                </c:ext>
              </c:extLst>
            </c:dLbl>
            <c:dLbl>
              <c:idx val="1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B03-480F-8F3A-38C3102B51E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FCF YTD old'!$U$5:$U$29</c:f>
              <c:strCache>
                <c:ptCount val="8"/>
                <c:pt idx="0">
                  <c:v>Underlying
EBITDA
</c:v>
                </c:pt>
                <c:pt idx="1">
                  <c:v>Capex</c:v>
                </c:pt>
                <c:pt idx="2">
                  <c:v>Working
capital</c:v>
                </c:pt>
                <c:pt idx="3">
                  <c:v>Taxes</c:v>
                </c:pt>
                <c:pt idx="4">
                  <c:v>#NAME?</c:v>
                </c:pt>
                <c:pt idx="5">
                  <c:v>Other FCF</c:v>
                </c:pt>
                <c:pt idx="6">
                  <c:v>#NAME?</c:v>
                </c:pt>
                <c:pt idx="7">
                  <c:v>FCF to
Solvay
share from
cont. ops.</c:v>
                </c:pt>
              </c:strCache>
            </c:strRef>
          </c:cat>
          <c:val>
            <c:numRef>
              <c:f>'CHART FCF YTD old'!$S$5:$S$29</c:f>
              <c:numCache>
                <c:formatCode>#,##0</c:formatCode>
                <c:ptCount val="8"/>
                <c:pt idx="0">
                  <c:v>0</c:v>
                </c:pt>
                <c:pt idx="1">
                  <c:v>2206.65870560757</c:v>
                </c:pt>
                <c:pt idx="2">
                  <c:v>2206.65870560757</c:v>
                </c:pt>
                <c:pt idx="3">
                  <c:v>2206.65870560757</c:v>
                </c:pt>
                <c:pt idx="4">
                  <c:v>2206.65870560757</c:v>
                </c:pt>
                <c:pt idx="5">
                  <c:v>1255</c:v>
                </c:pt>
                <c:pt idx="6">
                  <c:v>1094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98-4246-B230-EC53E273F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73320"/>
        <c:axId val="605269792"/>
      </c:lineChart>
      <c:lineChart>
        <c:grouping val="standard"/>
        <c:varyColors val="0"/>
        <c:ser>
          <c:idx val="6"/>
          <c:order val="10"/>
          <c:tx>
            <c:strRef>
              <c:f>'CHART FCF YTD old'!$R$3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1B03-480F-8F3A-38C3102B51E4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B03-480F-8F3A-38C3102B51E4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B03-480F-8F3A-38C3102B51E4}"/>
                </c:ext>
              </c:extLst>
            </c:dLbl>
            <c:dLbl>
              <c:idx val="7"/>
              <c:numFmt formatCode="_-[$€-2]\ * #,##0.00_-;\-[$€-2]\ * #,##0.00_-;_-[$€-2]\ * &quot;-&quot;??_-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1B03-480F-8F3A-38C3102B51E4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1B03-480F-8F3A-38C3102B51E4}"/>
                </c:ext>
              </c:extLst>
            </c:dLbl>
            <c:dLbl>
              <c:idx val="1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1B03-480F-8F3A-38C3102B51E4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B03-480F-8F3A-38C3102B51E4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1B03-480F-8F3A-38C3102B51E4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FCF YTD old'!$T$5:$T$29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FCF YTD old'!$R$5:$R$29</c:f>
              <c:numCache>
                <c:formatCode>#,##0</c:formatCode>
                <c:ptCount val="8"/>
                <c:pt idx="0">
                  <c:v>3228.5487056075699</c:v>
                </c:pt>
                <c:pt idx="1">
                  <c:v>3228.5487056075699</c:v>
                </c:pt>
                <c:pt idx="2">
                  <c:v>2206.65870560757</c:v>
                </c:pt>
                <c:pt idx="3">
                  <c:v>2206.65870560757</c:v>
                </c:pt>
                <c:pt idx="4">
                  <c:v>2206.65870560757</c:v>
                </c:pt>
                <c:pt idx="5">
                  <c:v>2206.65870560757</c:v>
                </c:pt>
                <c:pt idx="6">
                  <c:v>1255</c:v>
                </c:pt>
                <c:pt idx="7">
                  <c:v>1094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698-4246-B230-EC53E273F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67832"/>
        <c:axId val="605274496"/>
      </c:lineChart>
      <c:catAx>
        <c:axId val="6052733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5269792"/>
        <c:crosses val="autoZero"/>
        <c:auto val="1"/>
        <c:lblAlgn val="ctr"/>
        <c:lblOffset val="100"/>
        <c:noMultiLvlLbl val="0"/>
      </c:catAx>
      <c:valAx>
        <c:axId val="605269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5273320"/>
        <c:crosses val="autoZero"/>
        <c:crossBetween val="between"/>
        <c:dispUnits>
          <c:builtInUnit val="thousands"/>
        </c:dispUnits>
      </c:valAx>
      <c:valAx>
        <c:axId val="605274496"/>
        <c:scaling>
          <c:orientation val="minMax"/>
          <c:min val="0"/>
        </c:scaling>
        <c:delete val="1"/>
        <c:axPos val="r"/>
        <c:numFmt formatCode="#,##0" sourceLinked="1"/>
        <c:majorTickMark val="out"/>
        <c:minorTickMark val="none"/>
        <c:tickLblPos val="nextTo"/>
        <c:crossAx val="605267832"/>
        <c:crosses val="max"/>
        <c:crossBetween val="between"/>
      </c:valAx>
      <c:catAx>
        <c:axId val="605267832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605274496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6529096269731356E-2"/>
          <c:w val="1"/>
          <c:h val="0.746263083222925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FCF YTD-old 1'!$H$3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1'!$H$5:$H$31</c:f>
              <c:numCache>
                <c:formatCode>#,##0</c:formatCode>
                <c:ptCount val="6"/>
                <c:pt idx="0">
                  <c:v>0</c:v>
                </c:pt>
                <c:pt idx="1">
                  <c:v>1962.65870560757</c:v>
                </c:pt>
                <c:pt idx="2">
                  <c:v>1634.65870560757</c:v>
                </c:pt>
                <c:pt idx="3">
                  <c:v>1254.65870560757</c:v>
                </c:pt>
                <c:pt idx="4">
                  <c:v>1093.65870560757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94-4285-BD9E-E0AC251176E4}"/>
            </c:ext>
          </c:extLst>
        </c:ser>
        <c:ser>
          <c:idx val="1"/>
          <c:order val="1"/>
          <c:tx>
            <c:strRef>
              <c:f>'CHART FCF YTD-old 1'!$I$3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1'!$I$5:$I$31</c:f>
              <c:numCache>
                <c:formatCode>#,##0</c:formatCode>
                <c:ptCount val="6"/>
                <c:pt idx="0">
                  <c:v>3228.5487056075699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94-4285-BD9E-E0AC251176E4}"/>
            </c:ext>
          </c:extLst>
        </c:ser>
        <c:ser>
          <c:idx val="11"/>
          <c:order val="2"/>
          <c:tx>
            <c:strRef>
              <c:f>'CHART FCF YTD-old 1'!$J$3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1'!$J$5:$J$31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94-4285-BD9E-E0AC251176E4}"/>
            </c:ext>
          </c:extLst>
        </c:ser>
        <c:ser>
          <c:idx val="7"/>
          <c:order val="3"/>
          <c:tx>
            <c:strRef>
              <c:f>'CHART FCF YTD-old 1'!$K$3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FCF YTD-old 1'!$K$5:$K$31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94-4285-BD9E-E0AC251176E4}"/>
            </c:ext>
          </c:extLst>
        </c:ser>
        <c:ser>
          <c:idx val="4"/>
          <c:order val="4"/>
          <c:tx>
            <c:strRef>
              <c:f>'CHART FCF YTD-old 1'!$N$3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YTD-old 1'!$N$5:$N$31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94-4285-BD9E-E0AC251176E4}"/>
            </c:ext>
          </c:extLst>
        </c:ser>
        <c:ser>
          <c:idx val="3"/>
          <c:order val="5"/>
          <c:tx>
            <c:strRef>
              <c:f>'CHART FCF YTD-old 1'!$M$3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D94-4285-BD9E-E0AC251176E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D94-4285-BD9E-E0AC251176E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D94-4285-BD9E-E0AC251176E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D94-4285-BD9E-E0AC251176E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D94-4285-BD9E-E0AC251176E4}"/>
              </c:ext>
            </c:extLst>
          </c:dPt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1'!$M$5:$M$31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94-4285-BD9E-E0AC251176E4}"/>
            </c:ext>
          </c:extLst>
        </c:ser>
        <c:ser>
          <c:idx val="2"/>
          <c:order val="6"/>
          <c:tx>
            <c:strRef>
              <c:f>'CHART FCF YTD-old 1'!$L$3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1'!$L$5:$L$31</c:f>
              <c:numCache>
                <c:formatCode>#,##0</c:formatCode>
                <c:ptCount val="6"/>
                <c:pt idx="0">
                  <c:v>0</c:v>
                </c:pt>
                <c:pt idx="1">
                  <c:v>1265.8899999999999</c:v>
                </c:pt>
                <c:pt idx="2">
                  <c:v>328</c:v>
                </c:pt>
                <c:pt idx="3">
                  <c:v>380</c:v>
                </c:pt>
                <c:pt idx="4">
                  <c:v>160.99999999999997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D94-4285-BD9E-E0AC251176E4}"/>
            </c:ext>
          </c:extLst>
        </c:ser>
        <c:ser>
          <c:idx val="10"/>
          <c:order val="7"/>
          <c:tx>
            <c:strRef>
              <c:f>'CHART FCF YTD-old 1'!$Q$3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YTD-old 1'!$Q$5:$Q$31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D94-4285-BD9E-E0AC251176E4}"/>
            </c:ext>
          </c:extLst>
        </c:ser>
        <c:ser>
          <c:idx val="9"/>
          <c:order val="8"/>
          <c:tx>
            <c:strRef>
              <c:f>'CHART FCF YTD-old 1'!$P$3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FCF YTD-old 1'!$P$5:$P$31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D94-4285-BD9E-E0AC251176E4}"/>
            </c:ext>
          </c:extLst>
        </c:ser>
        <c:ser>
          <c:idx val="5"/>
          <c:order val="9"/>
          <c:tx>
            <c:strRef>
              <c:f>'CHART FCF YTD-old 1'!$O$3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val>
            <c:numRef>
              <c:f>'CHART FCF YTD-old 1'!$O$5:$O$31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D94-4285-BD9E-E0AC25117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5269008"/>
        <c:axId val="605269400"/>
      </c:barChart>
      <c:lineChart>
        <c:grouping val="standard"/>
        <c:varyColors val="0"/>
        <c:ser>
          <c:idx val="8"/>
          <c:order val="11"/>
          <c:tx>
            <c:strRef>
              <c:f>'CHART FCF YTD-old 1'!$S$3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B1B-49F3-9BDB-6C3933FC7151}"/>
                </c:ext>
              </c:extLst>
            </c:dLbl>
            <c:dLbl>
              <c:idx val="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B1B-49F3-9BDB-6C3933FC7151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B1B-49F3-9BDB-6C3933FC7151}"/>
                </c:ext>
              </c:extLst>
            </c:dLbl>
            <c:dLbl>
              <c:idx val="8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B1B-49F3-9BDB-6C3933FC7151}"/>
                </c:ext>
              </c:extLst>
            </c:dLbl>
            <c:dLbl>
              <c:idx val="1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B1B-49F3-9BDB-6C3933FC7151}"/>
                </c:ext>
              </c:extLst>
            </c:dLbl>
            <c:dLbl>
              <c:idx val="11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6B1B-49F3-9BDB-6C3933FC7151}"/>
                </c:ext>
              </c:extLst>
            </c:dLbl>
            <c:dLbl>
              <c:idx val="12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6B1B-49F3-9BDB-6C3933FC7151}"/>
                </c:ext>
              </c:extLst>
            </c:dLbl>
            <c:dLbl>
              <c:idx val="1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6B1B-49F3-9BDB-6C3933FC7151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1'!$S$5:$S$31</c:f>
              <c:numCache>
                <c:formatCode>#,##0</c:formatCode>
                <c:ptCount val="6"/>
                <c:pt idx="0">
                  <c:v>0</c:v>
                </c:pt>
                <c:pt idx="1">
                  <c:v>1962.65870560757</c:v>
                </c:pt>
                <c:pt idx="2">
                  <c:v>1634.65870560757</c:v>
                </c:pt>
                <c:pt idx="3">
                  <c:v>1254.65870560757</c:v>
                </c:pt>
                <c:pt idx="4">
                  <c:v>1093.65870560757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D94-4285-BD9E-E0AC25117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69008"/>
        <c:axId val="605269400"/>
      </c:lineChart>
      <c:lineChart>
        <c:grouping val="standard"/>
        <c:varyColors val="0"/>
        <c:ser>
          <c:idx val="6"/>
          <c:order val="10"/>
          <c:tx>
            <c:strRef>
              <c:f>'CHART FCF YTD-old 1'!$R$3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6B1B-49F3-9BDB-6C3933FC7151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6B1B-49F3-9BDB-6C3933FC7151}"/>
                </c:ext>
              </c:extLst>
            </c:dLbl>
            <c:dLbl>
              <c:idx val="5"/>
              <c:numFmt formatCode="_-[$€-2]\ * #,##0.00_-;\-[$€-2]\ * #,##0.00_-;_-[$€-2]\ * &quot;-&quot;??_-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6B1B-49F3-9BDB-6C3933FC7151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6B1B-49F3-9BDB-6C3933FC7151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6B1B-49F3-9BDB-6C3933FC7151}"/>
                </c:ext>
              </c:extLst>
            </c:dLbl>
            <c:dLbl>
              <c:idx val="1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B1B-49F3-9BDB-6C3933FC7151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6B1B-49F3-9BDB-6C3933FC7151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6B1B-49F3-9BDB-6C3933FC7151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FCF YTD-old 1'!$T$5:$T$31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'CHART FCF YTD-old 1'!$R$5:$R$31</c:f>
              <c:numCache>
                <c:formatCode>#,##0</c:formatCode>
                <c:ptCount val="6"/>
                <c:pt idx="0">
                  <c:v>3228.5487056075699</c:v>
                </c:pt>
                <c:pt idx="1">
                  <c:v>3228.5487056075699</c:v>
                </c:pt>
                <c:pt idx="2">
                  <c:v>1962.65870560757</c:v>
                </c:pt>
                <c:pt idx="3">
                  <c:v>1634.65870560757</c:v>
                </c:pt>
                <c:pt idx="4">
                  <c:v>1254.65870560757</c:v>
                </c:pt>
                <c:pt idx="5">
                  <c:v>1094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D94-4285-BD9E-E0AC25117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68224"/>
        <c:axId val="605270968"/>
      </c:lineChart>
      <c:catAx>
        <c:axId val="6052690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5269400"/>
        <c:crosses val="autoZero"/>
        <c:auto val="1"/>
        <c:lblAlgn val="ctr"/>
        <c:lblOffset val="100"/>
        <c:noMultiLvlLbl val="0"/>
      </c:catAx>
      <c:valAx>
        <c:axId val="605269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5269008"/>
        <c:crosses val="autoZero"/>
        <c:crossBetween val="between"/>
        <c:dispUnits>
          <c:builtInUnit val="thousands"/>
        </c:dispUnits>
      </c:valAx>
      <c:valAx>
        <c:axId val="605270968"/>
        <c:scaling>
          <c:orientation val="minMax"/>
          <c:min val="0"/>
        </c:scaling>
        <c:delete val="1"/>
        <c:axPos val="r"/>
        <c:numFmt formatCode="#,##0" sourceLinked="1"/>
        <c:majorTickMark val="out"/>
        <c:minorTickMark val="none"/>
        <c:tickLblPos val="nextTo"/>
        <c:crossAx val="605268224"/>
        <c:crosses val="max"/>
        <c:crossBetween val="between"/>
      </c:valAx>
      <c:catAx>
        <c:axId val="605268224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605270968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Q'!$E$22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59322167837694"/>
          <c:y val="0.35555555555555557"/>
        </c:manualLayout>
      </c:layout>
      <c:overlay val="1"/>
      <c:txPr>
        <a:bodyPr/>
        <a:lstStyle/>
        <a:p>
          <a:pPr>
            <a:defRPr sz="16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7CD9-4F9E-A1C7-514680A8661B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7CD9-4F9E-A1C7-514680A866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7CD9-4F9E-A1C7-514680A8661B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7CD9-4F9E-A1C7-514680A8661B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9-7CD9-4F9E-A1C7-514680A8661B}"/>
              </c:ext>
            </c:extLst>
          </c:dPt>
          <c:dLbls>
            <c:dLbl>
              <c:idx val="0"/>
              <c:layout>
                <c:manualLayout>
                  <c:x val="-8.8888982132829253E-2"/>
                  <c:y val="-6.666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D9-4F9E-A1C7-514680A8661B}"/>
                </c:ext>
              </c:extLst>
            </c:dLbl>
            <c:dLbl>
              <c:idx val="1"/>
              <c:layout>
                <c:manualLayout>
                  <c:x val="7.9925675255132902E-2"/>
                  <c:y val="-0.13777777777777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D9-4F9E-A1C7-514680A8661B}"/>
                </c:ext>
              </c:extLst>
            </c:dLbl>
            <c:dLbl>
              <c:idx val="2"/>
              <c:layout>
                <c:manualLayout>
                  <c:x val="-4.2669592661515408E-3"/>
                  <c:y val="9.777777777777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D9-4F9E-A1C7-514680A8661B}"/>
                </c:ext>
              </c:extLst>
            </c:dLbl>
            <c:dLbl>
              <c:idx val="3"/>
              <c:layout>
                <c:manualLayout>
                  <c:x val="-3.999998600175466E-2"/>
                  <c:y val="0.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D9-4F9E-A1C7-514680A8661B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Q'!$B$24:$B$28</c:f>
              <c:strCache>
                <c:ptCount val="3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</c:strCache>
            </c:strRef>
          </c:cat>
          <c:val>
            <c:numRef>
              <c:f>'CHART Pie Q'!$E$24:$E$28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D9-4F9E-A1C7-514680A86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38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9006236605745386E-2"/>
          <c:w val="1"/>
          <c:h val="0.834948108550651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FCF YTD-old 1'!$H$3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1'!$H$5:$H$31</c:f>
              <c:numCache>
                <c:formatCode>#,##0</c:formatCode>
                <c:ptCount val="6"/>
                <c:pt idx="0">
                  <c:v>0</c:v>
                </c:pt>
                <c:pt idx="1">
                  <c:v>1962.65870560757</c:v>
                </c:pt>
                <c:pt idx="2">
                  <c:v>1634.65870560757</c:v>
                </c:pt>
                <c:pt idx="3">
                  <c:v>1254.65870560757</c:v>
                </c:pt>
                <c:pt idx="4">
                  <c:v>1093.65870560757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58-4F0C-9C19-59DB23671DF1}"/>
            </c:ext>
          </c:extLst>
        </c:ser>
        <c:ser>
          <c:idx val="1"/>
          <c:order val="1"/>
          <c:tx>
            <c:strRef>
              <c:f>'CHART FCF YTD-old 1'!$I$3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rgbClr val="25284C"/>
            </a:solidFill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1'!$I$5:$I$31</c:f>
              <c:numCache>
                <c:formatCode>#,##0</c:formatCode>
                <c:ptCount val="6"/>
                <c:pt idx="0">
                  <c:v>3228.5487056075699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58-4F0C-9C19-59DB23671DF1}"/>
            </c:ext>
          </c:extLst>
        </c:ser>
        <c:ser>
          <c:idx val="11"/>
          <c:order val="2"/>
          <c:tx>
            <c:strRef>
              <c:f>'CHART FCF YTD-old 1'!$J$3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1'!$J$5:$J$31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58-4F0C-9C19-59DB23671DF1}"/>
            </c:ext>
          </c:extLst>
        </c:ser>
        <c:ser>
          <c:idx val="7"/>
          <c:order val="3"/>
          <c:tx>
            <c:strRef>
              <c:f>'CHART FCF YTD-old 1'!$K$3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FCF YTD-old 1'!$K$5:$K$31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58-4F0C-9C19-59DB23671DF1}"/>
            </c:ext>
          </c:extLst>
        </c:ser>
        <c:ser>
          <c:idx val="4"/>
          <c:order val="4"/>
          <c:tx>
            <c:strRef>
              <c:f>'CHART FCF YTD-old 1'!$N$3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YTD-old 1'!$N$5:$N$31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58-4F0C-9C19-59DB23671DF1}"/>
            </c:ext>
          </c:extLst>
        </c:ser>
        <c:ser>
          <c:idx val="3"/>
          <c:order val="5"/>
          <c:tx>
            <c:strRef>
              <c:f>'CHART FCF YTD-old 1'!$M$3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58-4F0C-9C19-59DB23671DF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58-4F0C-9C19-59DB23671DF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58-4F0C-9C19-59DB23671DF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58-4F0C-9C19-59DB23671DF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158-4F0C-9C19-59DB23671DF1}"/>
              </c:ext>
            </c:extLst>
          </c:dPt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1'!$M$5:$M$31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58-4F0C-9C19-59DB23671DF1}"/>
            </c:ext>
          </c:extLst>
        </c:ser>
        <c:ser>
          <c:idx val="2"/>
          <c:order val="6"/>
          <c:tx>
            <c:strRef>
              <c:f>'CHART FCF YTD-old 1'!$L$3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rgbClr val="9498CB"/>
            </a:solidFill>
          </c:spPr>
          <c:invertIfNegative val="0"/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1'!$L$5:$L$31</c:f>
              <c:numCache>
                <c:formatCode>#,##0</c:formatCode>
                <c:ptCount val="6"/>
                <c:pt idx="0">
                  <c:v>0</c:v>
                </c:pt>
                <c:pt idx="1">
                  <c:v>1265.8899999999999</c:v>
                </c:pt>
                <c:pt idx="2">
                  <c:v>328</c:v>
                </c:pt>
                <c:pt idx="3">
                  <c:v>380</c:v>
                </c:pt>
                <c:pt idx="4">
                  <c:v>160.99999999999997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158-4F0C-9C19-59DB23671DF1}"/>
            </c:ext>
          </c:extLst>
        </c:ser>
        <c:ser>
          <c:idx val="10"/>
          <c:order val="7"/>
          <c:tx>
            <c:strRef>
              <c:f>'CHART FCF YTD-old 1'!$Q$3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FCF YTD-old 1'!$Q$5:$Q$31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158-4F0C-9C19-59DB23671DF1}"/>
            </c:ext>
          </c:extLst>
        </c:ser>
        <c:ser>
          <c:idx val="9"/>
          <c:order val="8"/>
          <c:tx>
            <c:strRef>
              <c:f>'CHART FCF YTD-old 1'!$P$3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FCF YTD-old 1'!$P$5:$P$31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158-4F0C-9C19-59DB23671DF1}"/>
            </c:ext>
          </c:extLst>
        </c:ser>
        <c:ser>
          <c:idx val="5"/>
          <c:order val="9"/>
          <c:tx>
            <c:strRef>
              <c:f>'CHART FCF YTD-old 1'!$O$3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val>
            <c:numRef>
              <c:f>'CHART FCF YTD-old 1'!$O$5:$O$31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58-4F0C-9C19-59DB23671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5274104"/>
        <c:axId val="605271360"/>
      </c:barChart>
      <c:lineChart>
        <c:grouping val="standard"/>
        <c:varyColors val="0"/>
        <c:ser>
          <c:idx val="8"/>
          <c:order val="11"/>
          <c:tx>
            <c:strRef>
              <c:f>'CHART FCF YTD-old 1'!$S$3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100"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AF8-4FA5-BBC8-2994E6B55D9D}"/>
                </c:ext>
              </c:extLst>
            </c:dLbl>
            <c:dLbl>
              <c:idx val="5"/>
              <c:spPr>
                <a:noFill/>
              </c:spPr>
              <c:txPr>
                <a:bodyPr/>
                <a:lstStyle/>
                <a:p>
                  <a:pPr>
                    <a:defRPr sz="1000"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AF8-4FA5-BBC8-2994E6B55D9D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100">
                    <a:solidFill>
                      <a:srgbClr val="25284C"/>
                    </a:solidFill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FCF YTD-old 1'!$U$5:$U$31</c:f>
              <c:strCache>
                <c:ptCount val="6"/>
                <c:pt idx="0">
                  <c:v>Underlying
EBITDA
</c:v>
                </c:pt>
                <c:pt idx="1">
                  <c:v>#NAME?</c:v>
                </c:pt>
                <c:pt idx="2">
                  <c:v>#NAME?</c:v>
                </c:pt>
                <c:pt idx="3">
                  <c:v>#NAME?</c:v>
                </c:pt>
                <c:pt idx="4">
                  <c:v>#NAME?</c:v>
                </c:pt>
                <c:pt idx="5">
                  <c:v>FCF to
Solvay
share from
cont. ops.</c:v>
                </c:pt>
              </c:strCache>
            </c:strRef>
          </c:cat>
          <c:val>
            <c:numRef>
              <c:f>'CHART FCF YTD-old 1'!$S$5:$S$31</c:f>
              <c:numCache>
                <c:formatCode>#,##0</c:formatCode>
                <c:ptCount val="6"/>
                <c:pt idx="0">
                  <c:v>0</c:v>
                </c:pt>
                <c:pt idx="1">
                  <c:v>1962.65870560757</c:v>
                </c:pt>
                <c:pt idx="2">
                  <c:v>1634.65870560757</c:v>
                </c:pt>
                <c:pt idx="3">
                  <c:v>1254.65870560757</c:v>
                </c:pt>
                <c:pt idx="4">
                  <c:v>1093.65870560757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158-4F0C-9C19-59DB23671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74104"/>
        <c:axId val="605271360"/>
      </c:lineChart>
      <c:lineChart>
        <c:grouping val="standard"/>
        <c:varyColors val="0"/>
        <c:ser>
          <c:idx val="6"/>
          <c:order val="10"/>
          <c:tx>
            <c:strRef>
              <c:f>'CHART FCF YTD-old 1'!$R$3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AF8-4FA5-BBC8-2994E6B55D9D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AF8-4FA5-BBC8-2994E6B55D9D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AF8-4FA5-BBC8-2994E6B55D9D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AF8-4FA5-BBC8-2994E6B55D9D}"/>
                </c:ext>
              </c:extLst>
            </c:dLbl>
            <c:dLbl>
              <c:idx val="1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AF8-4FA5-BBC8-2994E6B55D9D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1AF8-4FA5-BBC8-2994E6B55D9D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b="1">
                      <a:solidFill>
                        <a:srgbClr val="25284C"/>
                      </a:solidFill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AF8-4FA5-BBC8-2994E6B55D9D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25284C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FCF YTD-old 1'!$T$5:$T$31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'CHART FCF YTD-old 1'!$R$5:$R$31</c:f>
              <c:numCache>
                <c:formatCode>#,##0</c:formatCode>
                <c:ptCount val="6"/>
                <c:pt idx="0">
                  <c:v>3228.5487056075699</c:v>
                </c:pt>
                <c:pt idx="1">
                  <c:v>3228.5487056075699</c:v>
                </c:pt>
                <c:pt idx="2">
                  <c:v>1962.65870560757</c:v>
                </c:pt>
                <c:pt idx="3">
                  <c:v>1634.65870560757</c:v>
                </c:pt>
                <c:pt idx="4">
                  <c:v>1254.65870560757</c:v>
                </c:pt>
                <c:pt idx="5">
                  <c:v>1094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58-4F0C-9C19-59DB23671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70184"/>
        <c:axId val="605271752"/>
      </c:lineChart>
      <c:catAx>
        <c:axId val="605274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 w="19050">
            <a:solidFill>
              <a:srgbClr val="8496B0"/>
            </a:solidFill>
          </a:ln>
        </c:spPr>
        <c:crossAx val="605271360"/>
        <c:crosses val="autoZero"/>
        <c:auto val="1"/>
        <c:lblAlgn val="ctr"/>
        <c:lblOffset val="100"/>
        <c:noMultiLvlLbl val="0"/>
      </c:catAx>
      <c:valAx>
        <c:axId val="6052713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5274104"/>
        <c:crosses val="autoZero"/>
        <c:crossBetween val="between"/>
        <c:dispUnits>
          <c:builtInUnit val="thousands"/>
        </c:dispUnits>
      </c:valAx>
      <c:valAx>
        <c:axId val="605271752"/>
        <c:scaling>
          <c:orientation val="minMax"/>
          <c:min val="0"/>
        </c:scaling>
        <c:delete val="1"/>
        <c:axPos val="r"/>
        <c:numFmt formatCode="#,##0" sourceLinked="1"/>
        <c:majorTickMark val="out"/>
        <c:minorTickMark val="none"/>
        <c:tickLblPos val="nextTo"/>
        <c:crossAx val="605270184"/>
        <c:crosses val="max"/>
        <c:crossBetween val="between"/>
      </c:valAx>
      <c:catAx>
        <c:axId val="605270184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605271752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rgbClr val="EDEDED"/>
    </a:solidFill>
    <a:ln>
      <a:noFill/>
    </a:ln>
  </c:spPr>
  <c:txPr>
    <a:bodyPr/>
    <a:lstStyle/>
    <a:p>
      <a:pPr>
        <a:defRPr sz="1100">
          <a:latin typeface="Verdana" panose="020B0604030504040204" pitchFamily="34" charset="0"/>
          <a:ea typeface="Verdana" panose="020B060403050404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6.8462331432522408E-2"/>
          <c:w val="1"/>
          <c:h val="0.859999767137973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Net Debt YTD-old 1'!$H$3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Net Debt YTD-old 1'!$U$5:$U$16</c:f>
              <c:strCache>
                <c:ptCount val="8"/>
                <c:pt idx="0">
                  <c:v>September 30, 2022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Use of 
provisions
for additional 
voluntary 
contributions
pension plans)</c:v>
                </c:pt>
                <c:pt idx="4">
                  <c:v>Remeasu-
rements
(forex)</c:v>
                </c:pt>
                <c:pt idx="5">
                  <c:v>In/outflow
from M&amp;A</c:v>
                </c:pt>
                <c:pt idx="6">
                  <c:v>Changes
in scope
&amp; other</c:v>
                </c:pt>
                <c:pt idx="7">
                  <c:v>December 31, 2022</c:v>
                </c:pt>
              </c:strCache>
            </c:strRef>
          </c:cat>
          <c:val>
            <c:numRef>
              <c:f>'CHART Net Debt YTD-old 1'!$H$5:$H$16</c:f>
              <c:numCache>
                <c:formatCode>#,##0</c:formatCode>
                <c:ptCount val="8"/>
                <c:pt idx="0">
                  <c:v>0</c:v>
                </c:pt>
                <c:pt idx="1">
                  <c:v>-2714.6689985252615</c:v>
                </c:pt>
                <c:pt idx="2">
                  <c:v>-2714.6689985252615</c:v>
                </c:pt>
                <c:pt idx="3">
                  <c:v>-3113.9289985252617</c:v>
                </c:pt>
                <c:pt idx="4">
                  <c:v>-3268.9289985252617</c:v>
                </c:pt>
                <c:pt idx="5">
                  <c:v>-3268.9289985252617</c:v>
                </c:pt>
                <c:pt idx="6">
                  <c:v>-3268.9289985252617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8-4C4D-BC37-39C61E1FB008}"/>
            </c:ext>
          </c:extLst>
        </c:ser>
        <c:ser>
          <c:idx val="1"/>
          <c:order val="1"/>
          <c:tx>
            <c:strRef>
              <c:f>'CHART Net Debt YTD-old 1'!$I$3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Net Debt YTD-old 1'!$U$5:$U$16</c:f>
              <c:strCache>
                <c:ptCount val="8"/>
                <c:pt idx="0">
                  <c:v>September 30, 2022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Use of 
provisions
for additional 
voluntary 
contributions
pension plans)</c:v>
                </c:pt>
                <c:pt idx="4">
                  <c:v>Remeasu-
rements
(forex)</c:v>
                </c:pt>
                <c:pt idx="5">
                  <c:v>In/outflow
from M&amp;A</c:v>
                </c:pt>
                <c:pt idx="6">
                  <c:v>Changes
in scope
&amp; other</c:v>
                </c:pt>
                <c:pt idx="7">
                  <c:v>December 31, 2022</c:v>
                </c:pt>
              </c:strCache>
            </c:strRef>
          </c:cat>
          <c:val>
            <c:numRef>
              <c:f>'CHART Net Debt YTD-old 1'!$I$5:$I$16</c:f>
              <c:numCache>
                <c:formatCode>#,##0</c:formatCode>
                <c:ptCount val="8"/>
                <c:pt idx="0">
                  <c:v>-2008.6089985252615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-1791.3877883735854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C8-4C4D-BC37-39C61E1FB008}"/>
            </c:ext>
          </c:extLst>
        </c:ser>
        <c:ser>
          <c:idx val="11"/>
          <c:order val="2"/>
          <c:tx>
            <c:strRef>
              <c:f>'CHART Net Debt YTD-old 1'!$J$3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Net Debt YTD-old 1'!$U$5:$U$16</c:f>
              <c:strCache>
                <c:ptCount val="8"/>
                <c:pt idx="0">
                  <c:v>September 30, 2022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Use of 
provisions
for additional 
voluntary 
contributions
pension plans)</c:v>
                </c:pt>
                <c:pt idx="4">
                  <c:v>Remeasu-
rements
(forex)</c:v>
                </c:pt>
                <c:pt idx="5">
                  <c:v>In/outflow
from M&amp;A</c:v>
                </c:pt>
                <c:pt idx="6">
                  <c:v>Changes
in scope
&amp; other</c:v>
                </c:pt>
                <c:pt idx="7">
                  <c:v>December 31, 2022</c:v>
                </c:pt>
              </c:strCache>
            </c:strRef>
          </c:cat>
          <c:val>
            <c:numRef>
              <c:f>'CHART Net Debt YTD-old 1'!$J$5:$J$16</c:f>
              <c:numCache>
                <c:formatCode>#,##0</c:formatCode>
                <c:ptCount val="8"/>
                <c:pt idx="0">
                  <c:v>-1800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C8-4C4D-BC37-39C61E1FB008}"/>
            </c:ext>
          </c:extLst>
        </c:ser>
        <c:ser>
          <c:idx val="7"/>
          <c:order val="3"/>
          <c:tx>
            <c:strRef>
              <c:f>'CHART Net Debt YTD-old 1'!$K$3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Net Debt YTD-old 1'!$K$5:$K$16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C8-4C4D-BC37-39C61E1FB008}"/>
            </c:ext>
          </c:extLst>
        </c:ser>
        <c:ser>
          <c:idx val="4"/>
          <c:order val="4"/>
          <c:tx>
            <c:strRef>
              <c:f>'CHART Net Debt YTD-old 1'!$N$3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Net Debt YTD-old 1'!$N$5:$N$16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C8-4C4D-BC37-39C61E1FB008}"/>
            </c:ext>
          </c:extLst>
        </c:ser>
        <c:ser>
          <c:idx val="3"/>
          <c:order val="5"/>
          <c:tx>
            <c:strRef>
              <c:f>'CHART Net Debt YTD-old 1'!$M$3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1C8-4C4D-BC37-39C61E1FB00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1C8-4C4D-BC37-39C61E1FB00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1C8-4C4D-BC37-39C61E1FB00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1C8-4C4D-BC37-39C61E1FB00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1C8-4C4D-BC37-39C61E1FB008}"/>
              </c:ext>
            </c:extLst>
          </c:dPt>
          <c:cat>
            <c:strRef>
              <c:f>'CHART Net Debt YTD-old 1'!$U$5:$U$16</c:f>
              <c:strCache>
                <c:ptCount val="8"/>
                <c:pt idx="0">
                  <c:v>September 30, 2022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Use of 
provisions
for additional 
voluntary 
contributions
pension plans)</c:v>
                </c:pt>
                <c:pt idx="4">
                  <c:v>Remeasu-
rements
(forex)</c:v>
                </c:pt>
                <c:pt idx="5">
                  <c:v>In/outflow
from M&amp;A</c:v>
                </c:pt>
                <c:pt idx="6">
                  <c:v>Changes
in scope
&amp; other</c:v>
                </c:pt>
                <c:pt idx="7">
                  <c:v>December 31, 2022</c:v>
                </c:pt>
              </c:strCache>
            </c:strRef>
          </c:cat>
          <c:val>
            <c:numRef>
              <c:f>'CHART Net Debt YTD-old 1'!$M$5:$M$16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C8-4C4D-BC37-39C61E1FB008}"/>
            </c:ext>
          </c:extLst>
        </c:ser>
        <c:ser>
          <c:idx val="2"/>
          <c:order val="6"/>
          <c:tx>
            <c:strRef>
              <c:f>'CHART Net Debt YTD-old 1'!$L$3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'CHART Net Debt YTD-old 1'!$U$5:$U$16</c:f>
              <c:strCache>
                <c:ptCount val="8"/>
                <c:pt idx="0">
                  <c:v>September 30, 2022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Use of 
provisions
for additional 
voluntary 
contributions
pension plans)</c:v>
                </c:pt>
                <c:pt idx="4">
                  <c:v>Remeasu-
rements
(forex)</c:v>
                </c:pt>
                <c:pt idx="5">
                  <c:v>In/outflow
from M&amp;A</c:v>
                </c:pt>
                <c:pt idx="6">
                  <c:v>Changes
in scope
&amp; other</c:v>
                </c:pt>
                <c:pt idx="7">
                  <c:v>December 31, 2022</c:v>
                </c:pt>
              </c:strCache>
            </c:strRef>
          </c:cat>
          <c:val>
            <c:numRef>
              <c:f>'CHART Net Debt YTD-old 1'!$L$5:$L$16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C8-4C4D-BC37-39C61E1FB008}"/>
            </c:ext>
          </c:extLst>
        </c:ser>
        <c:ser>
          <c:idx val="10"/>
          <c:order val="7"/>
          <c:tx>
            <c:strRef>
              <c:f>'CHART Net Debt YTD-old 1'!$Q$3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Net Debt YTD-old 1'!$Q$5:$Q$16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1C8-4C4D-BC37-39C61E1FB008}"/>
            </c:ext>
          </c:extLst>
        </c:ser>
        <c:ser>
          <c:idx val="9"/>
          <c:order val="8"/>
          <c:tx>
            <c:strRef>
              <c:f>'CHART Net Debt YTD-old 1'!$P$3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Net Debt YTD-old 1'!$P$5:$P$16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1C8-4C4D-BC37-39C61E1FB008}"/>
            </c:ext>
          </c:extLst>
        </c:ser>
        <c:ser>
          <c:idx val="5"/>
          <c:order val="9"/>
          <c:tx>
            <c:strRef>
              <c:f>'CHART Net Debt YTD-old 1'!$O$3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F-31C8-4C4D-BC37-39C61E1FB00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1-31C8-4C4D-BC37-39C61E1FB00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1C8-4C4D-BC37-39C61E1FB008}"/>
              </c:ext>
            </c:extLst>
          </c:dPt>
          <c:val>
            <c:numRef>
              <c:f>'CHART Net Debt YTD-old 1'!$O$5:$O$16</c:f>
              <c:numCache>
                <c:formatCode>#,##0</c:formatCode>
                <c:ptCount val="8"/>
                <c:pt idx="0">
                  <c:v>0</c:v>
                </c:pt>
                <c:pt idx="1">
                  <c:v>-1093.94</c:v>
                </c:pt>
                <c:pt idx="2">
                  <c:v>-399.26</c:v>
                </c:pt>
                <c:pt idx="3">
                  <c:v>-155</c:v>
                </c:pt>
                <c:pt idx="4">
                  <c:v>0</c:v>
                </c:pt>
                <c:pt idx="5">
                  <c:v>0</c:v>
                </c:pt>
                <c:pt idx="6">
                  <c:v>-322.4587898483237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1C8-4C4D-BC37-39C61E1FB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5270576"/>
        <c:axId val="605272144"/>
      </c:barChart>
      <c:lineChart>
        <c:grouping val="standard"/>
        <c:varyColors val="0"/>
        <c:ser>
          <c:idx val="8"/>
          <c:order val="11"/>
          <c:tx>
            <c:strRef>
              <c:f>'CHART Net Debt YTD-old 1'!$S$3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036F-412D-BE91-F7445D83EBAC}"/>
                </c:ext>
              </c:extLst>
            </c:dLbl>
            <c:dLbl>
              <c:idx val="3"/>
              <c:layout>
                <c:manualLayout>
                  <c:x val="-6.9494488188976383E-2"/>
                  <c:y val="0.2081232492997199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C8-4C4D-BC37-39C61E1FB008}"/>
                </c:ext>
              </c:extLst>
            </c:dLbl>
            <c:dLbl>
              <c:idx val="5"/>
              <c:layout>
                <c:manualLayout>
                  <c:x val="-5.7905686789151353E-2"/>
                  <c:y val="8.788190469299027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C8-4C4D-BC37-39C61E1FB008}"/>
                </c:ext>
              </c:extLst>
            </c:dLbl>
            <c:dLbl>
              <c:idx val="7"/>
              <c:layout>
                <c:manualLayout>
                  <c:x val="-1.380559930008749E-2"/>
                  <c:y val="0.6107845342861554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C8-4C4D-BC37-39C61E1FB008}"/>
                </c:ext>
              </c:extLst>
            </c:dLbl>
            <c:dLbl>
              <c:idx val="8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36F-412D-BE91-F7445D83EBAC}"/>
                </c:ext>
              </c:extLst>
            </c:dLbl>
            <c:dLbl>
              <c:idx val="11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036F-412D-BE91-F7445D83EBAC}"/>
                </c:ext>
              </c:extLst>
            </c:dLbl>
            <c:dLbl>
              <c:idx val="12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36F-412D-BE91-F7445D83EBAC}"/>
                </c:ext>
              </c:extLst>
            </c:dLbl>
            <c:dLbl>
              <c:idx val="1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036F-412D-BE91-F7445D83EBAC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Net Debt YTD-old 1'!$U$5:$U$16</c:f>
              <c:strCache>
                <c:ptCount val="8"/>
                <c:pt idx="0">
                  <c:v>September 30, 2022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Use of 
provisions
for additional 
voluntary 
contributions
pension plans)</c:v>
                </c:pt>
                <c:pt idx="4">
                  <c:v>Remeasu-
rements
(forex)</c:v>
                </c:pt>
                <c:pt idx="5">
                  <c:v>In/outflow
from M&amp;A</c:v>
                </c:pt>
                <c:pt idx="6">
                  <c:v>Changes
in scope
&amp; other</c:v>
                </c:pt>
                <c:pt idx="7">
                  <c:v>December 31, 2022</c:v>
                </c:pt>
              </c:strCache>
            </c:strRef>
          </c:cat>
          <c:val>
            <c:numRef>
              <c:f>'CHART Net Debt YTD-old 1'!$S$5:$S$16</c:f>
              <c:numCache>
                <c:formatCode>#,##0</c:formatCode>
                <c:ptCount val="8"/>
                <c:pt idx="0">
                  <c:v>0</c:v>
                </c:pt>
                <c:pt idx="1">
                  <c:v>-2714.6689985252615</c:v>
                </c:pt>
                <c:pt idx="2">
                  <c:v>-2714.6689985252615</c:v>
                </c:pt>
                <c:pt idx="3">
                  <c:v>-3113.9289985252617</c:v>
                </c:pt>
                <c:pt idx="4">
                  <c:v>-3268.9289985252617</c:v>
                </c:pt>
                <c:pt idx="5">
                  <c:v>-3268.9289985252617</c:v>
                </c:pt>
                <c:pt idx="6">
                  <c:v>-3268.9289985252617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1C8-4C4D-BC37-39C61E1FB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70576"/>
        <c:axId val="605272144"/>
      </c:lineChart>
      <c:lineChart>
        <c:grouping val="standard"/>
        <c:varyColors val="0"/>
        <c:ser>
          <c:idx val="6"/>
          <c:order val="10"/>
          <c:tx>
            <c:strRef>
              <c:f>'CHART Net Debt YTD-old 1'!$R$3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036F-412D-BE91-F7445D83EBAC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036F-412D-BE91-F7445D83EBAC}"/>
                </c:ext>
              </c:extLst>
            </c:dLbl>
            <c:dLbl>
              <c:idx val="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036F-412D-BE91-F7445D83EBAC}"/>
                </c:ext>
              </c:extLst>
            </c:dLbl>
            <c:dLbl>
              <c:idx val="3"/>
              <c:layout>
                <c:manualLayout>
                  <c:x val="-3.7050043744531934E-2"/>
                  <c:y val="-0.1065824124925560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1C8-4C4D-BC37-39C61E1FB008}"/>
                </c:ext>
              </c:extLst>
            </c:dLbl>
            <c:dLbl>
              <c:idx val="5"/>
              <c:layout>
                <c:manualLayout>
                  <c:x val="-3.8361154855643044E-2"/>
                  <c:y val="-6.151393063240238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1C8-4C4D-BC37-39C61E1FB008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36F-412D-BE91-F7445D83EBAC}"/>
                </c:ext>
              </c:extLst>
            </c:dLbl>
            <c:dLbl>
              <c:idx val="7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036F-412D-BE91-F7445D83EBAC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036F-412D-BE91-F7445D83EBAC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036F-412D-BE91-F7445D83EBAC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036F-412D-BE91-F7445D83EBAC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Net Debt YTD-old 1'!$T$5:$T$16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Net Debt YTD-old 1'!$R$5:$R$16</c:f>
              <c:numCache>
                <c:formatCode>#,##0</c:formatCode>
                <c:ptCount val="8"/>
                <c:pt idx="0">
                  <c:v>-3808.6089985252615</c:v>
                </c:pt>
                <c:pt idx="1">
                  <c:v>-3808.6089985252615</c:v>
                </c:pt>
                <c:pt idx="2">
                  <c:v>-3113.9289985252617</c:v>
                </c:pt>
                <c:pt idx="3">
                  <c:v>-3268.9289985252617</c:v>
                </c:pt>
                <c:pt idx="4">
                  <c:v>-3268.9289985252617</c:v>
                </c:pt>
                <c:pt idx="5">
                  <c:v>-3268.9289985252617</c:v>
                </c:pt>
                <c:pt idx="6">
                  <c:v>-3591.3877883735854</c:v>
                </c:pt>
                <c:pt idx="7">
                  <c:v>-3591.3877883735854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1C8-4C4D-BC37-39C61E1FB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274888"/>
        <c:axId val="605272928"/>
      </c:lineChart>
      <c:catAx>
        <c:axId val="605270576"/>
        <c:scaling>
          <c:orientation val="minMax"/>
        </c:scaling>
        <c:delete val="0"/>
        <c:axPos val="t"/>
        <c:title>
          <c:tx>
            <c:strRef>
              <c:f>'CHART Net Debt YTD-old 1'!$U$6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3.0285564304461943E-2"/>
              <c:y val="0.61668921532862009"/>
            </c:manualLayout>
          </c:layout>
          <c:overlay val="0"/>
          <c:txPr>
            <a:bodyPr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5272144"/>
        <c:crosses val="autoZero"/>
        <c:auto val="1"/>
        <c:lblAlgn val="ctr"/>
        <c:lblOffset val="100"/>
        <c:noMultiLvlLbl val="0"/>
      </c:catAx>
      <c:valAx>
        <c:axId val="605272144"/>
        <c:scaling>
          <c:orientation val="maxMin"/>
          <c:max val="0"/>
        </c:scaling>
        <c:delete val="0"/>
        <c:axPos val="l"/>
        <c:title>
          <c:tx>
            <c:strRef>
              <c:f>'CHART Net Debt YTD-old 1'!$U$7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3.1428521434820646E-2"/>
              <c:y val="0.29722931692361987"/>
            </c:manualLayout>
          </c:layout>
          <c:overlay val="0"/>
          <c:txPr>
            <a:bodyPr rot="0" vert="horz"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5270576"/>
        <c:crosses val="autoZero"/>
        <c:crossBetween val="between"/>
        <c:dispUnits>
          <c:builtInUnit val="thousands"/>
        </c:dispUnits>
      </c:valAx>
      <c:valAx>
        <c:axId val="605272928"/>
        <c:scaling>
          <c:orientation val="maxMin"/>
          <c:max val="0"/>
        </c:scaling>
        <c:delete val="1"/>
        <c:axPos val="r"/>
        <c:title>
          <c:tx>
            <c:strRef>
              <c:f>'CHART Net Debt YTD-old 1'!$U$16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90589203849518807"/>
              <c:y val="0.36720483468978143"/>
            </c:manualLayout>
          </c:layout>
          <c:overlay val="0"/>
          <c:txPr>
            <a:bodyPr rot="0" vert="horz"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crossAx val="605274888"/>
        <c:crosses val="max"/>
        <c:crossBetween val="between"/>
      </c:valAx>
      <c:catAx>
        <c:axId val="605274888"/>
        <c:scaling>
          <c:orientation val="minMax"/>
        </c:scaling>
        <c:delete val="1"/>
        <c:axPos val="t"/>
        <c:title>
          <c:tx>
            <c:strRef>
              <c:f>'CHART Net Debt YTD-old 1'!$U$15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90312370953630794"/>
              <c:y val="0.59487752040297337"/>
            </c:manualLayout>
          </c:layout>
          <c:overlay val="0"/>
          <c:txPr>
            <a:bodyPr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crossAx val="605272928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6.8462331432522408E-2"/>
          <c:w val="1"/>
          <c:h val="0.859999767137973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Net Debt YTD-old 2'!$H$3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Net Debt YTD-old 2'!$U$5:$U$18</c:f>
              <c:strCache>
                <c:ptCount val="6"/>
                <c:pt idx="0">
                  <c:v>December 31, 2021</c:v>
                </c:pt>
                <c:pt idx="1">
                  <c:v>#NAME?</c:v>
                </c:pt>
                <c:pt idx="2">
                  <c:v>Voluntary 
pension 
contributions</c:v>
                </c:pt>
                <c:pt idx="3">
                  <c:v>In/outflow
from M&amp;A</c:v>
                </c:pt>
                <c:pt idx="4">
                  <c:v>#NAME?</c:v>
                </c:pt>
                <c:pt idx="5">
                  <c:v>December 31, 2022</c:v>
                </c:pt>
              </c:strCache>
            </c:strRef>
          </c:cat>
          <c:val>
            <c:numRef>
              <c:f>'CHART Net Debt YTD-old 2'!$H$5:$H$18</c:f>
              <c:numCache>
                <c:formatCode>#,##0</c:formatCode>
                <c:ptCount val="6"/>
                <c:pt idx="0">
                  <c:v>0</c:v>
                </c:pt>
                <c:pt idx="1">
                  <c:v>-3254.7019453292351</c:v>
                </c:pt>
                <c:pt idx="2">
                  <c:v>-3254.7019453292351</c:v>
                </c:pt>
                <c:pt idx="3">
                  <c:v>-3327.7019453292351</c:v>
                </c:pt>
                <c:pt idx="4">
                  <c:v>-3327.7019453292351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B-4A3B-9A19-B1C203AF4BBD}"/>
            </c:ext>
          </c:extLst>
        </c:ser>
        <c:ser>
          <c:idx val="1"/>
          <c:order val="1"/>
          <c:tx>
            <c:strRef>
              <c:f>'CHART Net Debt YTD-old 2'!$I$3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Net Debt YTD-old 2'!$U$5:$U$18</c:f>
              <c:strCache>
                <c:ptCount val="6"/>
                <c:pt idx="0">
                  <c:v>December 31, 2021</c:v>
                </c:pt>
                <c:pt idx="1">
                  <c:v>#NAME?</c:v>
                </c:pt>
                <c:pt idx="2">
                  <c:v>Voluntary 
pension 
contributions</c:v>
                </c:pt>
                <c:pt idx="3">
                  <c:v>In/outflow
from M&amp;A</c:v>
                </c:pt>
                <c:pt idx="4">
                  <c:v>#NAME?</c:v>
                </c:pt>
                <c:pt idx="5">
                  <c:v>December 31, 2022</c:v>
                </c:pt>
              </c:strCache>
            </c:strRef>
          </c:cat>
          <c:val>
            <c:numRef>
              <c:f>'CHART Net Debt YTD-old 2'!$I$5:$I$18</c:f>
              <c:numCache>
                <c:formatCode>#,##0</c:formatCode>
                <c:ptCount val="6"/>
                <c:pt idx="0">
                  <c:v>-2149.3819453292354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-1791.3877883735854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1B-4A3B-9A19-B1C203AF4BBD}"/>
            </c:ext>
          </c:extLst>
        </c:ser>
        <c:ser>
          <c:idx val="11"/>
          <c:order val="2"/>
          <c:tx>
            <c:strRef>
              <c:f>'CHART Net Debt YTD-old 2'!$J$3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Net Debt YTD-old 2'!$U$5:$U$18</c:f>
              <c:strCache>
                <c:ptCount val="6"/>
                <c:pt idx="0">
                  <c:v>December 31, 2021</c:v>
                </c:pt>
                <c:pt idx="1">
                  <c:v>#NAME?</c:v>
                </c:pt>
                <c:pt idx="2">
                  <c:v>Voluntary 
pension 
contributions</c:v>
                </c:pt>
                <c:pt idx="3">
                  <c:v>In/outflow
from M&amp;A</c:v>
                </c:pt>
                <c:pt idx="4">
                  <c:v>#NAME?</c:v>
                </c:pt>
                <c:pt idx="5">
                  <c:v>December 31, 2022</c:v>
                </c:pt>
              </c:strCache>
            </c:strRef>
          </c:cat>
          <c:val>
            <c:numRef>
              <c:f>'CHART Net Debt YTD-old 2'!$J$5:$J$18</c:f>
              <c:numCache>
                <c:formatCode>#,##0</c:formatCode>
                <c:ptCount val="6"/>
                <c:pt idx="0">
                  <c:v>-1800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B-4A3B-9A19-B1C203AF4BBD}"/>
            </c:ext>
          </c:extLst>
        </c:ser>
        <c:ser>
          <c:idx val="7"/>
          <c:order val="3"/>
          <c:tx>
            <c:strRef>
              <c:f>'CHART Net Debt YTD-old 2'!$K$3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Net Debt YTD-old 2'!$K$5:$K$18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1B-4A3B-9A19-B1C203AF4BBD}"/>
            </c:ext>
          </c:extLst>
        </c:ser>
        <c:ser>
          <c:idx val="4"/>
          <c:order val="4"/>
          <c:tx>
            <c:strRef>
              <c:f>'CHART Net Debt YTD-old 2'!$N$3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Net Debt YTD-old 2'!$N$5:$N$18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1B-4A3B-9A19-B1C203AF4BBD}"/>
            </c:ext>
          </c:extLst>
        </c:ser>
        <c:ser>
          <c:idx val="3"/>
          <c:order val="5"/>
          <c:tx>
            <c:strRef>
              <c:f>'CHART Net Debt YTD-old 2'!$M$3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21B-4A3B-9A19-B1C203AF4BB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21B-4A3B-9A19-B1C203AF4BB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21B-4A3B-9A19-B1C203AF4BB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21B-4A3B-9A19-B1C203AF4BB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21B-4A3B-9A19-B1C203AF4BBD}"/>
              </c:ext>
            </c:extLst>
          </c:dPt>
          <c:cat>
            <c:strRef>
              <c:f>'CHART Net Debt YTD-old 2'!$U$5:$U$18</c:f>
              <c:strCache>
                <c:ptCount val="6"/>
                <c:pt idx="0">
                  <c:v>December 31, 2021</c:v>
                </c:pt>
                <c:pt idx="1">
                  <c:v>#NAME?</c:v>
                </c:pt>
                <c:pt idx="2">
                  <c:v>Voluntary 
pension 
contributions</c:v>
                </c:pt>
                <c:pt idx="3">
                  <c:v>In/outflow
from M&amp;A</c:v>
                </c:pt>
                <c:pt idx="4">
                  <c:v>#NAME?</c:v>
                </c:pt>
                <c:pt idx="5">
                  <c:v>December 31, 2022</c:v>
                </c:pt>
              </c:strCache>
            </c:strRef>
          </c:cat>
          <c:val>
            <c:numRef>
              <c:f>'CHART Net Debt YTD-old 2'!$M$5:$M$18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21B-4A3B-9A19-B1C203AF4BBD}"/>
            </c:ext>
          </c:extLst>
        </c:ser>
        <c:ser>
          <c:idx val="2"/>
          <c:order val="6"/>
          <c:tx>
            <c:strRef>
              <c:f>'CHART Net Debt YTD-old 2'!$L$3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'CHART Net Debt YTD-old 2'!$U$5:$U$18</c:f>
              <c:strCache>
                <c:ptCount val="6"/>
                <c:pt idx="0">
                  <c:v>December 31, 2021</c:v>
                </c:pt>
                <c:pt idx="1">
                  <c:v>#NAME?</c:v>
                </c:pt>
                <c:pt idx="2">
                  <c:v>Voluntary 
pension 
contributions</c:v>
                </c:pt>
                <c:pt idx="3">
                  <c:v>In/outflow
from M&amp;A</c:v>
                </c:pt>
                <c:pt idx="4">
                  <c:v>#NAME?</c:v>
                </c:pt>
                <c:pt idx="5">
                  <c:v>December 31, 2022</c:v>
                </c:pt>
              </c:strCache>
            </c:strRef>
          </c:cat>
          <c:val>
            <c:numRef>
              <c:f>'CHART Net Debt YTD-old 2'!$L$5:$L$18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21B-4A3B-9A19-B1C203AF4BBD}"/>
            </c:ext>
          </c:extLst>
        </c:ser>
        <c:ser>
          <c:idx val="10"/>
          <c:order val="7"/>
          <c:tx>
            <c:strRef>
              <c:f>'CHART Net Debt YTD-old 2'!$Q$3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Net Debt YTD-old 2'!$Q$5:$Q$18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21B-4A3B-9A19-B1C203AF4BBD}"/>
            </c:ext>
          </c:extLst>
        </c:ser>
        <c:ser>
          <c:idx val="9"/>
          <c:order val="8"/>
          <c:tx>
            <c:strRef>
              <c:f>'CHART Net Debt YTD-old 2'!$P$3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Net Debt YTD-old 2'!$P$5:$P$18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21B-4A3B-9A19-B1C203AF4BBD}"/>
            </c:ext>
          </c:extLst>
        </c:ser>
        <c:ser>
          <c:idx val="5"/>
          <c:order val="9"/>
          <c:tx>
            <c:strRef>
              <c:f>'CHART Net Debt YTD-old 2'!$O$3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21B-4A3B-9A19-B1C203AF4BB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21B-4A3B-9A19-B1C203AF4BB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21B-4A3B-9A19-B1C203AF4BBD}"/>
              </c:ext>
            </c:extLst>
          </c:dPt>
          <c:val>
            <c:numRef>
              <c:f>'CHART Net Debt YTD-old 2'!$O$5:$O$18</c:f>
              <c:numCache>
                <c:formatCode>#,##0</c:formatCode>
                <c:ptCount val="6"/>
                <c:pt idx="0">
                  <c:v>0</c:v>
                </c:pt>
                <c:pt idx="1">
                  <c:v>-694.68000000000006</c:v>
                </c:pt>
                <c:pt idx="2">
                  <c:v>-155</c:v>
                </c:pt>
                <c:pt idx="3">
                  <c:v>-82</c:v>
                </c:pt>
                <c:pt idx="4">
                  <c:v>-264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21B-4A3B-9A19-B1C203AF4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4414056"/>
        <c:axId val="604415232"/>
      </c:barChart>
      <c:lineChart>
        <c:grouping val="standard"/>
        <c:varyColors val="0"/>
        <c:ser>
          <c:idx val="8"/>
          <c:order val="11"/>
          <c:tx>
            <c:strRef>
              <c:f>'CHART Net Debt YTD-old 2'!$S$3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C6B-466E-9F08-77734F75C5DF}"/>
                </c:ext>
              </c:extLst>
            </c:dLbl>
            <c:dLbl>
              <c:idx val="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C6B-466E-9F08-77734F75C5DF}"/>
                </c:ext>
              </c:extLst>
            </c:dLbl>
            <c:dLbl>
              <c:idx val="7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C6B-466E-9F08-77734F75C5DF}"/>
                </c:ext>
              </c:extLst>
            </c:dLbl>
            <c:dLbl>
              <c:idx val="8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C6B-466E-9F08-77734F75C5DF}"/>
                </c:ext>
              </c:extLst>
            </c:dLbl>
            <c:dLbl>
              <c:idx val="11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C6B-466E-9F08-77734F75C5DF}"/>
                </c:ext>
              </c:extLst>
            </c:dLbl>
            <c:dLbl>
              <c:idx val="12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C6B-466E-9F08-77734F75C5DF}"/>
                </c:ext>
              </c:extLst>
            </c:dLbl>
            <c:dLbl>
              <c:idx val="1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2C6B-466E-9F08-77734F75C5D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Net Debt YTD-old 2'!$U$5:$U$18</c:f>
              <c:strCache>
                <c:ptCount val="6"/>
                <c:pt idx="0">
                  <c:v>December 31, 2021</c:v>
                </c:pt>
                <c:pt idx="1">
                  <c:v>#NAME?</c:v>
                </c:pt>
                <c:pt idx="2">
                  <c:v>Voluntary 
pension 
contributions</c:v>
                </c:pt>
                <c:pt idx="3">
                  <c:v>In/outflow
from M&amp;A</c:v>
                </c:pt>
                <c:pt idx="4">
                  <c:v>#NAME?</c:v>
                </c:pt>
                <c:pt idx="5">
                  <c:v>December 31, 2022</c:v>
                </c:pt>
              </c:strCache>
            </c:strRef>
          </c:cat>
          <c:val>
            <c:numRef>
              <c:f>'CHART Net Debt YTD-old 2'!$S$5:$S$18</c:f>
              <c:numCache>
                <c:formatCode>#,##0</c:formatCode>
                <c:ptCount val="6"/>
                <c:pt idx="0">
                  <c:v>0</c:v>
                </c:pt>
                <c:pt idx="1">
                  <c:v>-3254.7019453292351</c:v>
                </c:pt>
                <c:pt idx="2">
                  <c:v>-3254.7019453292351</c:v>
                </c:pt>
                <c:pt idx="3">
                  <c:v>-3327.7019453292351</c:v>
                </c:pt>
                <c:pt idx="4">
                  <c:v>-3327.7019453292351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1B-4A3B-9A19-B1C203AF4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14056"/>
        <c:axId val="604415232"/>
      </c:lineChart>
      <c:lineChart>
        <c:grouping val="standard"/>
        <c:varyColors val="0"/>
        <c:ser>
          <c:idx val="6"/>
          <c:order val="10"/>
          <c:tx>
            <c:strRef>
              <c:f>'CHART Net Debt YTD-old 2'!$R$3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2C6B-466E-9F08-77734F75C5DF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2C6B-466E-9F08-77734F75C5DF}"/>
                </c:ext>
              </c:extLst>
            </c:dLbl>
            <c:dLbl>
              <c:idx val="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2C6B-466E-9F08-77734F75C5DF}"/>
                </c:ext>
              </c:extLst>
            </c:dLbl>
            <c:dLbl>
              <c:idx val="3"/>
              <c:layout>
                <c:manualLayout>
                  <c:x val="-3.7050043744531934E-2"/>
                  <c:y val="-0.1065824124925560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1B-4A3B-9A19-B1C203AF4BBD}"/>
                </c:ext>
              </c:extLst>
            </c:dLbl>
            <c:dLbl>
              <c:idx val="5"/>
              <c:layout>
                <c:manualLayout>
                  <c:x val="-3.8361154855643044E-2"/>
                  <c:y val="-6.1513930632402382E-2"/>
                </c:manualLayout>
              </c:layout>
              <c:numFmt formatCode="_-[$€-2]\ * #,##0.00_-;\-[$€-2]\ * #,##0.00_-;_-[$€-2]\ * &quot;-&quot;??_-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1B-4A3B-9A19-B1C203AF4BBD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C6B-466E-9F08-77734F75C5DF}"/>
                </c:ext>
              </c:extLst>
            </c:dLbl>
            <c:dLbl>
              <c:idx val="7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2C6B-466E-9F08-77734F75C5DF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C6B-466E-9F08-77734F75C5DF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C6B-466E-9F08-77734F75C5DF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2C6B-466E-9F08-77734F75C5DF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Net Debt YTD-old 2'!$T$5:$T$18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'CHART Net Debt YTD-old 2'!$R$5:$R$18</c:f>
              <c:numCache>
                <c:formatCode>#,##0</c:formatCode>
                <c:ptCount val="6"/>
                <c:pt idx="0">
                  <c:v>-3949.3819453292354</c:v>
                </c:pt>
                <c:pt idx="1">
                  <c:v>-3949.3819453292354</c:v>
                </c:pt>
                <c:pt idx="2">
                  <c:v>-3409.7019453292351</c:v>
                </c:pt>
                <c:pt idx="3">
                  <c:v>-3409.7019453292351</c:v>
                </c:pt>
                <c:pt idx="4">
                  <c:v>-3591.7019453292351</c:v>
                </c:pt>
                <c:pt idx="5">
                  <c:v>-3591.3877883735854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21B-4A3B-9A19-B1C203AF4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16800"/>
        <c:axId val="604421112"/>
      </c:lineChart>
      <c:catAx>
        <c:axId val="604414056"/>
        <c:scaling>
          <c:orientation val="minMax"/>
        </c:scaling>
        <c:delete val="0"/>
        <c:axPos val="t"/>
        <c:title>
          <c:tx>
            <c:strRef>
              <c:f>'CHART Net Debt YTD-old 2'!$U$6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3.0285564304461943E-2"/>
              <c:y val="0.61668921532862009"/>
            </c:manualLayout>
          </c:layout>
          <c:overlay val="0"/>
          <c:txPr>
            <a:bodyPr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4415232"/>
        <c:crosses val="autoZero"/>
        <c:auto val="1"/>
        <c:lblAlgn val="ctr"/>
        <c:lblOffset val="100"/>
        <c:noMultiLvlLbl val="0"/>
      </c:catAx>
      <c:valAx>
        <c:axId val="604415232"/>
        <c:scaling>
          <c:orientation val="maxMin"/>
          <c:max val="0"/>
        </c:scaling>
        <c:delete val="0"/>
        <c:axPos val="l"/>
        <c:title>
          <c:tx>
            <c:strRef>
              <c:f>'CHART Net Debt YTD-old 2'!$U$7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3.1428521434820646E-2"/>
              <c:y val="0.29722931692361987"/>
            </c:manualLayout>
          </c:layout>
          <c:overlay val="0"/>
          <c:txPr>
            <a:bodyPr rot="0" vert="horz"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4414056"/>
        <c:crosses val="autoZero"/>
        <c:crossBetween val="between"/>
        <c:dispUnits>
          <c:builtInUnit val="thousands"/>
        </c:dispUnits>
      </c:valAx>
      <c:valAx>
        <c:axId val="604421112"/>
        <c:scaling>
          <c:orientation val="maxMin"/>
          <c:max val="0"/>
        </c:scaling>
        <c:delete val="1"/>
        <c:axPos val="r"/>
        <c:title>
          <c:tx>
            <c:strRef>
              <c:f>'CHART Net Debt YTD-old 2'!$U$18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90589203849518807"/>
              <c:y val="0.36720483468978143"/>
            </c:manualLayout>
          </c:layout>
          <c:overlay val="0"/>
          <c:txPr>
            <a:bodyPr rot="0" vert="horz"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crossAx val="604416800"/>
        <c:crosses val="max"/>
        <c:crossBetween val="between"/>
      </c:valAx>
      <c:catAx>
        <c:axId val="604416800"/>
        <c:scaling>
          <c:orientation val="minMax"/>
        </c:scaling>
        <c:delete val="1"/>
        <c:axPos val="t"/>
        <c:title>
          <c:tx>
            <c:strRef>
              <c:f>'CHART Net Debt YTD-old 2'!$U$17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90312370953630794"/>
              <c:y val="0.59487752040297337"/>
            </c:manualLayout>
          </c:layout>
          <c:overlay val="0"/>
          <c:txPr>
            <a:bodyPr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crossAx val="604421112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6.8462331432522408E-2"/>
          <c:w val="1"/>
          <c:h val="0.859999767137973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Net Debt YTD - 2020'!$H$3</c:f>
              <c:strCache>
                <c:ptCount val="1"/>
                <c:pt idx="0">
                  <c:v>pivot</c:v>
                </c:pt>
              </c:strCache>
            </c:strRef>
          </c:tx>
          <c:spPr>
            <a:noFill/>
          </c:spPr>
          <c:invertIfNegative val="0"/>
          <c:cat>
            <c:strRef>
              <c:f>'CHART Net Debt YTD - 2020'!$U$5:$U$18</c:f>
              <c:strCache>
                <c:ptCount val="7"/>
                <c:pt idx="0">
                  <c:v>December 31, 2021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Voluntary 
pension 
contributions</c:v>
                </c:pt>
                <c:pt idx="4">
                  <c:v>In/outflow
from M&amp;A</c:v>
                </c:pt>
                <c:pt idx="5">
                  <c:v>#NAME?</c:v>
                </c:pt>
                <c:pt idx="6">
                  <c:v>December 31, 2022</c:v>
                </c:pt>
              </c:strCache>
            </c:strRef>
          </c:cat>
          <c:val>
            <c:numRef>
              <c:f>'CHART Net Debt YTD - 2020'!$H$5:$H$18</c:f>
              <c:numCache>
                <c:formatCode>#,##0</c:formatCode>
                <c:ptCount val="7"/>
                <c:pt idx="0">
                  <c:v>0</c:v>
                </c:pt>
                <c:pt idx="1">
                  <c:v>-2855.4419453292353</c:v>
                </c:pt>
                <c:pt idx="2">
                  <c:v>-2855.4419453292353</c:v>
                </c:pt>
                <c:pt idx="3">
                  <c:v>-3254.7019453292351</c:v>
                </c:pt>
                <c:pt idx="4">
                  <c:v>-3327.7019453292351</c:v>
                </c:pt>
                <c:pt idx="5">
                  <c:v>-3327.7019453292351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8DB-B696-EF885B001D27}"/>
            </c:ext>
          </c:extLst>
        </c:ser>
        <c:ser>
          <c:idx val="1"/>
          <c:order val="1"/>
          <c:tx>
            <c:strRef>
              <c:f>'CHART Net Debt YTD - 2020'!$I$3</c:f>
              <c:strCache>
                <c:ptCount val="1"/>
                <c:pt idx="0">
                  <c:v>block 1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Net Debt YTD - 2020'!$U$5:$U$18</c:f>
              <c:strCache>
                <c:ptCount val="7"/>
                <c:pt idx="0">
                  <c:v>December 31, 2021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Voluntary 
pension 
contributions</c:v>
                </c:pt>
                <c:pt idx="4">
                  <c:v>In/outflow
from M&amp;A</c:v>
                </c:pt>
                <c:pt idx="5">
                  <c:v>#NAME?</c:v>
                </c:pt>
                <c:pt idx="6">
                  <c:v>December 31, 2022</c:v>
                </c:pt>
              </c:strCache>
            </c:strRef>
          </c:cat>
          <c:val>
            <c:numRef>
              <c:f>'CHART Net Debt YTD - 2020'!$I$5:$I$18</c:f>
              <c:numCache>
                <c:formatCode>#,##0</c:formatCode>
                <c:ptCount val="7"/>
                <c:pt idx="0">
                  <c:v>-2149.3819453292354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-1791.3877883735854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4-48DB-B696-EF885B001D27}"/>
            </c:ext>
          </c:extLst>
        </c:ser>
        <c:ser>
          <c:idx val="11"/>
          <c:order val="2"/>
          <c:tx>
            <c:strRef>
              <c:f>'CHART Net Debt YTD - 2020'!$J$3</c:f>
              <c:strCache>
                <c:ptCount val="1"/>
                <c:pt idx="0">
                  <c:v>block 2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 w="28575">
              <a:noFill/>
            </a:ln>
          </c:spPr>
          <c:invertIfNegative val="0"/>
          <c:cat>
            <c:strRef>
              <c:f>'CHART Net Debt YTD - 2020'!$U$5:$U$18</c:f>
              <c:strCache>
                <c:ptCount val="7"/>
                <c:pt idx="0">
                  <c:v>December 31, 2021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Voluntary 
pension 
contributions</c:v>
                </c:pt>
                <c:pt idx="4">
                  <c:v>In/outflow
from M&amp;A</c:v>
                </c:pt>
                <c:pt idx="5">
                  <c:v>#NAME?</c:v>
                </c:pt>
                <c:pt idx="6">
                  <c:v>December 31, 2022</c:v>
                </c:pt>
              </c:strCache>
            </c:strRef>
          </c:cat>
          <c:val>
            <c:numRef>
              <c:f>'CHART Net Debt YTD - 2020'!$J$5:$J$18</c:f>
              <c:numCache>
                <c:formatCode>#,##0</c:formatCode>
                <c:ptCount val="7"/>
                <c:pt idx="0">
                  <c:v>-1800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D4-48DB-B696-EF885B001D27}"/>
            </c:ext>
          </c:extLst>
        </c:ser>
        <c:ser>
          <c:idx val="7"/>
          <c:order val="3"/>
          <c:tx>
            <c:strRef>
              <c:f>'CHART Net Debt YTD - 2020'!$K$3</c:f>
              <c:strCache>
                <c:ptCount val="1"/>
                <c:pt idx="0">
                  <c:v>block 3</c:v>
                </c:pt>
              </c:strCache>
            </c:strRef>
          </c:tx>
          <c:spPr>
            <a:solidFill>
              <a:srgbClr val="00293A"/>
            </a:solidFill>
            <a:ln w="28575">
              <a:noFill/>
            </a:ln>
          </c:spPr>
          <c:invertIfNegative val="0"/>
          <c:val>
            <c:numRef>
              <c:f>'CHART Net Debt YTD - 2020'!$K$5:$K$18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D4-48DB-B696-EF885B001D27}"/>
            </c:ext>
          </c:extLst>
        </c:ser>
        <c:ser>
          <c:idx val="4"/>
          <c:order val="4"/>
          <c:tx>
            <c:strRef>
              <c:f>'CHART Net Debt YTD - 2020'!$N$3</c:f>
              <c:strCache>
                <c:ptCount val="1"/>
                <c:pt idx="0">
                  <c:v>block +3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Net Debt YTD - 2020'!$N$5:$N$18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D4-48DB-B696-EF885B001D27}"/>
            </c:ext>
          </c:extLst>
        </c:ser>
        <c:ser>
          <c:idx val="3"/>
          <c:order val="5"/>
          <c:tx>
            <c:strRef>
              <c:f>'CHART Net Debt YTD - 2020'!$M$3</c:f>
              <c:strCache>
                <c:ptCount val="1"/>
                <c:pt idx="0">
                  <c:v>block +2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ED4-48DB-B696-EF885B001D2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D4-48DB-B696-EF885B001D2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D4-48DB-B696-EF885B001D2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ED4-48DB-B696-EF885B001D2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ED4-48DB-B696-EF885B001D27}"/>
              </c:ext>
            </c:extLst>
          </c:dPt>
          <c:cat>
            <c:strRef>
              <c:f>'CHART Net Debt YTD - 2020'!$U$5:$U$18</c:f>
              <c:strCache>
                <c:ptCount val="7"/>
                <c:pt idx="0">
                  <c:v>December 31, 2021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Voluntary 
pension 
contributions</c:v>
                </c:pt>
                <c:pt idx="4">
                  <c:v>In/outflow
from M&amp;A</c:v>
                </c:pt>
                <c:pt idx="5">
                  <c:v>#NAME?</c:v>
                </c:pt>
                <c:pt idx="6">
                  <c:v>December 31, 2022</c:v>
                </c:pt>
              </c:strCache>
            </c:strRef>
          </c:cat>
          <c:val>
            <c:numRef>
              <c:f>'CHART Net Debt YTD - 2020'!$M$5:$M$18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D4-48DB-B696-EF885B001D27}"/>
            </c:ext>
          </c:extLst>
        </c:ser>
        <c:ser>
          <c:idx val="2"/>
          <c:order val="6"/>
          <c:tx>
            <c:strRef>
              <c:f>'CHART Net Debt YTD - 2020'!$L$3</c:f>
              <c:strCache>
                <c:ptCount val="1"/>
                <c:pt idx="0">
                  <c:v>block +1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'CHART Net Debt YTD - 2020'!$U$5:$U$18</c:f>
              <c:strCache>
                <c:ptCount val="7"/>
                <c:pt idx="0">
                  <c:v>December 31, 2021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Voluntary 
pension 
contributions</c:v>
                </c:pt>
                <c:pt idx="4">
                  <c:v>In/outflow
from M&amp;A</c:v>
                </c:pt>
                <c:pt idx="5">
                  <c:v>#NAME?</c:v>
                </c:pt>
                <c:pt idx="6">
                  <c:v>December 31, 2022</c:v>
                </c:pt>
              </c:strCache>
            </c:strRef>
          </c:cat>
          <c:val>
            <c:numRef>
              <c:f>'CHART Net Debt YTD - 2020'!$L$5:$L$18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ED4-48DB-B696-EF885B001D27}"/>
            </c:ext>
          </c:extLst>
        </c:ser>
        <c:ser>
          <c:idx val="10"/>
          <c:order val="7"/>
          <c:tx>
            <c:strRef>
              <c:f>'CHART Net Debt YTD - 2020'!$Q$3</c:f>
              <c:strCache>
                <c:ptCount val="1"/>
                <c:pt idx="0">
                  <c:v>block -3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 w="28575">
              <a:noFill/>
            </a:ln>
          </c:spPr>
          <c:invertIfNegative val="0"/>
          <c:val>
            <c:numRef>
              <c:f>'CHART Net Debt YTD - 2020'!$Q$5:$Q$18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ED4-48DB-B696-EF885B001D27}"/>
            </c:ext>
          </c:extLst>
        </c:ser>
        <c:ser>
          <c:idx val="9"/>
          <c:order val="8"/>
          <c:tx>
            <c:strRef>
              <c:f>'CHART Net Debt YTD - 2020'!$P$3</c:f>
              <c:strCache>
                <c:ptCount val="1"/>
                <c:pt idx="0">
                  <c:v>block -2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val>
            <c:numRef>
              <c:f>'CHART Net Debt YTD - 2020'!$P$5:$P$18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ED4-48DB-B696-EF885B001D27}"/>
            </c:ext>
          </c:extLst>
        </c:ser>
        <c:ser>
          <c:idx val="5"/>
          <c:order val="9"/>
          <c:tx>
            <c:strRef>
              <c:f>'CHART Net Debt YTD - 2020'!$O$3</c:f>
              <c:strCache>
                <c:ptCount val="1"/>
                <c:pt idx="0">
                  <c:v>block -1</c:v>
                </c:pt>
              </c:strCache>
            </c:strRef>
          </c:tx>
          <c:spPr>
            <a:solidFill>
              <a:schemeClr val="tx2"/>
            </a:solidFill>
            <a:ln w="28575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F-3ED4-48DB-B696-EF885B001D2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1-3ED4-48DB-B696-EF885B001D2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ED4-48DB-B696-EF885B001D27}"/>
              </c:ext>
            </c:extLst>
          </c:dPt>
          <c:val>
            <c:numRef>
              <c:f>'CHART Net Debt YTD - 2020'!$O$5:$O$18</c:f>
              <c:numCache>
                <c:formatCode>#,##0</c:formatCode>
                <c:ptCount val="7"/>
                <c:pt idx="0">
                  <c:v>0</c:v>
                </c:pt>
                <c:pt idx="1">
                  <c:v>-1093.94</c:v>
                </c:pt>
                <c:pt idx="2">
                  <c:v>-399.26</c:v>
                </c:pt>
                <c:pt idx="3">
                  <c:v>-155</c:v>
                </c:pt>
                <c:pt idx="4">
                  <c:v>-82</c:v>
                </c:pt>
                <c:pt idx="5">
                  <c:v>-264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ED4-48DB-B696-EF885B001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4414448"/>
        <c:axId val="604417976"/>
      </c:barChart>
      <c:lineChart>
        <c:grouping val="standard"/>
        <c:varyColors val="0"/>
        <c:ser>
          <c:idx val="8"/>
          <c:order val="11"/>
          <c:tx>
            <c:strRef>
              <c:f>'CHART Net Debt YTD - 2020'!$S$3</c:f>
              <c:strCache>
                <c:ptCount val="1"/>
                <c:pt idx="0">
                  <c:v>bottom label
location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CBBA-4C5E-932C-5C5D165B4A9A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BBA-4C5E-932C-5C5D165B4A9A}"/>
                </c:ext>
              </c:extLst>
            </c:dLbl>
            <c:dLbl>
              <c:idx val="7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CBBA-4C5E-932C-5C5D165B4A9A}"/>
                </c:ext>
              </c:extLst>
            </c:dLbl>
            <c:dLbl>
              <c:idx val="8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CBBA-4C5E-932C-5C5D165B4A9A}"/>
                </c:ext>
              </c:extLst>
            </c:dLbl>
            <c:dLbl>
              <c:idx val="11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CBBA-4C5E-932C-5C5D165B4A9A}"/>
                </c:ext>
              </c:extLst>
            </c:dLbl>
            <c:dLbl>
              <c:idx val="12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CBBA-4C5E-932C-5C5D165B4A9A}"/>
                </c:ext>
              </c:extLst>
            </c:dLbl>
            <c:dLbl>
              <c:idx val="15"/>
              <c:spPr>
                <a:noFill/>
              </c:spPr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CBBA-4C5E-932C-5C5D165B4A9A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7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Net Debt YTD - 2020'!$U$5:$U$18</c:f>
              <c:strCache>
                <c:ptCount val="7"/>
                <c:pt idx="0">
                  <c:v>December 31, 2021</c:v>
                </c:pt>
                <c:pt idx="1">
                  <c:v>FCF to
Solvay
share-
holders</c:v>
                </c:pt>
                <c:pt idx="2">
                  <c:v>Dividends
to Solvay
share-
holders</c:v>
                </c:pt>
                <c:pt idx="3">
                  <c:v>Voluntary 
pension 
contributions</c:v>
                </c:pt>
                <c:pt idx="4">
                  <c:v>In/outflow
from M&amp;A</c:v>
                </c:pt>
                <c:pt idx="5">
                  <c:v>#NAME?</c:v>
                </c:pt>
                <c:pt idx="6">
                  <c:v>December 31, 2022</c:v>
                </c:pt>
              </c:strCache>
            </c:strRef>
          </c:cat>
          <c:val>
            <c:numRef>
              <c:f>'CHART Net Debt YTD - 2020'!$S$5:$S$18</c:f>
              <c:numCache>
                <c:formatCode>#,##0</c:formatCode>
                <c:ptCount val="7"/>
                <c:pt idx="0">
                  <c:v>0</c:v>
                </c:pt>
                <c:pt idx="1">
                  <c:v>-2855.4419453292353</c:v>
                </c:pt>
                <c:pt idx="2">
                  <c:v>-2855.4419453292353</c:v>
                </c:pt>
                <c:pt idx="3">
                  <c:v>-3254.7019453292351</c:v>
                </c:pt>
                <c:pt idx="4">
                  <c:v>-3327.7019453292351</c:v>
                </c:pt>
                <c:pt idx="5">
                  <c:v>-3327.7019453292351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ED4-48DB-B696-EF885B001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14448"/>
        <c:axId val="604417976"/>
      </c:lineChart>
      <c:lineChart>
        <c:grouping val="standard"/>
        <c:varyColors val="0"/>
        <c:ser>
          <c:idx val="6"/>
          <c:order val="10"/>
          <c:tx>
            <c:strRef>
              <c:f>'CHART Net Debt YTD - 2020'!$R$3</c:f>
              <c:strCache>
                <c:ptCount val="1"/>
                <c:pt idx="0">
                  <c:v>top label
location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CBBA-4C5E-932C-5C5D165B4A9A}"/>
                </c:ext>
              </c:extLst>
            </c:dLbl>
            <c:dLbl>
              <c:idx val="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BBA-4C5E-932C-5C5D165B4A9A}"/>
                </c:ext>
              </c:extLst>
            </c:dLbl>
            <c:dLbl>
              <c:idx val="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BBA-4C5E-932C-5C5D165B4A9A}"/>
                </c:ext>
              </c:extLst>
            </c:dLbl>
            <c:dLbl>
              <c:idx val="3"/>
              <c:layout>
                <c:manualLayout>
                  <c:x val="-3.7050043744531934E-2"/>
                  <c:y val="-0.1065824124925560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D4-48DB-B696-EF885B001D27}"/>
                </c:ext>
              </c:extLst>
            </c:dLbl>
            <c:dLbl>
              <c:idx val="5"/>
              <c:layout>
                <c:manualLayout>
                  <c:x val="-3.8361154855643044E-2"/>
                  <c:y val="-6.1513930632402382E-2"/>
                </c:manualLayout>
              </c:layout>
              <c:numFmt formatCode="_-[$€-2]\ * #,##0.00_-;\-[$€-2]\ * #,##0.00_-;_-[$€-2]\ * &quot;-&quot;??_-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D4-48DB-B696-EF885B001D27}"/>
                </c:ext>
              </c:extLst>
            </c:dLbl>
            <c:dLbl>
              <c:idx val="6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CBBA-4C5E-932C-5C5D165B4A9A}"/>
                </c:ext>
              </c:extLst>
            </c:dLbl>
            <c:dLbl>
              <c:idx val="7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CBBA-4C5E-932C-5C5D165B4A9A}"/>
                </c:ext>
              </c:extLst>
            </c:dLbl>
            <c:dLbl>
              <c:idx val="8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CBBA-4C5E-932C-5C5D165B4A9A}"/>
                </c:ext>
              </c:extLst>
            </c:dLbl>
            <c:dLbl>
              <c:idx val="11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CBBA-4C5E-932C-5C5D165B4A9A}"/>
                </c:ext>
              </c:extLst>
            </c:dLbl>
            <c:dLbl>
              <c:idx val="12"/>
              <c:numFmt formatCode="_-[$€-2]\ * #,##0.00_-;\-[$€-2]\ * #,##0.00_-;_-[$€-2]\ * &quot;-&quot;??_-" sourceLinked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CBBA-4C5E-932C-5C5D165B4A9A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Net Debt YTD - 2020'!$T$5:$T$18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cat>
          <c:val>
            <c:numRef>
              <c:f>'CHART Net Debt YTD - 2020'!$R$5:$R$18</c:f>
              <c:numCache>
                <c:formatCode>#,##0</c:formatCode>
                <c:ptCount val="7"/>
                <c:pt idx="0">
                  <c:v>-3949.3819453292354</c:v>
                </c:pt>
                <c:pt idx="1">
                  <c:v>-3949.3819453292354</c:v>
                </c:pt>
                <c:pt idx="2">
                  <c:v>-3254.7019453292351</c:v>
                </c:pt>
                <c:pt idx="3">
                  <c:v>-3409.7019453292351</c:v>
                </c:pt>
                <c:pt idx="4">
                  <c:v>-3409.7019453292351</c:v>
                </c:pt>
                <c:pt idx="5">
                  <c:v>-3591.7019453292351</c:v>
                </c:pt>
                <c:pt idx="6">
                  <c:v>-3591.3877883735854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3ED4-48DB-B696-EF885B001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21504"/>
        <c:axId val="604415624"/>
      </c:lineChart>
      <c:catAx>
        <c:axId val="604414448"/>
        <c:scaling>
          <c:orientation val="minMax"/>
        </c:scaling>
        <c:delete val="0"/>
        <c:axPos val="t"/>
        <c:title>
          <c:tx>
            <c:strRef>
              <c:f>'CHART Net Debt YTD - 2020'!$U$6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3.0285564304461943E-2"/>
              <c:y val="0.61668921532862009"/>
            </c:manualLayout>
          </c:layout>
          <c:overlay val="0"/>
          <c:txPr>
            <a:bodyPr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4417976"/>
        <c:crosses val="autoZero"/>
        <c:auto val="1"/>
        <c:lblAlgn val="ctr"/>
        <c:lblOffset val="100"/>
        <c:noMultiLvlLbl val="0"/>
      </c:catAx>
      <c:valAx>
        <c:axId val="604417976"/>
        <c:scaling>
          <c:orientation val="maxMin"/>
          <c:max val="0"/>
        </c:scaling>
        <c:delete val="0"/>
        <c:axPos val="l"/>
        <c:title>
          <c:tx>
            <c:strRef>
              <c:f>'CHART Net Debt YTD - 2020'!$U$7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3.1428599942117504E-2"/>
              <c:y val="0.22569404024738737"/>
            </c:manualLayout>
          </c:layout>
          <c:overlay val="0"/>
          <c:txPr>
            <a:bodyPr rot="0" vert="horz"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one"/>
        <c:spPr>
          <a:ln>
            <a:noFill/>
          </a:ln>
        </c:spPr>
        <c:crossAx val="604414448"/>
        <c:crosses val="autoZero"/>
        <c:crossBetween val="between"/>
        <c:dispUnits>
          <c:builtInUnit val="thousands"/>
        </c:dispUnits>
      </c:valAx>
      <c:valAx>
        <c:axId val="604415624"/>
        <c:scaling>
          <c:orientation val="maxMin"/>
          <c:max val="0"/>
        </c:scaling>
        <c:delete val="1"/>
        <c:axPos val="r"/>
        <c:title>
          <c:tx>
            <c:strRef>
              <c:f>'CHART Net Debt YTD - 2020'!$U$18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89319355080614926"/>
              <c:y val="0.39133758094919585"/>
            </c:manualLayout>
          </c:layout>
          <c:overlay val="0"/>
          <c:txPr>
            <a:bodyPr rot="0" vert="horz"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crossAx val="604421504"/>
        <c:crosses val="max"/>
        <c:crossBetween val="between"/>
      </c:valAx>
      <c:catAx>
        <c:axId val="604421504"/>
        <c:scaling>
          <c:orientation val="minMax"/>
        </c:scaling>
        <c:delete val="1"/>
        <c:axPos val="t"/>
        <c:title>
          <c:tx>
            <c:strRef>
              <c:f>'CHART Net Debt YTD - 2020'!$U$17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88788561429821278"/>
              <c:y val="0.59487730306162778"/>
            </c:manualLayout>
          </c:layout>
          <c:overlay val="0"/>
          <c:txPr>
            <a:bodyPr/>
            <a:lstStyle/>
            <a:p>
              <a:pPr>
                <a:defRPr sz="700" b="0">
                  <a:solidFill>
                    <a:schemeClr val="bg1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crossAx val="604415624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4.883321403006443E-2"/>
          <c:w val="1"/>
          <c:h val="0.858385718314136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EPS Q'!$H$3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invertIfNegative val="0"/>
          <c:cat>
            <c:strRef>
              <c:f>'CHART EPS Q'!$Q$4:$Q$14</c:f>
              <c:strCache>
                <c:ptCount val="8"/>
                <c:pt idx="0">
                  <c:v>FY 2021</c:v>
                </c:pt>
                <c:pt idx="1">
                  <c:v>Materials</c:v>
                </c:pt>
                <c:pt idx="2">
                  <c:v>Chemicals</c:v>
                </c:pt>
                <c:pt idx="3">
                  <c:v>Solutions</c:v>
                </c:pt>
                <c:pt idx="4">
                  <c:v>CBS</c:v>
                </c:pt>
                <c:pt idx="5">
                  <c:v>#REF!</c:v>
                </c:pt>
                <c:pt idx="6">
                  <c:v>0</c:v>
                </c:pt>
                <c:pt idx="7">
                  <c:v>00/01/1900</c:v>
                </c:pt>
              </c:strCache>
            </c:strRef>
          </c:cat>
          <c:val>
            <c:numRef>
              <c:f>'CHART EPS Q'!$H$4:$H$14</c:f>
              <c:numCache>
                <c:formatCode>#,##0.00</c:formatCode>
                <c:ptCount val="8"/>
                <c:pt idx="1">
                  <c:v>0</c:v>
                </c:pt>
                <c:pt idx="2">
                  <c:v>308.88188580989237</c:v>
                </c:pt>
                <c:pt idx="3">
                  <c:v>418.10045469744199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1-4FB0-BF16-A7A1D448C29E}"/>
            </c:ext>
          </c:extLst>
        </c:ser>
        <c:ser>
          <c:idx val="1"/>
          <c:order val="1"/>
          <c:tx>
            <c:strRef>
              <c:f>'CHART EPS Q'!$I$3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2700"/>
          </c:spPr>
          <c:invertIfNegative val="0"/>
          <c:dLbls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>
                    <a:solidFill>
                      <a:schemeClr val="bg1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EPS Q'!$Q$4:$Q$14</c:f>
              <c:strCache>
                <c:ptCount val="8"/>
                <c:pt idx="0">
                  <c:v>FY 2021</c:v>
                </c:pt>
                <c:pt idx="1">
                  <c:v>Materials</c:v>
                </c:pt>
                <c:pt idx="2">
                  <c:v>Chemicals</c:v>
                </c:pt>
                <c:pt idx="3">
                  <c:v>Solutions</c:v>
                </c:pt>
                <c:pt idx="4">
                  <c:v>CBS</c:v>
                </c:pt>
                <c:pt idx="5">
                  <c:v>#REF!</c:v>
                </c:pt>
                <c:pt idx="6">
                  <c:v>0</c:v>
                </c:pt>
                <c:pt idx="7">
                  <c:v>00/01/1900</c:v>
                </c:pt>
              </c:strCache>
            </c:strRef>
          </c:cat>
          <c:val>
            <c:numRef>
              <c:f>'CHART EPS Q'!$I$4:$I$14</c:f>
              <c:numCache>
                <c:formatCode>#,##0.00</c:formatCode>
                <c:ptCount val="8"/>
                <c:pt idx="0">
                  <c:v>-39.259831766137779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51-4FB0-BF16-A7A1D448C29E}"/>
            </c:ext>
          </c:extLst>
        </c:ser>
        <c:ser>
          <c:idx val="2"/>
          <c:order val="2"/>
          <c:tx>
            <c:strRef>
              <c:f>'CHART EPS Q'!$J$3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751-4FB0-BF16-A7A1D448C29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5-0751-4FB0-BF16-A7A1D448C29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7-0751-4FB0-BF16-A7A1D448C29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51-4FB0-BF16-A7A1D448C29E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0751-4FB0-BF16-A7A1D448C29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51-4FB0-BF16-A7A1D448C29E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51-4FB0-BF16-A7A1D448C2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bg1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'CHART EPS Q'!$Q$4:$Q$14</c:f>
              <c:strCache>
                <c:ptCount val="8"/>
                <c:pt idx="0">
                  <c:v>FY 2021</c:v>
                </c:pt>
                <c:pt idx="1">
                  <c:v>Materials</c:v>
                </c:pt>
                <c:pt idx="2">
                  <c:v>Chemicals</c:v>
                </c:pt>
                <c:pt idx="3">
                  <c:v>Solutions</c:v>
                </c:pt>
                <c:pt idx="4">
                  <c:v>CBS</c:v>
                </c:pt>
                <c:pt idx="5">
                  <c:v>#REF!</c:v>
                </c:pt>
                <c:pt idx="6">
                  <c:v>0</c:v>
                </c:pt>
                <c:pt idx="7">
                  <c:v>00/01/1900</c:v>
                </c:pt>
              </c:strCache>
            </c:strRef>
          </c:cat>
          <c:val>
            <c:numRef>
              <c:f>'CHART EPS Q'!$J$4:$J$14</c:f>
              <c:numCache>
                <c:formatCode>#,##0.00</c:formatCode>
                <c:ptCount val="8"/>
                <c:pt idx="0">
                  <c:v>192.265925939998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751-4FB0-BF16-A7A1D448C29E}"/>
            </c:ext>
          </c:extLst>
        </c:ser>
        <c:ser>
          <c:idx val="3"/>
          <c:order val="3"/>
          <c:tx>
            <c:strRef>
              <c:f>'CHART EPS Q'!$K$3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'CHART EPS Q'!$Q$4:$Q$14</c:f>
              <c:strCache>
                <c:ptCount val="8"/>
                <c:pt idx="0">
                  <c:v>FY 2021</c:v>
                </c:pt>
                <c:pt idx="1">
                  <c:v>Materials</c:v>
                </c:pt>
                <c:pt idx="2">
                  <c:v>Chemicals</c:v>
                </c:pt>
                <c:pt idx="3">
                  <c:v>Solutions</c:v>
                </c:pt>
                <c:pt idx="4">
                  <c:v>CBS</c:v>
                </c:pt>
                <c:pt idx="5">
                  <c:v>#REF!</c:v>
                </c:pt>
                <c:pt idx="6">
                  <c:v>0</c:v>
                </c:pt>
                <c:pt idx="7">
                  <c:v>00/01/1900</c:v>
                </c:pt>
              </c:strCache>
            </c:strRef>
          </c:cat>
          <c:val>
            <c:numRef>
              <c:f>'CHART EPS Q'!$K$4:$K$14</c:f>
              <c:numCache>
                <c:formatCode>#,##0.00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751-4FB0-BF16-A7A1D448C29E}"/>
            </c:ext>
          </c:extLst>
        </c:ser>
        <c:ser>
          <c:idx val="4"/>
          <c:order val="4"/>
          <c:tx>
            <c:strRef>
              <c:f>'CHART EPS Q'!$L$3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E-0751-4FB0-BF16-A7A1D448C2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751-4FB0-BF16-A7A1D448C29E}"/>
              </c:ext>
            </c:extLst>
          </c:dPt>
          <c:cat>
            <c:strRef>
              <c:f>'CHART EPS Q'!$Q$4:$Q$14</c:f>
              <c:strCache>
                <c:ptCount val="8"/>
                <c:pt idx="0">
                  <c:v>FY 2021</c:v>
                </c:pt>
                <c:pt idx="1">
                  <c:v>Materials</c:v>
                </c:pt>
                <c:pt idx="2">
                  <c:v>Chemicals</c:v>
                </c:pt>
                <c:pt idx="3">
                  <c:v>Solutions</c:v>
                </c:pt>
                <c:pt idx="4">
                  <c:v>CBS</c:v>
                </c:pt>
                <c:pt idx="5">
                  <c:v>#REF!</c:v>
                </c:pt>
                <c:pt idx="6">
                  <c:v>0</c:v>
                </c:pt>
                <c:pt idx="7">
                  <c:v>00/01/1900</c:v>
                </c:pt>
              </c:strCache>
            </c:strRef>
          </c:cat>
          <c:val>
            <c:numRef>
              <c:f>'CHART EPS Q'!$L$4:$L$14</c:f>
              <c:numCache>
                <c:formatCode>#,##0.00</c:formatCode>
                <c:ptCount val="8"/>
                <c:pt idx="1">
                  <c:v>308.88188580989237</c:v>
                </c:pt>
                <c:pt idx="2">
                  <c:v>109.21856888754962</c:v>
                </c:pt>
                <c:pt idx="3">
                  <c:v>188.76287954354302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751-4FB0-BF16-A7A1D448C29E}"/>
            </c:ext>
          </c:extLst>
        </c:ser>
        <c:ser>
          <c:idx val="5"/>
          <c:order val="5"/>
          <c:tx>
            <c:strRef>
              <c:f>'CHART EPS Q'!$M$3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'CHART EPS Q'!$Q$4:$Q$14</c:f>
              <c:strCache>
                <c:ptCount val="8"/>
                <c:pt idx="0">
                  <c:v>FY 2021</c:v>
                </c:pt>
                <c:pt idx="1">
                  <c:v>Materials</c:v>
                </c:pt>
                <c:pt idx="2">
                  <c:v>Chemicals</c:v>
                </c:pt>
                <c:pt idx="3">
                  <c:v>Solutions</c:v>
                </c:pt>
                <c:pt idx="4">
                  <c:v>CBS</c:v>
                </c:pt>
                <c:pt idx="5">
                  <c:v>#REF!</c:v>
                </c:pt>
                <c:pt idx="6">
                  <c:v>0</c:v>
                </c:pt>
                <c:pt idx="7">
                  <c:v>00/01/1900</c:v>
                </c:pt>
              </c:strCache>
            </c:strRef>
          </c:cat>
          <c:val>
            <c:numRef>
              <c:f>'CHART EPS Q'!$M$4:$M$14</c:f>
              <c:numCache>
                <c:formatCode>#,##0.00</c:formatCode>
                <c:ptCount val="8"/>
                <c:pt idx="1">
                  <c:v>-39.259831766137779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751-4FB0-BF16-A7A1D448C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4416408"/>
        <c:axId val="604417584"/>
      </c:barChart>
      <c:lineChart>
        <c:grouping val="standard"/>
        <c:varyColors val="0"/>
        <c:ser>
          <c:idx val="7"/>
          <c:order val="7"/>
          <c:tx>
            <c:strRef>
              <c:f>'CHART EPS Q'!$O$3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68E0-43F9-B064-DAA54C3D94E9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700" b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68E0-43F9-B064-DAA54C3D94E9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68E0-43F9-B064-DAA54C3D94E9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68E0-43F9-B064-DAA54C3D94E9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68E0-43F9-B064-DAA54C3D9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EPS Q'!$P$4:$P$14</c:f>
              <c:numCache>
                <c:formatCode>_-[$€-2]\ * #,##0.00_-;\-[$€-2]\ * #,##0.00_-;_-[$€-2]\ * "-"??_-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EPS Q'!$O$4:$O$14</c:f>
              <c:numCache>
                <c:formatCode>#,##0.00</c:formatCode>
                <c:ptCount val="8"/>
                <c:pt idx="0">
                  <c:v>0</c:v>
                </c:pt>
                <c:pt idx="1">
                  <c:v>-39.259831766137779</c:v>
                </c:pt>
                <c:pt idx="2">
                  <c:v>308.88188580989237</c:v>
                </c:pt>
                <c:pt idx="3">
                  <c:v>418.10045469744199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751-4FB0-BF16-A7A1D448C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16408"/>
        <c:axId val="604417584"/>
      </c:lineChart>
      <c:lineChart>
        <c:grouping val="standard"/>
        <c:varyColors val="0"/>
        <c:ser>
          <c:idx val="6"/>
          <c:order val="6"/>
          <c:tx>
            <c:strRef>
              <c:f>'CHART EPS Q'!$N$3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68E0-43F9-B064-DAA54C3D94E9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70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8E0-43F9-B064-DAA54C3D94E9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>
                    <a:defRPr sz="70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68E0-43F9-B064-DAA54C3D94E9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68E0-43F9-B064-DAA54C3D94E9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68E0-43F9-B064-DAA54C3D94E9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68E0-43F9-B064-DAA54C3D94E9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68E0-43F9-B064-DAA54C3D9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EPS Q'!$P$4:$P$14</c:f>
              <c:numCache>
                <c:formatCode>_-[$€-2]\ * #,##0.00_-;\-[$€-2]\ * #,##0.00_-;_-[$€-2]\ * "-"??_-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EPS Q'!$N$4:$N$14</c:f>
              <c:numCache>
                <c:formatCode>#,##0.00</c:formatCode>
                <c:ptCount val="8"/>
                <c:pt idx="0">
                  <c:v>153.00609417386022</c:v>
                </c:pt>
                <c:pt idx="1">
                  <c:v>308.88188580989237</c:v>
                </c:pt>
                <c:pt idx="2">
                  <c:v>418.10045469744199</c:v>
                </c:pt>
                <c:pt idx="3">
                  <c:v>606.86333424098507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751-4FB0-BF16-A7A1D448C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18368"/>
        <c:axId val="604417192"/>
      </c:lineChart>
      <c:catAx>
        <c:axId val="604416408"/>
        <c:scaling>
          <c:orientation val="minMax"/>
        </c:scaling>
        <c:delete val="0"/>
        <c:axPos val="b"/>
        <c:title>
          <c:tx>
            <c:strRef>
              <c:f>'CHART EPS Q'!$F$2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46339959554236049"/>
              <c:y val="0.91515021366130889"/>
            </c:manualLayout>
          </c:layout>
          <c:overlay val="0"/>
          <c:txPr>
            <a:bodyPr/>
            <a:lstStyle/>
            <a:p>
              <a:pPr>
                <a:defRPr sz="90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4417584"/>
        <c:crossesAt val="0"/>
        <c:auto val="1"/>
        <c:lblAlgn val="ctr"/>
        <c:lblOffset val="100"/>
        <c:noMultiLvlLbl val="0"/>
      </c:catAx>
      <c:valAx>
        <c:axId val="604417584"/>
        <c:scaling>
          <c:orientation val="minMax"/>
          <c:min val="0"/>
        </c:scaling>
        <c:delete val="0"/>
        <c:axPos val="l"/>
        <c:numFmt formatCode="#,##0.00" sourceLinked="1"/>
        <c:majorTickMark val="none"/>
        <c:minorTickMark val="none"/>
        <c:tickLblPos val="none"/>
        <c:spPr>
          <a:ln>
            <a:noFill/>
          </a:ln>
        </c:spPr>
        <c:crossAx val="604416408"/>
        <c:crosses val="autoZero"/>
        <c:crossBetween val="between"/>
      </c:valAx>
      <c:valAx>
        <c:axId val="604417192"/>
        <c:scaling>
          <c:orientation val="minMax"/>
        </c:scaling>
        <c:delete val="1"/>
        <c:axPos val="r"/>
        <c:numFmt formatCode="#,##0.00" sourceLinked="1"/>
        <c:majorTickMark val="out"/>
        <c:minorTickMark val="none"/>
        <c:tickLblPos val="nextTo"/>
        <c:crossAx val="604418368"/>
        <c:crosses val="max"/>
        <c:crossBetween val="between"/>
      </c:valAx>
      <c:catAx>
        <c:axId val="604418368"/>
        <c:scaling>
          <c:orientation val="minMax"/>
        </c:scaling>
        <c:delete val="1"/>
        <c:axPos val="b"/>
        <c:numFmt formatCode="_-[$€-2]\ * #,##0.00_-;\-[$€-2]\ * #,##0.00_-;_-[$€-2]\ * &quot;-&quot;??_-" sourceLinked="1"/>
        <c:majorTickMark val="out"/>
        <c:minorTickMark val="none"/>
        <c:tickLblPos val="nextTo"/>
        <c:crossAx val="604417192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5356282943970846E-2"/>
          <c:w val="1"/>
          <c:h val="0.851863083230298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EPS YTD'!$H$3</c:f>
              <c:strCache>
                <c:ptCount val="1"/>
                <c:pt idx="0">
                  <c:v>#REF!</c:v>
                </c:pt>
              </c:strCache>
            </c:strRef>
          </c:tx>
          <c:spPr>
            <a:noFill/>
          </c:spPr>
          <c:invertIfNegative val="0"/>
          <c:cat>
            <c:numRef>
              <c:f>'CHART EPS YTD'!$Q$4:$Q$14</c:f>
              <c:numCache>
                <c:formatCode>_-[$€-2]\ * #,##0.00_-;\-[$€-2]\ * #,##0.00_-;_-[$€-2]\ * "-"??_-</c:formatCode>
                <c:ptCount val="8"/>
                <c:pt idx="0" formatCode="m/d/yyyy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m/d/yyyy">
                  <c:v>0</c:v>
                </c:pt>
              </c:numCache>
            </c:numRef>
          </c:cat>
          <c:val>
            <c:numRef>
              <c:f>'CHART EPS YTD'!$H$4:$H$14</c:f>
              <c:numCache>
                <c:formatCode>#,##0.00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1-4739-B02F-77B7099DBBFA}"/>
            </c:ext>
          </c:extLst>
        </c:ser>
        <c:ser>
          <c:idx val="1"/>
          <c:order val="1"/>
          <c:tx>
            <c:strRef>
              <c:f>'CHART EPS YTD'!$I$3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2700"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>
                    <a:solidFill>
                      <a:schemeClr val="bg1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EPS YTD'!$Q$4:$Q$14</c:f>
              <c:numCache>
                <c:formatCode>_-[$€-2]\ * #,##0.00_-;\-[$€-2]\ * #,##0.00_-;_-[$€-2]\ * "-"??_-</c:formatCode>
                <c:ptCount val="8"/>
                <c:pt idx="0" formatCode="m/d/yyyy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m/d/yyyy">
                  <c:v>0</c:v>
                </c:pt>
              </c:numCache>
            </c:numRef>
          </c:cat>
          <c:val>
            <c:numRef>
              <c:f>'CHART EPS YTD'!$I$4:$I$14</c:f>
              <c:numCache>
                <c:formatCode>#,##0.00</c:formatCode>
                <c:ptCount val="8"/>
                <c:pt idx="0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21-4739-B02F-77B7099DBBFA}"/>
            </c:ext>
          </c:extLst>
        </c:ser>
        <c:ser>
          <c:idx val="2"/>
          <c:order val="2"/>
          <c:tx>
            <c:strRef>
              <c:f>'CHART EPS YTD'!$J$3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621-4739-B02F-77B7099DBBF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5-F621-4739-B02F-77B7099DBBF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7-F621-4739-B02F-77B7099DBBF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621-4739-B02F-77B7099DBBFA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F621-4739-B02F-77B7099DBBF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21-4739-B02F-77B7099DBBFA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21-4739-B02F-77B7099DB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bg1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EPS YTD'!$Q$4:$Q$14</c:f>
              <c:numCache>
                <c:formatCode>_-[$€-2]\ * #,##0.00_-;\-[$€-2]\ * #,##0.00_-;_-[$€-2]\ * "-"??_-</c:formatCode>
                <c:ptCount val="8"/>
                <c:pt idx="0" formatCode="m/d/yyyy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m/d/yyyy">
                  <c:v>0</c:v>
                </c:pt>
              </c:numCache>
            </c:numRef>
          </c:cat>
          <c:val>
            <c:numRef>
              <c:f>'CHART EPS YTD'!$J$4:$J$14</c:f>
              <c:numCache>
                <c:formatCode>#,##0.00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621-4739-B02F-77B7099DBBFA}"/>
            </c:ext>
          </c:extLst>
        </c:ser>
        <c:ser>
          <c:idx val="3"/>
          <c:order val="3"/>
          <c:tx>
            <c:strRef>
              <c:f>'CHART EPS YTD'!$K$3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numRef>
              <c:f>'CHART EPS YTD'!$Q$4:$Q$14</c:f>
              <c:numCache>
                <c:formatCode>_-[$€-2]\ * #,##0.00_-;\-[$€-2]\ * #,##0.00_-;_-[$€-2]\ * "-"??_-</c:formatCode>
                <c:ptCount val="8"/>
                <c:pt idx="0" formatCode="m/d/yyyy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m/d/yyyy">
                  <c:v>0</c:v>
                </c:pt>
              </c:numCache>
            </c:numRef>
          </c:cat>
          <c:val>
            <c:numRef>
              <c:f>'CHART EPS YTD'!$K$4:$K$14</c:f>
              <c:numCache>
                <c:formatCode>#,##0.00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621-4739-B02F-77B7099DBBFA}"/>
            </c:ext>
          </c:extLst>
        </c:ser>
        <c:ser>
          <c:idx val="4"/>
          <c:order val="4"/>
          <c:tx>
            <c:strRef>
              <c:f>'CHART EPS YTD'!$L$3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E-F621-4739-B02F-77B7099DBBF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10-F621-4739-B02F-77B7099DBBFA}"/>
              </c:ext>
            </c:extLst>
          </c:dPt>
          <c:cat>
            <c:numRef>
              <c:f>'CHART EPS YTD'!$Q$4:$Q$14</c:f>
              <c:numCache>
                <c:formatCode>_-[$€-2]\ * #,##0.00_-;\-[$€-2]\ * #,##0.00_-;_-[$€-2]\ * "-"??_-</c:formatCode>
                <c:ptCount val="8"/>
                <c:pt idx="0" formatCode="m/d/yyyy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m/d/yyyy">
                  <c:v>0</c:v>
                </c:pt>
              </c:numCache>
            </c:numRef>
          </c:cat>
          <c:val>
            <c:numRef>
              <c:f>'CHART EPS YTD'!$L$4:$L$14</c:f>
              <c:numCache>
                <c:formatCode>#,##0.00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621-4739-B02F-77B7099DBBFA}"/>
            </c:ext>
          </c:extLst>
        </c:ser>
        <c:ser>
          <c:idx val="5"/>
          <c:order val="5"/>
          <c:tx>
            <c:strRef>
              <c:f>'CHART EPS YTD'!$M$3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'CHART EPS YTD'!$Q$4:$Q$14</c:f>
              <c:numCache>
                <c:formatCode>_-[$€-2]\ * #,##0.00_-;\-[$€-2]\ * #,##0.00_-;_-[$€-2]\ * "-"??_-</c:formatCode>
                <c:ptCount val="8"/>
                <c:pt idx="0" formatCode="m/d/yyyy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m/d/yyyy">
                  <c:v>0</c:v>
                </c:pt>
              </c:numCache>
            </c:numRef>
          </c:cat>
          <c:val>
            <c:numRef>
              <c:f>'CHART EPS YTD'!$M$4:$M$14</c:f>
              <c:numCache>
                <c:formatCode>#,##0.00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621-4739-B02F-77B7099DB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04418760"/>
        <c:axId val="604419152"/>
      </c:barChart>
      <c:lineChart>
        <c:grouping val="standard"/>
        <c:varyColors val="0"/>
        <c:ser>
          <c:idx val="7"/>
          <c:order val="7"/>
          <c:tx>
            <c:strRef>
              <c:f>'CHART EPS YTD'!$O$3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0D43-4DC2-89DD-4237B5B1A657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700" b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0D43-4DC2-89DD-4237B5B1A657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0D43-4DC2-89DD-4237B5B1A657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0D43-4DC2-89DD-4237B5B1A657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="1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0D43-4DC2-89DD-4237B5B1A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EPS YTD'!$P$4:$P$14</c:f>
              <c:numCache>
                <c:formatCode>_-[$€-2]\ * #,##0.00_-;\-[$€-2]\ * #,##0.00_-;_-[$€-2]\ * "-"??_-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EPS YTD'!$O$4:$O$14</c:f>
              <c:numCache>
                <c:formatCode>#,##0.00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621-4739-B02F-77B7099DB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18760"/>
        <c:axId val="604419152"/>
      </c:lineChart>
      <c:lineChart>
        <c:grouping val="standard"/>
        <c:varyColors val="0"/>
        <c:ser>
          <c:idx val="6"/>
          <c:order val="6"/>
          <c:tx>
            <c:strRef>
              <c:f>'CHART EPS YTD'!$N$3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D43-4DC2-89DD-4237B5B1A657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70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0D43-4DC2-89DD-4237B5B1A657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>
                    <a:defRPr sz="700">
                      <a:solidFill>
                        <a:schemeClr val="accent1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0D43-4DC2-89DD-4237B5B1A657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0D43-4DC2-89DD-4237B5B1A657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0D43-4DC2-89DD-4237B5B1A657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="0">
                      <a:solidFill>
                        <a:schemeClr val="tx2"/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0D43-4DC2-89DD-4237B5B1A657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ea typeface="Verdana" panose="020B060403050404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0D43-4DC2-89DD-4237B5B1A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2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EPS YTD'!$P$4:$P$14</c:f>
              <c:numCache>
                <c:formatCode>_-[$€-2]\ * #,##0.00_-;\-[$€-2]\ * #,##0.00_-;_-[$€-2]\ * "-"??_-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cat>
          <c:val>
            <c:numRef>
              <c:f>'CHART EPS YTD'!$N$4:$N$14</c:f>
              <c:numCache>
                <c:formatCode>#,##0.00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621-4739-B02F-77B7099DB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419936"/>
        <c:axId val="604419544"/>
      </c:lineChart>
      <c:catAx>
        <c:axId val="604418760"/>
        <c:scaling>
          <c:orientation val="minMax"/>
        </c:scaling>
        <c:delete val="0"/>
        <c:axPos val="b"/>
        <c:title>
          <c:tx>
            <c:strRef>
              <c:f>'CHART EPS YTD'!$F$2</c:f>
              <c:strCache>
                <c:ptCount val="1"/>
                <c:pt idx="0">
                  <c:v>#NAME?</c:v>
                </c:pt>
              </c:strCache>
            </c:strRef>
          </c:tx>
          <c:layout>
            <c:manualLayout>
              <c:xMode val="edge"/>
              <c:yMode val="edge"/>
              <c:x val="0.45793511466804354"/>
              <c:y val="0.92065985553458707"/>
            </c:manualLayout>
          </c:layout>
          <c:overlay val="0"/>
          <c:txPr>
            <a:bodyPr/>
            <a:lstStyle/>
            <a:p>
              <a:pPr>
                <a:defRPr sz="900">
                  <a:solidFill>
                    <a:schemeClr val="tx2">
                      <a:lumMod val="75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m/d/yyyy" sourceLinked="1"/>
        <c:majorTickMark val="none"/>
        <c:minorTickMark val="none"/>
        <c:tickLblPos val="none"/>
        <c:spPr>
          <a:ln w="19050">
            <a:solidFill>
              <a:schemeClr val="tx2">
                <a:lumMod val="75000"/>
              </a:schemeClr>
            </a:solidFill>
          </a:ln>
        </c:spPr>
        <c:crossAx val="604419152"/>
        <c:crossesAt val="0"/>
        <c:auto val="1"/>
        <c:lblAlgn val="ctr"/>
        <c:lblOffset val="100"/>
        <c:noMultiLvlLbl val="0"/>
      </c:catAx>
      <c:valAx>
        <c:axId val="604419152"/>
        <c:scaling>
          <c:orientation val="minMax"/>
          <c:min val="0"/>
        </c:scaling>
        <c:delete val="0"/>
        <c:axPos val="l"/>
        <c:numFmt formatCode="#,##0.00" sourceLinked="1"/>
        <c:majorTickMark val="none"/>
        <c:minorTickMark val="none"/>
        <c:tickLblPos val="none"/>
        <c:spPr>
          <a:ln>
            <a:noFill/>
          </a:ln>
        </c:spPr>
        <c:crossAx val="604418760"/>
        <c:crosses val="autoZero"/>
        <c:crossBetween val="between"/>
      </c:valAx>
      <c:valAx>
        <c:axId val="604419544"/>
        <c:scaling>
          <c:orientation val="minMax"/>
        </c:scaling>
        <c:delete val="1"/>
        <c:axPos val="r"/>
        <c:numFmt formatCode="#,##0.00" sourceLinked="1"/>
        <c:majorTickMark val="out"/>
        <c:minorTickMark val="none"/>
        <c:tickLblPos val="nextTo"/>
        <c:crossAx val="604419936"/>
        <c:crosses val="max"/>
        <c:crossBetween val="between"/>
      </c:valAx>
      <c:catAx>
        <c:axId val="604419936"/>
        <c:scaling>
          <c:orientation val="minMax"/>
        </c:scaling>
        <c:delete val="1"/>
        <c:axPos val="b"/>
        <c:numFmt formatCode="_-[$€-2]\ * #,##0.00_-;\-[$€-2]\ * #,##0.00_-;_-[$€-2]\ * &quot;-&quot;??_-" sourceLinked="1"/>
        <c:majorTickMark val="out"/>
        <c:minorTickMark val="none"/>
        <c:tickLblPos val="nextTo"/>
        <c:crossAx val="604419544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Q'!$E$42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5488142517768217"/>
          <c:y val="0.36"/>
        </c:manualLayout>
      </c:layout>
      <c:overlay val="1"/>
      <c:txPr>
        <a:bodyPr/>
        <a:lstStyle/>
        <a:p>
          <a:pPr>
            <a:defRPr sz="16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9112-452B-BFF7-428B0AD603F7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9112-452B-BFF7-428B0AD603F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9112-452B-BFF7-428B0AD603F7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9112-452B-BFF7-428B0AD603F7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9-9112-452B-BFF7-428B0AD603F7}"/>
              </c:ext>
            </c:extLst>
          </c:dPt>
          <c:dLbls>
            <c:dLbl>
              <c:idx val="0"/>
              <c:layout>
                <c:manualLayout>
                  <c:x val="-8.4448239472817405E-2"/>
                  <c:y val="-7.1111111111111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12-452B-BFF7-428B0AD603F7}"/>
                </c:ext>
              </c:extLst>
            </c:dLbl>
            <c:dLbl>
              <c:idx val="1"/>
              <c:layout>
                <c:manualLayout>
                  <c:x val="0.11545161653522767"/>
                  <c:y val="-7.5555905511811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12-452B-BFF7-428B0AD603F7}"/>
                </c:ext>
              </c:extLst>
            </c:dLbl>
            <c:dLbl>
              <c:idx val="2"/>
              <c:layout>
                <c:manualLayout>
                  <c:x val="4.6145260538721531E-3"/>
                  <c:y val="9.777777777777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12-452B-BFF7-428B0AD603F7}"/>
                </c:ext>
              </c:extLst>
            </c:dLbl>
            <c:dLbl>
              <c:idx val="3"/>
              <c:layout>
                <c:manualLayout>
                  <c:x val="-3.999998600175466E-2"/>
                  <c:y val="0.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12-452B-BFF7-428B0AD603F7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Q'!$B$44:$B$48</c:f>
              <c:strCache>
                <c:ptCount val="3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</c:strCache>
            </c:strRef>
          </c:cat>
          <c:val>
            <c:numRef>
              <c:f>'CHART Pie Q'!$E$44:$E$48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12-452B-BFF7-428B0AD60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40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4708529932353854"/>
          <c:y val="0.39111111111111113"/>
        </c:manualLayout>
      </c:layout>
      <c:overlay val="1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7D7B-4C71-A8DA-BACD7D79DA2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7D7B-4C71-A8DA-BACD7D79DA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7D7B-4C71-A8DA-BACD7D79DA22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7D7B-4C71-A8DA-BACD7D79DA22}"/>
              </c:ext>
            </c:extLst>
          </c:dPt>
          <c:dPt>
            <c:idx val="4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7D7B-4C71-A8DA-BACD7D79DA22}"/>
              </c:ext>
            </c:extLst>
          </c:dPt>
          <c:dLbls>
            <c:dLbl>
              <c:idx val="0"/>
              <c:layout>
                <c:manualLayout>
                  <c:x val="-3.6747320343986201E-2"/>
                  <c:y val="-0.117460367454068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7B-4C71-A8DA-BACD7D79DA22}"/>
                </c:ext>
              </c:extLst>
            </c:dLbl>
            <c:dLbl>
              <c:idx val="1"/>
              <c:layout>
                <c:manualLayout>
                  <c:x val="7.6194052761617434E-2"/>
                  <c:y val="-0.14952370953630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7B-4C71-A8DA-BACD7D79DA22}"/>
                </c:ext>
              </c:extLst>
            </c:dLbl>
            <c:dLbl>
              <c:idx val="2"/>
              <c:layout>
                <c:manualLayout>
                  <c:x val="1.5109014987331646E-3"/>
                  <c:y val="9.523814523184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7B-4C71-A8DA-BACD7D79DA22}"/>
                </c:ext>
              </c:extLst>
            </c:dLbl>
            <c:dLbl>
              <c:idx val="3"/>
              <c:layout>
                <c:manualLayout>
                  <c:x val="-6.0584755700872898E-2"/>
                  <c:y val="7.8729658792650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7B-4C71-A8DA-BACD7D79DA22}"/>
                </c:ext>
              </c:extLst>
            </c:dLbl>
            <c:dLbl>
              <c:idx val="4"/>
              <c:layout>
                <c:manualLayout>
                  <c:x val="4.0740255848356592E-17"/>
                  <c:y val="8.8888888888888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7B-4C71-A8DA-BACD7D79DA2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YTD'!$B$4:$B$8</c:f>
              <c:strCache>
                <c:ptCount val="3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</c:strCache>
            </c:strRef>
          </c:cat>
          <c:val>
            <c:numRef>
              <c:f>'CHART Pie YTD'!$E$4:$E$8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7B-4C71-A8DA-BACD7D79D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30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YTD'!$E$22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992888517778006"/>
          <c:y val="0.39555555555555555"/>
        </c:manualLayout>
      </c:layout>
      <c:overlay val="1"/>
      <c:txPr>
        <a:bodyPr/>
        <a:lstStyle/>
        <a:p>
          <a:pPr>
            <a:defRPr sz="1400"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8265-42FE-901F-F040470364E8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8265-42FE-901F-F040470364E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8265-42FE-901F-F040470364E8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8265-42FE-901F-F040470364E8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9-8265-42FE-901F-F040470364E8}"/>
              </c:ext>
            </c:extLst>
          </c:dPt>
          <c:dLbls>
            <c:dLbl>
              <c:idx val="0"/>
              <c:layout>
                <c:manualLayout>
                  <c:x val="-8.8889331797605636E-2"/>
                  <c:y val="-6.222222222222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5-42FE-901F-F040470364E8}"/>
                </c:ext>
              </c:extLst>
            </c:dLbl>
            <c:dLbl>
              <c:idx val="1"/>
              <c:layout>
                <c:manualLayout>
                  <c:x val="-1.3329570940339496E-2"/>
                  <c:y val="-0.2888888888888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5-42FE-901F-F040470364E8}"/>
                </c:ext>
              </c:extLst>
            </c:dLbl>
            <c:dLbl>
              <c:idx val="2"/>
              <c:layout>
                <c:manualLayout>
                  <c:x val="-4.2669592661515408E-3"/>
                  <c:y val="0.102222222222222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5-42FE-901F-F040470364E8}"/>
                </c:ext>
              </c:extLst>
            </c:dLbl>
            <c:dLbl>
              <c:idx val="3"/>
              <c:layout>
                <c:manualLayout>
                  <c:x val="-3.999998600175466E-2"/>
                  <c:y val="0.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65-42FE-901F-F040470364E8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YTD'!$B$24:$B$28</c:f>
              <c:strCache>
                <c:ptCount val="3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</c:strCache>
            </c:strRef>
          </c:cat>
          <c:val>
            <c:numRef>
              <c:f>'CHART Pie YTD'!$E$24:$E$28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65-42FE-901F-F04047036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38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YTD'!$E$102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8801530972256887"/>
          <c:y val="0.39555555555555555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166-4B82-83CF-F5AF07A6A1F1}"/>
              </c:ext>
            </c:extLst>
          </c:dPt>
          <c:dPt>
            <c:idx val="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166-4B82-83CF-F5AF07A6A1F1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F166-4B82-83CF-F5AF07A6A1F1}"/>
              </c:ext>
            </c:extLst>
          </c:dPt>
          <c:dLbls>
            <c:dLbl>
              <c:idx val="0"/>
              <c:layout>
                <c:manualLayout>
                  <c:x val="5.3288911920142241E-2"/>
                  <c:y val="-0.1066666666666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6-4B82-83CF-F5AF07A6A1F1}"/>
                </c:ext>
              </c:extLst>
            </c:dLbl>
            <c:dLbl>
              <c:idx val="1"/>
              <c:layout>
                <c:manualLayout>
                  <c:x val="0.16430747842043833"/>
                  <c:y val="3.111111111111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6-4B82-83CF-F5AF07A6A1F1}"/>
                </c:ext>
              </c:extLst>
            </c:dLbl>
            <c:dLbl>
              <c:idx val="2"/>
              <c:layout>
                <c:manualLayout>
                  <c:x val="-4.4407426600118469E-2"/>
                  <c:y val="0.11555555555555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6-4B82-83CF-F5AF07A6A1F1}"/>
                </c:ext>
              </c:extLst>
            </c:dLbl>
            <c:dLbl>
              <c:idx val="3"/>
              <c:layout>
                <c:manualLayout>
                  <c:x val="-3.1085198620082907E-2"/>
                  <c:y val="-0.12444444444444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6-4B82-83CF-F5AF07A6A1F1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YTD'!$B$104:$B$107</c:f>
              <c:strCache>
                <c:ptCount val="4"/>
                <c:pt idx="0">
                  <c:v>Europe</c:v>
                </c:pt>
                <c:pt idx="1">
                  <c:v>Asia &amp; RoW</c:v>
                </c:pt>
                <c:pt idx="2">
                  <c:v>Latin America</c:v>
                </c:pt>
                <c:pt idx="3">
                  <c:v>North America</c:v>
                </c:pt>
              </c:strCache>
            </c:strRef>
          </c:cat>
          <c:val>
            <c:numRef>
              <c:f>'CHART Pie YTD'!$E$104:$E$107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166-4B82-83CF-F5AF07A6A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YTD'!$E$42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8596662379776508"/>
          <c:y val="0.39555555555555555"/>
        </c:manualLayout>
      </c:layout>
      <c:overlay val="1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DF11-410C-A248-3ED0EAB8E6E7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DF11-410C-A248-3ED0EAB8E6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DF11-410C-A248-3ED0EAB8E6E7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DF11-410C-A248-3ED0EAB8E6E7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9-DF11-410C-A248-3ED0EAB8E6E7}"/>
              </c:ext>
            </c:extLst>
          </c:dPt>
          <c:dLbls>
            <c:dLbl>
              <c:idx val="0"/>
              <c:layout>
                <c:manualLayout>
                  <c:x val="-8.000749681280557E-2"/>
                  <c:y val="-7.1111111111111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11-410C-A248-3ED0EAB8E6E7}"/>
                </c:ext>
              </c:extLst>
            </c:dLbl>
            <c:dLbl>
              <c:idx val="1"/>
              <c:layout>
                <c:manualLayout>
                  <c:x val="-1.3329570940339415E-2"/>
                  <c:y val="-0.262222572178477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11-410C-A248-3ED0EAB8E6E7}"/>
                </c:ext>
              </c:extLst>
            </c:dLbl>
            <c:dLbl>
              <c:idx val="2"/>
              <c:layout>
                <c:manualLayout>
                  <c:x val="-2.6470672566210773E-2"/>
                  <c:y val="0.102222222222222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11-410C-A248-3ED0EAB8E6E7}"/>
                </c:ext>
              </c:extLst>
            </c:dLbl>
            <c:dLbl>
              <c:idx val="3"/>
              <c:layout>
                <c:manualLayout>
                  <c:x val="-3.999998600175466E-2"/>
                  <c:y val="0.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11-410C-A248-3ED0EAB8E6E7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YTD'!$B$44:$B$48</c:f>
              <c:strCache>
                <c:ptCount val="5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  <c:pt idx="3">
                  <c:v>Functional Polymers</c:v>
                </c:pt>
                <c:pt idx="4">
                  <c:v>Corporate &amp; Business Services</c:v>
                </c:pt>
              </c:strCache>
            </c:strRef>
          </c:cat>
          <c:val>
            <c:numRef>
              <c:f>'CHART Pie YTD'!$E$44:$E$48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11-410C-A248-3ED0EAB8E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40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YTD'!$E$62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992888517778006"/>
          <c:y val="0.39555555555555555"/>
        </c:manualLayout>
      </c:layout>
      <c:overlay val="1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D33C-48EB-B7B6-B3818667AE9C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3-D33C-48EB-B7B6-B3818667AE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D33C-48EB-B7B6-B3818667AE9C}"/>
              </c:ext>
            </c:extLst>
          </c:dPt>
          <c:dPt>
            <c:idx val="3"/>
            <c:bubble3D val="0"/>
            <c:spPr>
              <a:solidFill>
                <a:schemeClr val="bg2"/>
              </a:solidFill>
            </c:spPr>
            <c:extLst>
              <c:ext xmlns:c16="http://schemas.microsoft.com/office/drawing/2014/chart" uri="{C3380CC4-5D6E-409C-BE32-E72D297353CC}">
                <c16:uniqueId val="{00000007-D33C-48EB-B7B6-B3818667AE9C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9-D33C-48EB-B7B6-B3818667AE9C}"/>
              </c:ext>
            </c:extLst>
          </c:dPt>
          <c:dLbls>
            <c:dLbl>
              <c:idx val="0"/>
              <c:layout>
                <c:manualLayout>
                  <c:x val="-8.8888857781677072E-2"/>
                  <c:y val="-5.7777777777777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3C-48EB-B7B6-B3818667AE9C}"/>
                </c:ext>
              </c:extLst>
            </c:dLbl>
            <c:dLbl>
              <c:idx val="1"/>
              <c:layout>
                <c:manualLayout>
                  <c:x val="-8.8888857781677065E-3"/>
                  <c:y val="-0.2177777777777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3C-48EB-B7B6-B3818667AE9C}"/>
                </c:ext>
              </c:extLst>
            </c:dLbl>
            <c:dLbl>
              <c:idx val="2"/>
              <c:layout>
                <c:manualLayout>
                  <c:x val="0.2088888157869411"/>
                  <c:y val="4.44444444444444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3C-48EB-B7B6-B3818667AE9C}"/>
                </c:ext>
              </c:extLst>
            </c:dLbl>
            <c:dLbl>
              <c:idx val="3"/>
              <c:layout>
                <c:manualLayout>
                  <c:x val="-3.999998600175466E-2"/>
                  <c:y val="0.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3C-48EB-B7B6-B3818667AE9C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YTD'!$B$64:$B$68</c:f>
              <c:strCache>
                <c:ptCount val="4"/>
                <c:pt idx="0">
                  <c:v>Materials</c:v>
                </c:pt>
                <c:pt idx="1">
                  <c:v>Chemicals</c:v>
                </c:pt>
                <c:pt idx="2">
                  <c:v>Solutions</c:v>
                </c:pt>
                <c:pt idx="3">
                  <c:v>Corporate &amp; Business Services</c:v>
                </c:pt>
              </c:strCache>
            </c:strRef>
          </c:cat>
          <c:val>
            <c:numRef>
              <c:f>'CHART Pie YTD'!$E$64:$E$68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33C-48EB-B7B6-B3818667A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32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Pie YTD'!$E$122</c:f>
          <c:strCache>
            <c:ptCount val="1"/>
            <c:pt idx="0">
              <c:v>#REF!</c:v>
            </c:pt>
          </c:strCache>
        </c:strRef>
      </c:tx>
      <c:layout>
        <c:manualLayout>
          <c:xMode val="edge"/>
          <c:yMode val="edge"/>
          <c:x val="0.38357456706255705"/>
          <c:y val="0.39555555555555555"/>
        </c:manualLayout>
      </c:layout>
      <c:overlay val="1"/>
      <c:txPr>
        <a:bodyPr/>
        <a:lstStyle/>
        <a:p>
          <a:pPr>
            <a:defRPr sz="1200" b="1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99346736886533"/>
          <c:y val="0.16714785651793523"/>
          <c:w val="0.66655024792642237"/>
          <c:h val="0.66655048118985127"/>
        </c:manualLayout>
      </c:layout>
      <c:doughnutChart>
        <c:varyColors val="1"/>
        <c:ser>
          <c:idx val="1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2D8-4610-88C9-1C92FDCC8382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2D8-4610-88C9-1C92FDCC8382}"/>
              </c:ext>
            </c:extLst>
          </c:dPt>
          <c:dPt>
            <c:idx val="2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2D8-4610-88C9-1C92FDCC8382}"/>
              </c:ext>
            </c:extLst>
          </c:dPt>
          <c:dPt>
            <c:idx val="3"/>
            <c:bubble3D val="0"/>
            <c:spPr>
              <a:solidFill>
                <a:schemeClr val="accent5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2D8-4610-88C9-1C92FDCC8382}"/>
              </c:ext>
            </c:extLst>
          </c:dPt>
          <c:dPt>
            <c:idx val="4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92D8-4610-88C9-1C92FDCC8382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92D8-4610-88C9-1C92FDCC8382}"/>
              </c:ext>
            </c:extLst>
          </c:dPt>
          <c:dPt>
            <c:idx val="6"/>
            <c:bubble3D val="0"/>
            <c:spPr>
              <a:solidFill>
                <a:schemeClr val="bg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92D8-4610-88C9-1C92FDCC8382}"/>
              </c:ext>
            </c:extLst>
          </c:dPt>
          <c:dLbls>
            <c:dLbl>
              <c:idx val="0"/>
              <c:layout>
                <c:manualLayout>
                  <c:x val="-0.19539267704052127"/>
                  <c:y val="-1.3333683289588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D8-4610-88C9-1C92FDCC8382}"/>
                </c:ext>
              </c:extLst>
            </c:dLbl>
            <c:dLbl>
              <c:idx val="1"/>
              <c:layout>
                <c:manualLayout>
                  <c:x val="-3.1085198620082927E-2"/>
                  <c:y val="-6.222222222222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D8-4610-88C9-1C92FDCC8382}"/>
                </c:ext>
              </c:extLst>
            </c:dLbl>
            <c:dLbl>
              <c:idx val="2"/>
              <c:layout>
                <c:manualLayout>
                  <c:x val="-4.884816926013031E-2"/>
                  <c:y val="-0.102222222222222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D8-4610-88C9-1C92FDCC8382}"/>
                </c:ext>
              </c:extLst>
            </c:dLbl>
            <c:dLbl>
              <c:idx val="3"/>
              <c:layout>
                <c:manualLayout>
                  <c:x val="0.16430747842043833"/>
                  <c:y val="-0.11111146106736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D8-4610-88C9-1C92FDCC8382}"/>
                </c:ext>
              </c:extLst>
            </c:dLbl>
            <c:dLbl>
              <c:idx val="4"/>
              <c:layout>
                <c:manualLayout>
                  <c:x val="0.21358049038386898"/>
                  <c:y val="2.2222222222222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D8-4610-88C9-1C92FDCC8382}"/>
                </c:ext>
              </c:extLst>
            </c:dLbl>
            <c:dLbl>
              <c:idx val="5"/>
              <c:layout>
                <c:manualLayout>
                  <c:x val="1.332222798003554E-2"/>
                  <c:y val="7.1111111111111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D8-4610-88C9-1C92FDCC8382}"/>
                </c:ext>
              </c:extLst>
            </c:dLbl>
            <c:dLbl>
              <c:idx val="6"/>
              <c:layout>
                <c:manualLayout>
                  <c:x val="-0.21759639034058048"/>
                  <c:y val="8.148054021132795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D8-4610-88C9-1C92FDCC8382}"/>
                </c:ext>
              </c:extLst>
            </c:dLbl>
            <c:numFmt formatCode="_-[$€-2]\ * #,##0.00_-;\-[$€-2]\ * #,##0.00_-;_-[$€-2]\ * &quot;-&quot;??_-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'CHART Pie YTD'!$B$124:$B$133</c:f>
              <c:strCache>
                <c:ptCount val="7"/>
                <c:pt idx="0">
                  <c:v>Aeronautics &amp; Automotive </c:v>
                </c:pt>
                <c:pt idx="1">
                  <c:v>Electricals &amp; Electronics</c:v>
                </c:pt>
                <c:pt idx="2">
                  <c:v>Resources &amp; Environment</c:v>
                </c:pt>
                <c:pt idx="3">
                  <c:v>Agro, Feed &amp; Food </c:v>
                </c:pt>
                <c:pt idx="4">
                  <c:v>Consumers goods &amp; Healthcare</c:v>
                </c:pt>
                <c:pt idx="5">
                  <c:v>Building &amp; Construction</c:v>
                </c:pt>
                <c:pt idx="6">
                  <c:v>Industrial Applications</c:v>
                </c:pt>
              </c:strCache>
            </c:strRef>
          </c:cat>
          <c:val>
            <c:numRef>
              <c:f>'CHART Pie YTD'!$E$124:$E$133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2D8-4610-88C9-1C92FDCC8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2"/>
        <c:holeSize val="75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Klavika Light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0" Type="http://schemas.openxmlformats.org/officeDocument/2006/relationships/chart" Target="../charts/chart13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428624</xdr:colOff>
      <xdr:row>10</xdr:row>
      <xdr:rowOff>0</xdr:rowOff>
    </xdr:from>
    <xdr:to>
      <xdr:col>10</xdr:col>
      <xdr:colOff>0</xdr:colOff>
      <xdr:row>14</xdr:row>
      <xdr:rowOff>0</xdr:rowOff>
    </xdr:to>
    <xdr:graphicFrame macro="">
      <xdr:nvGraphicFramePr>
        <xdr:cNvPr id="2" name="NetSalesSegmentQ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200024</xdr:colOff>
      <xdr:row>30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" name="EBITDASegmentQ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200024</xdr:colOff>
      <xdr:row>50</xdr:row>
      <xdr:rowOff>0</xdr:rowOff>
    </xdr:from>
    <xdr:to>
      <xdr:col>10</xdr:col>
      <xdr:colOff>0</xdr:colOff>
      <xdr:row>54</xdr:row>
      <xdr:rowOff>0</xdr:rowOff>
    </xdr:to>
    <xdr:graphicFrame macro="">
      <xdr:nvGraphicFramePr>
        <xdr:cNvPr id="8" name="EBITSegmentQ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b="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0.62236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1779882" y="2425503"/>
          <a:ext cx="1080000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 b="1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Solutions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0.37764</cdr:x>
      <cdr:y>1</cdr:y>
    </cdr:to>
    <cdr:sp macro="" textlink="">
      <cdr:nvSpPr>
        <cdr:cNvPr id="6" name="Rectangle 5"/>
        <cdr:cNvSpPr/>
      </cdr:nvSpPr>
      <cdr:spPr>
        <a:xfrm xmlns:a="http://schemas.openxmlformats.org/drawingml/2006/main">
          <a:off x="0" y="2425503"/>
          <a:ext cx="1080000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 b="1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Corporate &amp;</a:t>
          </a:r>
          <a:br>
            <a:rPr lang="en-US" sz="1200" b="1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200" b="1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Business</a:t>
          </a:r>
          <a:r>
            <a:rPr lang="en-US" sz="1200" b="1" baseline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 Services</a:t>
          </a:r>
          <a:endParaRPr lang="en-US" sz="1200" b="1">
            <a:solidFill>
              <a:schemeClr val="bg2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0.16667</cdr:y>
    </cdr:from>
    <cdr:to>
      <cdr:x>0.30211</cdr:x>
      <cdr:y>0.31785</cdr:y>
    </cdr:to>
    <cdr:sp macro="" textlink="'CHART Pie YTD'!$B$124">
      <cdr:nvSpPr>
        <cdr:cNvPr id="2" name="Rectangle 1"/>
        <cdr:cNvSpPr/>
      </cdr:nvSpPr>
      <cdr:spPr>
        <a:xfrm xmlns:a="http://schemas.openxmlformats.org/drawingml/2006/main">
          <a:off x="0" y="476250"/>
          <a:ext cx="864000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9EE65447-3120-4F1F-9C44-7720C1ADC8DD}" type="TxLink">
            <a:rPr lang="en-US" sz="1100" b="1" i="0" u="none" strike="noStrike">
              <a:solidFill>
                <a:schemeClr val="accent4">
                  <a:lumMod val="50000"/>
                </a:schemeClr>
              </a:solidFill>
              <a:latin typeface="Klavika Light" pitchFamily="34" charset="0"/>
              <a:cs typeface="Arial"/>
            </a:rPr>
            <a:pPr algn="l"/>
            <a:t>Aeronautics &amp; Automotive </a:t>
          </a:fld>
          <a:endParaRPr lang="en-US" sz="1600" b="1">
            <a:solidFill>
              <a:schemeClr val="accent4">
                <a:lumMod val="50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0.50042</cdr:x>
      <cdr:y>0</cdr:y>
    </cdr:from>
    <cdr:to>
      <cdr:x>0.83764</cdr:x>
      <cdr:y>0.15118</cdr:y>
    </cdr:to>
    <cdr:sp macro="" textlink="'CHART Pie YTD'!$B$126">
      <cdr:nvSpPr>
        <cdr:cNvPr id="3" name="Rectangle 2"/>
        <cdr:cNvSpPr/>
      </cdr:nvSpPr>
      <cdr:spPr>
        <a:xfrm xmlns:a="http://schemas.openxmlformats.org/drawingml/2006/main">
          <a:off x="1431132" y="0"/>
          <a:ext cx="964406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6C5E4CE-172B-4D73-A0B8-62D1B21F547C}" type="TxLink">
            <a:rPr lang="en-US" sz="1100" b="1" i="0" u="none" strike="noStrike">
              <a:solidFill>
                <a:schemeClr val="accent3">
                  <a:lumMod val="50000"/>
                </a:schemeClr>
              </a:solidFill>
              <a:latin typeface="Klavika Light" pitchFamily="34" charset="0"/>
              <a:cs typeface="Arial"/>
            </a:rPr>
            <a:pPr algn="r"/>
            <a:t>Resources &amp; Environment</a:t>
          </a:fld>
          <a:endParaRPr lang="en-US" sz="1600" b="1">
            <a:solidFill>
              <a:schemeClr val="accent3">
                <a:lumMod val="50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0.69789</cdr:x>
      <cdr:y>0.16667</cdr:y>
    </cdr:from>
    <cdr:to>
      <cdr:x>1</cdr:x>
      <cdr:y>0.31785</cdr:y>
    </cdr:to>
    <cdr:sp macro="" textlink="'CHART Pie YTD'!$B$127">
      <cdr:nvSpPr>
        <cdr:cNvPr id="4" name="Rectangle 3"/>
        <cdr:cNvSpPr/>
      </cdr:nvSpPr>
      <cdr:spPr>
        <a:xfrm xmlns:a="http://schemas.openxmlformats.org/drawingml/2006/main">
          <a:off x="1995882" y="476250"/>
          <a:ext cx="864000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FC29C10E-4D5F-4F1A-B768-6ADF5525C1EC}" type="TxLink">
            <a:rPr lang="en-US" sz="1100" b="1" i="0" u="none" strike="noStrike">
              <a:solidFill>
                <a:schemeClr val="accent5">
                  <a:lumMod val="50000"/>
                </a:schemeClr>
              </a:solidFill>
              <a:latin typeface="Klavika Light" pitchFamily="34" charset="0"/>
              <a:cs typeface="Arial"/>
            </a:rPr>
            <a:pPr algn="r"/>
            <a:t>Agro, Feed &amp; Food </a:t>
          </a:fld>
          <a:endParaRPr lang="en-US" sz="1600" b="1">
            <a:solidFill>
              <a:schemeClr val="accent5">
                <a:lumMod val="50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0.69789</cdr:x>
      <cdr:y>0.75298</cdr:y>
    </cdr:from>
    <cdr:to>
      <cdr:x>1</cdr:x>
      <cdr:y>0.90416</cdr:y>
    </cdr:to>
    <cdr:sp macro="" textlink="'CHART Pie YTD'!$B$128">
      <cdr:nvSpPr>
        <cdr:cNvPr id="5" name="Rectangle 4"/>
        <cdr:cNvSpPr/>
      </cdr:nvSpPr>
      <cdr:spPr>
        <a:xfrm xmlns:a="http://schemas.openxmlformats.org/drawingml/2006/main">
          <a:off x="1995883" y="2151650"/>
          <a:ext cx="863999" cy="4319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65495A09-B1C3-43B3-83B9-6913B6DBD867}" type="TxLink">
            <a:rPr lang="en-US" sz="1100" b="1" i="0" u="none" strike="noStrike">
              <a:solidFill>
                <a:schemeClr val="accent1">
                  <a:lumMod val="50000"/>
                </a:schemeClr>
              </a:solidFill>
              <a:latin typeface="Klavika Light" pitchFamily="34" charset="0"/>
              <a:cs typeface="Arial"/>
            </a:rPr>
            <a:pPr algn="r"/>
            <a:t>Consumers goods &amp; Healthcare</a:t>
          </a:fld>
          <a:endParaRPr lang="en-US" sz="1600" b="1">
            <a:solidFill>
              <a:schemeClr val="accent1">
                <a:lumMod val="50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0.16736</cdr:x>
      <cdr:y>0</cdr:y>
    </cdr:from>
    <cdr:to>
      <cdr:x>0.49625</cdr:x>
      <cdr:y>0.15118</cdr:y>
    </cdr:to>
    <cdr:sp macro="" textlink="'CHART Pie YTD'!$B$125">
      <cdr:nvSpPr>
        <cdr:cNvPr id="6" name="Rectangle 5"/>
        <cdr:cNvSpPr/>
      </cdr:nvSpPr>
      <cdr:spPr>
        <a:xfrm xmlns:a="http://schemas.openxmlformats.org/drawingml/2006/main">
          <a:off x="478632" y="0"/>
          <a:ext cx="940594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5C84DEBC-45A4-446D-9F78-8C7385247403}" type="TxLink">
            <a:rPr lang="en-US" sz="1100" b="1" i="0" u="none" strike="noStrike">
              <a:solidFill>
                <a:schemeClr val="accent2">
                  <a:lumMod val="50000"/>
                </a:schemeClr>
              </a:solidFill>
              <a:latin typeface="Klavika Light" pitchFamily="34" charset="0"/>
              <a:cs typeface="Arial"/>
            </a:rPr>
            <a:pPr algn="l"/>
            <a:t>Electricals &amp; Electronics</a:t>
          </a:fld>
          <a:endParaRPr lang="en-US" sz="1600" b="1">
            <a:solidFill>
              <a:schemeClr val="accent2">
                <a:lumMod val="50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'CHART Pie YTD'!$B$129">
      <cdr:nvSpPr>
        <cdr:cNvPr id="7" name="Rectangle 6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5930B47-D53F-40D6-8C38-8BB2D0D8B281}" type="TxLink">
            <a:rPr lang="en-US" sz="1100" b="1" i="0" u="none" strike="noStrike">
              <a:solidFill>
                <a:schemeClr val="accent6">
                  <a:lumMod val="50000"/>
                </a:schemeClr>
              </a:solidFill>
              <a:latin typeface="Klavika Light" pitchFamily="34" charset="0"/>
              <a:cs typeface="Arial"/>
            </a:rPr>
            <a:pPr algn="ctr"/>
            <a:t>Building &amp; Construction</a:t>
          </a:fld>
          <a:endParaRPr lang="en-US" sz="1600" b="1">
            <a:solidFill>
              <a:schemeClr val="accent6">
                <a:lumMod val="50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0.76132</cdr:y>
    </cdr:from>
    <cdr:to>
      <cdr:x>0.30211</cdr:x>
      <cdr:y>0.9125</cdr:y>
    </cdr:to>
    <cdr:sp macro="" textlink="'CHART Pie YTD'!$B$133">
      <cdr:nvSpPr>
        <cdr:cNvPr id="8" name="Rectangle 7"/>
        <cdr:cNvSpPr/>
      </cdr:nvSpPr>
      <cdr:spPr>
        <a:xfrm xmlns:a="http://schemas.openxmlformats.org/drawingml/2006/main">
          <a:off x="0" y="2175472"/>
          <a:ext cx="863999" cy="4319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7F274BC7-FB27-4820-856A-3C1BB2B0DA75}" type="TxLink">
            <a:rPr lang="en-US" sz="1100" b="1" i="0" u="none" strike="noStrike">
              <a:solidFill>
                <a:schemeClr val="bg2">
                  <a:lumMod val="50000"/>
                </a:schemeClr>
              </a:solidFill>
              <a:latin typeface="Klavika Light" pitchFamily="34" charset="0"/>
              <a:cs typeface="Arial"/>
            </a:rPr>
            <a:pPr algn="l"/>
            <a:t>Industrial Applications</a:t>
          </a:fld>
          <a:endParaRPr lang="en-US" sz="1600" b="1">
            <a:solidFill>
              <a:schemeClr val="bg2">
                <a:lumMod val="50000"/>
              </a:schemeClr>
            </a:solidFill>
            <a:latin typeface="Klavika Light" pitchFamily="34" charset="0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b="1">
              <a:solidFill>
                <a:schemeClr val="accent4">
                  <a:lumMod val="75000"/>
                </a:schemeClr>
              </a:solidFill>
              <a:latin typeface="Klavika Light" pitchFamily="34" charset="0"/>
            </a:rPr>
            <a:t>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b="1">
              <a:solidFill>
                <a:schemeClr val="accent5">
                  <a:lumMod val="75000"/>
                </a:schemeClr>
              </a:solidFill>
              <a:latin typeface="Klavika Light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0.62236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1779882" y="2425503"/>
          <a:ext cx="1080000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b="1">
              <a:solidFill>
                <a:schemeClr val="accent3">
                  <a:lumMod val="75000"/>
                </a:schemeClr>
              </a:solidFill>
              <a:latin typeface="Klavika Light" pitchFamily="34" charset="0"/>
            </a:rPr>
            <a:t>Solutions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0.37764</cdr:x>
      <cdr:y>1</cdr:y>
    </cdr:to>
    <cdr:sp macro="" textlink="">
      <cdr:nvSpPr>
        <cdr:cNvPr id="6" name="Rectangle 5"/>
        <cdr:cNvSpPr/>
      </cdr:nvSpPr>
      <cdr:spPr>
        <a:xfrm xmlns:a="http://schemas.openxmlformats.org/drawingml/2006/main">
          <a:off x="0" y="2425503"/>
          <a:ext cx="1080000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b="1">
              <a:solidFill>
                <a:schemeClr val="bg2"/>
              </a:solidFill>
              <a:latin typeface="Klavika Light" pitchFamily="34" charset="0"/>
            </a:rPr>
            <a:t>Corporate &amp;</a:t>
          </a:r>
          <a:br>
            <a:rPr lang="en-US" b="1">
              <a:solidFill>
                <a:schemeClr val="bg2"/>
              </a:solidFill>
              <a:latin typeface="Klavika Light" pitchFamily="34" charset="0"/>
            </a:rPr>
          </a:br>
          <a:r>
            <a:rPr lang="en-US" b="1">
              <a:solidFill>
                <a:schemeClr val="bg2"/>
              </a:solidFill>
              <a:latin typeface="Klavika Light" pitchFamily="34" charset="0"/>
            </a:rPr>
            <a:t>Business Services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0.15118</cdr:y>
    </cdr:to>
    <cdr:sp macro="" textlink="'CHART Pie YTD'!$B$144">
      <cdr:nvSpPr>
        <cdr:cNvPr id="3" name="Rectangle 2"/>
        <cdr:cNvSpPr/>
      </cdr:nvSpPr>
      <cdr:spPr>
        <a:xfrm xmlns:a="http://schemas.openxmlformats.org/drawingml/2006/main">
          <a:off x="0" y="0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B4A14FF-F98E-4BFF-8846-19954657BEAB}" type="TxLink">
            <a:rPr lang="en-US" sz="1100" b="1" i="0" u="none" strike="noStrike">
              <a:solidFill>
                <a:schemeClr val="accent3">
                  <a:lumMod val="75000"/>
                </a:schemeClr>
              </a:solidFill>
              <a:latin typeface="Klavika Light" pitchFamily="34" charset="0"/>
              <a:cs typeface="Arial"/>
            </a:rPr>
            <a:pPr algn="ctr"/>
            <a:t>Sustainable solutions</a:t>
          </a:fld>
          <a:endParaRPr lang="en-US" sz="2000" b="1">
            <a:solidFill>
              <a:schemeClr val="accent3">
                <a:lumMod val="75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3.49665E-7</cdr:x>
      <cdr:y>0.67084</cdr:y>
    </cdr:from>
    <cdr:to>
      <cdr:x>0.26728</cdr:x>
      <cdr:y>0.82202</cdr:y>
    </cdr:to>
    <cdr:sp macro="" textlink="'CHART Pie YTD'!$B$149">
      <cdr:nvSpPr>
        <cdr:cNvPr id="4" name="Rectangle 3"/>
        <cdr:cNvSpPr/>
      </cdr:nvSpPr>
      <cdr:spPr>
        <a:xfrm xmlns:a="http://schemas.openxmlformats.org/drawingml/2006/main">
          <a:off x="1" y="1916916"/>
          <a:ext cx="764382" cy="4319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5B75DEBA-A73B-4D9E-BD54-5CA5E6EC7A3D}" type="TxLink">
            <a:rPr lang="en-US" sz="1100" b="1" i="0" u="none" strike="noStrike">
              <a:solidFill>
                <a:schemeClr val="accent5">
                  <a:lumMod val="75000"/>
                </a:schemeClr>
              </a:solidFill>
              <a:latin typeface="Klavika Light" pitchFamily="34" charset="0"/>
              <a:cs typeface="Arial"/>
            </a:rPr>
            <a:pPr algn="l"/>
            <a:t>Challenged applications</a:t>
          </a:fld>
          <a:endParaRPr lang="en-US" sz="2000" b="1">
            <a:solidFill>
              <a:schemeClr val="accent5">
                <a:lumMod val="75000"/>
              </a:schemeClr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'CHART Pie YTD'!$B$145">
      <cdr:nvSpPr>
        <cdr:cNvPr id="6" name="Rectangle 5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B88D245-C334-4276-8533-E0872EAF9BF3}" type="TxLink">
            <a:rPr lang="en-US" sz="1100" b="1" i="0" u="none" strike="noStrike">
              <a:solidFill>
                <a:schemeClr val="bg2"/>
              </a:solidFill>
              <a:latin typeface="Klavika Light" pitchFamily="34" charset="0"/>
              <a:cs typeface="Arial"/>
            </a:rPr>
            <a:pPr algn="ctr"/>
            <a:t>Neutral impact</a:t>
          </a:fld>
          <a:endParaRPr lang="en-US" sz="2800" b="1">
            <a:solidFill>
              <a:schemeClr val="bg2"/>
            </a:solidFill>
            <a:latin typeface="Klavika Light" pitchFamily="34" charset="0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0.08019</cdr:x>
      <cdr:y>0.15333</cdr:y>
    </cdr:from>
    <cdr:to>
      <cdr:x>0.3823</cdr:x>
      <cdr:y>0.30451</cdr:y>
    </cdr:to>
    <cdr:sp macro="" textlink="'CHART Pie YTD'!$B$124">
      <cdr:nvSpPr>
        <cdr:cNvPr id="2" name="Rectangle 1"/>
        <cdr:cNvSpPr/>
      </cdr:nvSpPr>
      <cdr:spPr>
        <a:xfrm xmlns:a="http://schemas.openxmlformats.org/drawingml/2006/main">
          <a:off x="323850" y="437763"/>
          <a:ext cx="1220101" cy="431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9EE65447-3120-4F1F-9C44-7720C1ADC8DD}" type="TxLink">
            <a:rPr lang="en-US" sz="1000" b="1" i="0" u="none" strike="noStrike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l"/>
            <a:t>Aeronautics &amp; Automotive </a:t>
          </a:fld>
          <a:endParaRPr lang="en-US" sz="1200" b="1">
            <a:solidFill>
              <a:schemeClr val="accent4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0.62559</cdr:x>
      <cdr:y>0.23353</cdr:y>
    </cdr:from>
    <cdr:to>
      <cdr:x>0.93396</cdr:x>
      <cdr:y>0.38471</cdr:y>
    </cdr:to>
    <cdr:sp macro="" textlink="'CHART Pie YTD'!$B$126">
      <cdr:nvSpPr>
        <cdr:cNvPr id="3" name="Rectangle 2"/>
        <cdr:cNvSpPr/>
      </cdr:nvSpPr>
      <cdr:spPr>
        <a:xfrm xmlns:a="http://schemas.openxmlformats.org/drawingml/2006/main">
          <a:off x="2526508" y="666750"/>
          <a:ext cx="1245392" cy="431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6C5E4CE-172B-4D73-A0B8-62D1B21F547C}" type="TxLink">
            <a:rPr lang="en-US" sz="1000" b="1" i="0" u="none" strike="noStrike">
              <a:solidFill>
                <a:schemeClr val="accent3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Resources &amp; Environment</a:t>
          </a:fld>
          <a:endParaRPr lang="en-US" sz="1200" b="1">
            <a:solidFill>
              <a:schemeClr val="accent3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0.76946</cdr:x>
      <cdr:y>0.38352</cdr:y>
    </cdr:from>
    <cdr:to>
      <cdr:x>0.94811</cdr:x>
      <cdr:y>0.5347</cdr:y>
    </cdr:to>
    <cdr:sp macro="" textlink="'CHART Pie YTD'!$B$127">
      <cdr:nvSpPr>
        <cdr:cNvPr id="4" name="Rectangle 3"/>
        <cdr:cNvSpPr/>
      </cdr:nvSpPr>
      <cdr:spPr>
        <a:xfrm xmlns:a="http://schemas.openxmlformats.org/drawingml/2006/main">
          <a:off x="3107532" y="1094988"/>
          <a:ext cx="721517" cy="431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FC29C10E-4D5F-4F1A-B768-6ADF5525C1EC}" type="TxLink">
            <a:rPr lang="en-US" sz="1000" b="1" i="0" u="none" strike="noStrike">
              <a:solidFill>
                <a:schemeClr val="accent5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Agro, Feed &amp; Food </a:t>
          </a:fld>
          <a:endParaRPr lang="en-US" sz="1200" b="1">
            <a:solidFill>
              <a:schemeClr val="accent5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0.70578</cdr:x>
      <cdr:y>0.53947</cdr:y>
    </cdr:from>
    <cdr:to>
      <cdr:x>0.96934</cdr:x>
      <cdr:y>0.66722</cdr:y>
    </cdr:to>
    <cdr:sp macro="" textlink="'CHART Pie YTD'!$B$128">
      <cdr:nvSpPr>
        <cdr:cNvPr id="5" name="Rectangle 4"/>
        <cdr:cNvSpPr/>
      </cdr:nvSpPr>
      <cdr:spPr>
        <a:xfrm xmlns:a="http://schemas.openxmlformats.org/drawingml/2006/main">
          <a:off x="2850357" y="1540247"/>
          <a:ext cx="1064417" cy="3647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65495A09-B1C3-43B3-83B9-6913B6DBD867}" type="TxLink">
            <a:rPr lang="en-US" sz="1000" b="1" i="0" u="none" strike="noStrike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Consumers goods &amp; Healthcare</a:t>
          </a:fld>
          <a:endParaRPr lang="en-US" sz="1200" b="1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0.56663</cdr:x>
      <cdr:y>0.07673</cdr:y>
    </cdr:from>
    <cdr:to>
      <cdr:x>0.8066</cdr:x>
      <cdr:y>0.22791</cdr:y>
    </cdr:to>
    <cdr:sp macro="" textlink="'CHART Pie YTD'!$B$125">
      <cdr:nvSpPr>
        <cdr:cNvPr id="6" name="Rectangle 5"/>
        <cdr:cNvSpPr/>
      </cdr:nvSpPr>
      <cdr:spPr>
        <a:xfrm xmlns:a="http://schemas.openxmlformats.org/drawingml/2006/main">
          <a:off x="2288383" y="219075"/>
          <a:ext cx="969167" cy="431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C84DEBC-45A4-446D-9F78-8C7385247403}" type="TxLink">
            <a:rPr lang="en-US" sz="1000" b="1" i="0" u="none" strike="noStrike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Electricals &amp; Electronics</a:t>
          </a:fld>
          <a:endParaRPr lang="en-US" sz="1200" b="1">
            <a:solidFill>
              <a:schemeClr val="accent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0.65979</cdr:x>
      <cdr:y>0.70058</cdr:y>
    </cdr:from>
    <cdr:to>
      <cdr:x>0.93632</cdr:x>
      <cdr:y>0.83319</cdr:y>
    </cdr:to>
    <cdr:sp macro="" textlink="'CHART Pie YTD'!$B$129">
      <cdr:nvSpPr>
        <cdr:cNvPr id="7" name="Rectangle 6"/>
        <cdr:cNvSpPr/>
      </cdr:nvSpPr>
      <cdr:spPr>
        <a:xfrm xmlns:a="http://schemas.openxmlformats.org/drawingml/2006/main">
          <a:off x="2664617" y="2000250"/>
          <a:ext cx="1116808" cy="3786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5930B47-D53F-40D6-8C38-8BB2D0D8B281}" type="TxLink">
            <a:rPr lang="en-US" sz="1000" b="1" i="0" u="none" strike="noStrike">
              <a:solidFill>
                <a:schemeClr val="accent6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Building &amp; Construction</a:t>
          </a:fld>
          <a:endParaRPr lang="en-US" sz="1200" b="1">
            <a:solidFill>
              <a:schemeClr val="accent6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0.54245</cdr:x>
      <cdr:y>0.84882</cdr:y>
    </cdr:from>
    <cdr:to>
      <cdr:x>0.7671</cdr:x>
      <cdr:y>1</cdr:y>
    </cdr:to>
    <cdr:sp macro="" textlink="'CHART Pie YTD'!$B$133">
      <cdr:nvSpPr>
        <cdr:cNvPr id="8" name="Rectangle 7"/>
        <cdr:cNvSpPr/>
      </cdr:nvSpPr>
      <cdr:spPr>
        <a:xfrm xmlns:a="http://schemas.openxmlformats.org/drawingml/2006/main">
          <a:off x="2190751" y="2423481"/>
          <a:ext cx="907258" cy="431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7F274BC7-FB27-4820-856A-3C1BB2B0DA75}" type="TxLink">
            <a:rPr lang="en-US" sz="1000" b="1" i="0" u="none" strike="noStrike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l"/>
            <a:t>Industrial Applications</a:t>
          </a:fld>
          <a:endParaRPr lang="en-US" sz="1200" b="1">
            <a:solidFill>
              <a:schemeClr val="bg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0.08019</cdr:x>
      <cdr:y>0.15333</cdr:y>
    </cdr:from>
    <cdr:to>
      <cdr:x>0.3823</cdr:x>
      <cdr:y>0.30451</cdr:y>
    </cdr:to>
    <cdr:sp macro="" textlink="'CHART Pie YTD'!$B$124">
      <cdr:nvSpPr>
        <cdr:cNvPr id="2" name="Rectangle 1"/>
        <cdr:cNvSpPr/>
      </cdr:nvSpPr>
      <cdr:spPr>
        <a:xfrm xmlns:a="http://schemas.openxmlformats.org/drawingml/2006/main">
          <a:off x="323850" y="437763"/>
          <a:ext cx="1220101" cy="431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9EE65447-3120-4F1F-9C44-7720C1ADC8DD}" type="TxLink">
            <a:rPr lang="en-US" sz="1000" b="1" i="0" u="none" strike="noStrike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l"/>
            <a:t>Aeronautics &amp; Automotive </a:t>
          </a:fld>
          <a:endParaRPr lang="en-US" sz="1200" b="1">
            <a:solidFill>
              <a:schemeClr val="accent4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0.71972</cdr:y>
    </cdr:from>
    <cdr:to>
      <cdr:x>0.30837</cdr:x>
      <cdr:y>0.8709</cdr:y>
    </cdr:to>
    <cdr:sp macro="" textlink="'CHART Pie YTD'!$B$126">
      <cdr:nvSpPr>
        <cdr:cNvPr id="3" name="Rectangle 2"/>
        <cdr:cNvSpPr/>
      </cdr:nvSpPr>
      <cdr:spPr>
        <a:xfrm xmlns:a="http://schemas.openxmlformats.org/drawingml/2006/main">
          <a:off x="0" y="2171420"/>
          <a:ext cx="1245383" cy="4561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6C5E4CE-172B-4D73-A0B8-62D1B21F547C}" type="TxLink">
            <a:rPr lang="en-US" sz="1000" b="1" i="0" u="none" strike="noStrike">
              <a:solidFill>
                <a:schemeClr val="accent3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Resources &amp; Environment</a:t>
          </a:fld>
          <a:endParaRPr lang="en-US" sz="1200" b="1">
            <a:solidFill>
              <a:schemeClr val="accent3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0.76946</cdr:x>
      <cdr:y>0.38352</cdr:y>
    </cdr:from>
    <cdr:to>
      <cdr:x>0.94811</cdr:x>
      <cdr:y>0.5347</cdr:y>
    </cdr:to>
    <cdr:sp macro="" textlink="'CHART Pie YTD'!$B$127">
      <cdr:nvSpPr>
        <cdr:cNvPr id="4" name="Rectangle 3"/>
        <cdr:cNvSpPr/>
      </cdr:nvSpPr>
      <cdr:spPr>
        <a:xfrm xmlns:a="http://schemas.openxmlformats.org/drawingml/2006/main">
          <a:off x="3107532" y="1094988"/>
          <a:ext cx="721517" cy="431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FC29C10E-4D5F-4F1A-B768-6ADF5525C1EC}" type="TxLink">
            <a:rPr lang="en-US" sz="1000" b="1" i="0" u="none" strike="noStrike">
              <a:solidFill>
                <a:schemeClr val="accent5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Agro, Feed &amp; Food </a:t>
          </a:fld>
          <a:endParaRPr lang="en-US" sz="1200" b="1">
            <a:solidFill>
              <a:schemeClr val="accent5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0.70578</cdr:x>
      <cdr:y>0.53947</cdr:y>
    </cdr:from>
    <cdr:to>
      <cdr:x>0.96934</cdr:x>
      <cdr:y>0.66722</cdr:y>
    </cdr:to>
    <cdr:sp macro="" textlink="'CHART Pie YTD'!$B$128">
      <cdr:nvSpPr>
        <cdr:cNvPr id="5" name="Rectangle 4"/>
        <cdr:cNvSpPr/>
      </cdr:nvSpPr>
      <cdr:spPr>
        <a:xfrm xmlns:a="http://schemas.openxmlformats.org/drawingml/2006/main">
          <a:off x="2850357" y="1540247"/>
          <a:ext cx="1064417" cy="3647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65495A09-B1C3-43B3-83B9-6913B6DBD867}" type="TxLink">
            <a:rPr lang="en-US" sz="1000" b="1" i="0" u="none" strike="noStrike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Consumers goods &amp; Healthcare</a:t>
          </a:fld>
          <a:endParaRPr lang="en-US" sz="1200" b="1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0.56663</cdr:x>
      <cdr:y>0.07673</cdr:y>
    </cdr:from>
    <cdr:to>
      <cdr:x>0.8066</cdr:x>
      <cdr:y>0.22791</cdr:y>
    </cdr:to>
    <cdr:sp macro="" textlink="'CHART Pie YTD'!$B$125">
      <cdr:nvSpPr>
        <cdr:cNvPr id="6" name="Rectangle 5"/>
        <cdr:cNvSpPr/>
      </cdr:nvSpPr>
      <cdr:spPr>
        <a:xfrm xmlns:a="http://schemas.openxmlformats.org/drawingml/2006/main">
          <a:off x="2288383" y="219075"/>
          <a:ext cx="969167" cy="431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C84DEBC-45A4-446D-9F78-8C7385247403}" type="TxLink">
            <a:rPr lang="en-US" sz="1000" b="1" i="0" u="none" strike="noStrike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Electricals &amp; Electronics</a:t>
          </a:fld>
          <a:endParaRPr lang="en-US" sz="1200" b="1">
            <a:solidFill>
              <a:schemeClr val="accent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0.65979</cdr:x>
      <cdr:y>0.70058</cdr:y>
    </cdr:from>
    <cdr:to>
      <cdr:x>0.93632</cdr:x>
      <cdr:y>0.83319</cdr:y>
    </cdr:to>
    <cdr:sp macro="" textlink="'CHART Pie YTD'!$B$129">
      <cdr:nvSpPr>
        <cdr:cNvPr id="7" name="Rectangle 6"/>
        <cdr:cNvSpPr/>
      </cdr:nvSpPr>
      <cdr:spPr>
        <a:xfrm xmlns:a="http://schemas.openxmlformats.org/drawingml/2006/main">
          <a:off x="2664617" y="2000250"/>
          <a:ext cx="1116808" cy="3786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5930B47-D53F-40D6-8C38-8BB2D0D8B281}" type="TxLink">
            <a:rPr lang="en-US" sz="1000" b="1" i="0" u="none" strike="noStrike">
              <a:solidFill>
                <a:schemeClr val="accent6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Building &amp; Construction</a:t>
          </a:fld>
          <a:endParaRPr lang="en-US" sz="1200" b="1">
            <a:solidFill>
              <a:schemeClr val="accent6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0.54245</cdr:x>
      <cdr:y>0.84882</cdr:y>
    </cdr:from>
    <cdr:to>
      <cdr:x>0.7671</cdr:x>
      <cdr:y>1</cdr:y>
    </cdr:to>
    <cdr:sp macro="" textlink="'CHART Pie YTD'!$B$133">
      <cdr:nvSpPr>
        <cdr:cNvPr id="8" name="Rectangle 7"/>
        <cdr:cNvSpPr/>
      </cdr:nvSpPr>
      <cdr:spPr>
        <a:xfrm xmlns:a="http://schemas.openxmlformats.org/drawingml/2006/main">
          <a:off x="2190751" y="2423481"/>
          <a:ext cx="907258" cy="431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7F274BC7-FB27-4820-856A-3C1BB2B0DA75}" type="TxLink">
            <a:rPr lang="en-US" sz="1000" b="1" i="0" u="none" strike="noStrike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l"/>
            <a:t>Industrial Applications</a:t>
          </a:fld>
          <a:endParaRPr lang="en-US" sz="1200" b="1">
            <a:solidFill>
              <a:schemeClr val="bg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0.32311</cdr:x>
      <cdr:y>0.84882</cdr:y>
    </cdr:from>
    <cdr:to>
      <cdr:x>0.62522</cdr:x>
      <cdr:y>1</cdr:y>
    </cdr:to>
    <cdr:sp macro="" textlink="'CHART Pie YTD'!$B$124">
      <cdr:nvSpPr>
        <cdr:cNvPr id="2" name="Rectangle 1"/>
        <cdr:cNvSpPr/>
      </cdr:nvSpPr>
      <cdr:spPr>
        <a:xfrm xmlns:a="http://schemas.openxmlformats.org/drawingml/2006/main">
          <a:off x="1304930" y="2560926"/>
          <a:ext cx="1220102" cy="4561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9EE65447-3120-4F1F-9C44-7720C1ADC8DD}" type="TxLink">
            <a:rPr lang="en-US" sz="1000" b="1" i="0" u="none" strike="noStrike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l"/>
            <a:t>Aeronautics &amp; Automotive </a:t>
          </a:fld>
          <a:endParaRPr lang="en-US" sz="1200" b="1">
            <a:solidFill>
              <a:schemeClr val="accent4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0.72919</cdr:y>
    </cdr:from>
    <cdr:to>
      <cdr:x>0.30837</cdr:x>
      <cdr:y>0.88037</cdr:y>
    </cdr:to>
    <cdr:sp macro="" textlink="'CHART Pie YTD'!$B$126">
      <cdr:nvSpPr>
        <cdr:cNvPr id="3" name="Rectangle 2"/>
        <cdr:cNvSpPr/>
      </cdr:nvSpPr>
      <cdr:spPr>
        <a:xfrm xmlns:a="http://schemas.openxmlformats.org/drawingml/2006/main">
          <a:off x="0" y="2199995"/>
          <a:ext cx="1245383" cy="4561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6C5E4CE-172B-4D73-A0B8-62D1B21F547C}" type="TxLink">
            <a:rPr lang="en-US" sz="1000" b="1" i="0" u="none" strike="noStrike">
              <a:solidFill>
                <a:schemeClr val="accent3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Resources &amp; Environment</a:t>
          </a:fld>
          <a:endParaRPr lang="en-US" sz="1200" b="1">
            <a:solidFill>
              <a:schemeClr val="accent3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0.76946</cdr:x>
      <cdr:y>0.38352</cdr:y>
    </cdr:from>
    <cdr:to>
      <cdr:x>0.94811</cdr:x>
      <cdr:y>0.5347</cdr:y>
    </cdr:to>
    <cdr:sp macro="" textlink="'CHART Pie YTD'!$B$127">
      <cdr:nvSpPr>
        <cdr:cNvPr id="4" name="Rectangle 3"/>
        <cdr:cNvSpPr/>
      </cdr:nvSpPr>
      <cdr:spPr>
        <a:xfrm xmlns:a="http://schemas.openxmlformats.org/drawingml/2006/main">
          <a:off x="3107532" y="1094988"/>
          <a:ext cx="721517" cy="4316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FC29C10E-4D5F-4F1A-B768-6ADF5525C1EC}" type="TxLink">
            <a:rPr lang="en-US" sz="1000" b="1" i="0" u="none" strike="noStrike">
              <a:solidFill>
                <a:schemeClr val="accent5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Agro, Feed &amp; Food </a:t>
          </a:fld>
          <a:endParaRPr lang="en-US" sz="1200" b="1">
            <a:solidFill>
              <a:schemeClr val="accent5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0.70578</cdr:x>
      <cdr:y>0.53947</cdr:y>
    </cdr:from>
    <cdr:to>
      <cdr:x>0.96934</cdr:x>
      <cdr:y>0.66722</cdr:y>
    </cdr:to>
    <cdr:sp macro="" textlink="'CHART Pie YTD'!$B$128">
      <cdr:nvSpPr>
        <cdr:cNvPr id="5" name="Rectangle 4"/>
        <cdr:cNvSpPr/>
      </cdr:nvSpPr>
      <cdr:spPr>
        <a:xfrm xmlns:a="http://schemas.openxmlformats.org/drawingml/2006/main">
          <a:off x="2850357" y="1540247"/>
          <a:ext cx="1064417" cy="3647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65495A09-B1C3-43B3-83B9-6913B6DBD867}" type="TxLink">
            <a:rPr lang="en-US" sz="1000" b="1" i="0" u="none" strike="noStrike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Consumers goods &amp; Healthcare</a:t>
          </a:fld>
          <a:endParaRPr lang="en-US" sz="1200" b="1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0.56663</cdr:x>
      <cdr:y>0.07673</cdr:y>
    </cdr:from>
    <cdr:to>
      <cdr:x>0.8066</cdr:x>
      <cdr:y>0.22791</cdr:y>
    </cdr:to>
    <cdr:sp macro="" textlink="'CHART Pie YTD'!$B$125">
      <cdr:nvSpPr>
        <cdr:cNvPr id="6" name="Rectangle 5"/>
        <cdr:cNvSpPr/>
      </cdr:nvSpPr>
      <cdr:spPr>
        <a:xfrm xmlns:a="http://schemas.openxmlformats.org/drawingml/2006/main">
          <a:off x="2288383" y="219075"/>
          <a:ext cx="969167" cy="431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C84DEBC-45A4-446D-9F78-8C7385247403}" type="TxLink">
            <a:rPr lang="en-US" sz="1000" b="1" i="0" u="none" strike="noStrike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Electricals &amp; Electronics</a:t>
          </a:fld>
          <a:endParaRPr lang="en-US" sz="1200" b="1">
            <a:solidFill>
              <a:schemeClr val="accent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0.65979</cdr:x>
      <cdr:y>0.70058</cdr:y>
    </cdr:from>
    <cdr:to>
      <cdr:x>0.93632</cdr:x>
      <cdr:y>0.83319</cdr:y>
    </cdr:to>
    <cdr:sp macro="" textlink="'CHART Pie YTD'!$B$129">
      <cdr:nvSpPr>
        <cdr:cNvPr id="7" name="Rectangle 6"/>
        <cdr:cNvSpPr/>
      </cdr:nvSpPr>
      <cdr:spPr>
        <a:xfrm xmlns:a="http://schemas.openxmlformats.org/drawingml/2006/main">
          <a:off x="2664617" y="2000250"/>
          <a:ext cx="1116808" cy="3786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5930B47-D53F-40D6-8C38-8BB2D0D8B281}" type="TxLink">
            <a:rPr lang="en-US" sz="1000" b="1" i="0" u="none" strike="noStrike">
              <a:solidFill>
                <a:schemeClr val="accent6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r"/>
            <a:t>Building &amp; Construction</a:t>
          </a:fld>
          <a:endParaRPr lang="en-US" sz="1200" b="1">
            <a:solidFill>
              <a:schemeClr val="accent6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0.54245</cdr:x>
      <cdr:y>0.84882</cdr:y>
    </cdr:from>
    <cdr:to>
      <cdr:x>0.7671</cdr:x>
      <cdr:y>1</cdr:y>
    </cdr:to>
    <cdr:sp macro="" textlink="'CHART Pie YTD'!$B$133">
      <cdr:nvSpPr>
        <cdr:cNvPr id="8" name="Rectangle 7"/>
        <cdr:cNvSpPr/>
      </cdr:nvSpPr>
      <cdr:spPr>
        <a:xfrm xmlns:a="http://schemas.openxmlformats.org/drawingml/2006/main">
          <a:off x="2190751" y="2423481"/>
          <a:ext cx="907258" cy="4316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7F274BC7-FB27-4820-856A-3C1BB2B0DA75}" type="TxLink">
            <a:rPr lang="en-US" sz="1000" b="1" i="0" u="none" strike="noStrike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l"/>
            <a:t>Industrial Applications</a:t>
          </a:fld>
          <a:endParaRPr lang="en-US" sz="1200" b="1">
            <a:solidFill>
              <a:schemeClr val="bg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</xdr:row>
      <xdr:rowOff>1</xdr:rowOff>
    </xdr:from>
    <xdr:to>
      <xdr:col>33</xdr:col>
      <xdr:colOff>0</xdr:colOff>
      <xdr:row>29</xdr:row>
      <xdr:rowOff>0</xdr:rowOff>
    </xdr:to>
    <xdr:graphicFrame macro="">
      <xdr:nvGraphicFramePr>
        <xdr:cNvPr id="2" name="NetDebtYTD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34</xdr:row>
      <xdr:rowOff>0</xdr:rowOff>
    </xdr:from>
    <xdr:to>
      <xdr:col>33</xdr:col>
      <xdr:colOff>0</xdr:colOff>
      <xdr:row>48</xdr:row>
      <xdr:rowOff>161924</xdr:rowOff>
    </xdr:to>
    <xdr:graphicFrame macro="">
      <xdr:nvGraphicFramePr>
        <xdr:cNvPr id="3" name="NetDebtYTD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</xdr:colOff>
      <xdr:row>2</xdr:row>
      <xdr:rowOff>247651</xdr:rowOff>
    </xdr:from>
    <xdr:to>
      <xdr:col>26</xdr:col>
      <xdr:colOff>1</xdr:colOff>
      <xdr:row>13</xdr:row>
      <xdr:rowOff>114301</xdr:rowOff>
    </xdr:to>
    <xdr:graphicFrame macro="">
      <xdr:nvGraphicFramePr>
        <xdr:cNvPr id="2" name="EBITDAYTD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556417</xdr:colOff>
      <xdr:row>2</xdr:row>
      <xdr:rowOff>658521</xdr:rowOff>
    </xdr:from>
    <xdr:to>
      <xdr:col>24</xdr:col>
      <xdr:colOff>511969</xdr:colOff>
      <xdr:row>7</xdr:row>
      <xdr:rowOff>5953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1635183" y="1063334"/>
          <a:ext cx="1122364" cy="96668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7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Fixed costs</a:t>
          </a:r>
        </a:p>
        <a:p>
          <a:pPr algn="l"/>
          <a:endParaRPr lang="en-US" sz="7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6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Cost savings: +77</a:t>
          </a:r>
        </a:p>
        <a:p>
          <a:pPr algn="l"/>
          <a:r>
            <a:rPr lang="en-US" sz="5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500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structural +213</a:t>
          </a:r>
        </a:p>
        <a:p>
          <a:pPr algn="l"/>
          <a:r>
            <a:rPr lang="en-US" sz="500" i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reversal temporary -136</a:t>
          </a:r>
        </a:p>
        <a:p>
          <a:pPr algn="l"/>
          <a:r>
            <a:rPr lang="en-US" sz="6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Inflation: -58</a:t>
          </a:r>
        </a:p>
        <a:p>
          <a:pPr algn="l"/>
          <a:r>
            <a:rPr lang="en-US" sz="6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Variable rem: -57</a:t>
          </a:r>
        </a:p>
        <a:p>
          <a:pPr algn="l"/>
          <a:r>
            <a:rPr lang="en-US" sz="6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Other: -36</a:t>
          </a:r>
        </a:p>
      </xdr:txBody>
    </xdr:sp>
    <xdr:clientData/>
  </xdr:twoCellAnchor>
  <xdr:twoCellAnchor>
    <xdr:from>
      <xdr:col>20</xdr:col>
      <xdr:colOff>276678</xdr:colOff>
      <xdr:row>18</xdr:row>
      <xdr:rowOff>2950</xdr:rowOff>
    </xdr:from>
    <xdr:to>
      <xdr:col>21</xdr:col>
      <xdr:colOff>181873</xdr:colOff>
      <xdr:row>18</xdr:row>
      <xdr:rowOff>88675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0158866" y="3987575"/>
          <a:ext cx="484632" cy="857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272588</xdr:colOff>
      <xdr:row>17</xdr:row>
      <xdr:rowOff>114534</xdr:rowOff>
    </xdr:from>
    <xdr:to>
      <xdr:col>21</xdr:col>
      <xdr:colOff>177783</xdr:colOff>
      <xdr:row>18</xdr:row>
      <xdr:rowOff>2956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0154776" y="3900722"/>
          <a:ext cx="484632" cy="8685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0.125</cdr:x>
      <cdr:y>0.92336</cdr:y>
    </cdr:from>
    <cdr:to>
      <cdr:x>0.87296</cdr:x>
      <cdr:y>0.92402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FCAB036F-D7E5-D80C-CF9C-FD74355EEB1E}"/>
            </a:ext>
          </a:extLst>
        </cdr:cNvPr>
        <cdr:cNvCxnSpPr/>
      </cdr:nvCxnSpPr>
      <cdr:spPr>
        <a:xfrm xmlns:a="http://schemas.openxmlformats.org/drawingml/2006/main">
          <a:off x="581024" y="2409825"/>
          <a:ext cx="3476668" cy="1723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2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0.375</cdr:x>
      <cdr:y>0.84672</cdr:y>
    </cdr:from>
    <cdr:to>
      <cdr:x>0.87398</cdr:x>
      <cdr:y>0.84672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711599A2-A598-CF74-8078-3FC4F005338D}"/>
            </a:ext>
          </a:extLst>
        </cdr:cNvPr>
        <cdr:cNvCxnSpPr/>
      </cdr:nvCxnSpPr>
      <cdr:spPr>
        <a:xfrm xmlns:a="http://schemas.openxmlformats.org/drawingml/2006/main">
          <a:off x="1743074" y="2209800"/>
          <a:ext cx="2319359" cy="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accent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0.375</cdr:x>
      <cdr:y>0.14234</cdr:y>
    </cdr:from>
    <cdr:to>
      <cdr:x>0.375</cdr:x>
      <cdr:y>0.92336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69879D03-CEF9-8F2F-D264-B1DF954E6077}"/>
            </a:ext>
          </a:extLst>
        </cdr:cNvPr>
        <cdr:cNvCxnSpPr/>
      </cdr:nvCxnSpPr>
      <cdr:spPr>
        <a:xfrm xmlns:a="http://schemas.openxmlformats.org/drawingml/2006/main" flipH="1" flipV="1">
          <a:off x="1743074" y="371475"/>
          <a:ext cx="1" cy="2038357"/>
        </a:xfrm>
        <a:prstGeom xmlns:a="http://schemas.openxmlformats.org/drawingml/2006/main" prst="line">
          <a:avLst/>
        </a:prstGeom>
        <a:ln xmlns:a="http://schemas.openxmlformats.org/drawingml/2006/main" w="6350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0" tIns="0" rIns="0" bIns="0" anchor="t"/>
        <a:lstStyle xmlns:a="http://schemas.openxmlformats.org/drawingml/2006/main"/>
        <a:p xmlns:a="http://schemas.openxmlformats.org/drawingml/2006/main">
          <a:pPr algn="l"/>
          <a:r>
            <a:rPr lang="en-US" sz="11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Solutions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</xdr:row>
      <xdr:rowOff>0</xdr:rowOff>
    </xdr:from>
    <xdr:to>
      <xdr:col>30</xdr:col>
      <xdr:colOff>0</xdr:colOff>
      <xdr:row>33</xdr:row>
      <xdr:rowOff>28575</xdr:rowOff>
    </xdr:to>
    <xdr:graphicFrame macro="">
      <xdr:nvGraphicFramePr>
        <xdr:cNvPr id="2" name="NetDebtYTD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</xdr:row>
      <xdr:rowOff>1</xdr:rowOff>
    </xdr:from>
    <xdr:to>
      <xdr:col>28</xdr:col>
      <xdr:colOff>0</xdr:colOff>
      <xdr:row>31</xdr:row>
      <xdr:rowOff>1</xdr:rowOff>
    </xdr:to>
    <xdr:graphicFrame macro="">
      <xdr:nvGraphicFramePr>
        <xdr:cNvPr id="2" name="NetDebtYTD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295275</xdr:colOff>
      <xdr:row>14</xdr:row>
      <xdr:rowOff>57150</xdr:rowOff>
    </xdr:from>
    <xdr:to>
      <xdr:col>43</xdr:col>
      <xdr:colOff>19050</xdr:colOff>
      <xdr:row>59</xdr:row>
      <xdr:rowOff>257175</xdr:rowOff>
    </xdr:to>
    <xdr:graphicFrame macro="">
      <xdr:nvGraphicFramePr>
        <xdr:cNvPr id="3" name="NetDebtYTD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</xdr:row>
      <xdr:rowOff>1</xdr:rowOff>
    </xdr:from>
    <xdr:to>
      <xdr:col>30</xdr:col>
      <xdr:colOff>0</xdr:colOff>
      <xdr:row>18</xdr:row>
      <xdr:rowOff>1</xdr:rowOff>
    </xdr:to>
    <xdr:graphicFrame macro="">
      <xdr:nvGraphicFramePr>
        <xdr:cNvPr id="2" name="NetDebtYTD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0.125</cdr:x>
      <cdr:y>0.02521</cdr:y>
    </cdr:from>
    <cdr:to>
      <cdr:x>0.37667</cdr:x>
      <cdr:y>0.87815</cdr:y>
    </cdr:to>
    <cdr:sp macro="" textlink="'CHART Net Debt YTD-old 1'!$U$17">
      <cdr:nvSpPr>
        <cdr:cNvPr id="3" name="Rectangle 2"/>
        <cdr:cNvSpPr/>
      </cdr:nvSpPr>
      <cdr:spPr>
        <a:xfrm xmlns:a="http://schemas.openxmlformats.org/drawingml/2006/main">
          <a:off x="714375" y="57150"/>
          <a:ext cx="1438275" cy="19335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chemeClr val="accent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36000" rIns="0" bIns="3600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92BC65B5-51D8-4CF4-9996-9BDD6F036E62}" type="TxLink">
            <a:rPr lang="en-US" sz="900" b="1" i="0" u="none" strike="noStrike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#NAME?</a:t>
          </a:fld>
          <a:endParaRPr lang="en-US" sz="800" b="1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</xdr:row>
      <xdr:rowOff>1</xdr:rowOff>
    </xdr:from>
    <xdr:to>
      <xdr:col>28</xdr:col>
      <xdr:colOff>0</xdr:colOff>
      <xdr:row>20</xdr:row>
      <xdr:rowOff>1</xdr:rowOff>
    </xdr:to>
    <xdr:graphicFrame macro="">
      <xdr:nvGraphicFramePr>
        <xdr:cNvPr id="2" name="NetDebtYTD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22</xdr:row>
      <xdr:rowOff>9526</xdr:rowOff>
    </xdr:from>
    <xdr:to>
      <xdr:col>15</xdr:col>
      <xdr:colOff>209550</xdr:colOff>
      <xdr:row>28</xdr:row>
      <xdr:rowOff>171450</xdr:rowOff>
    </xdr:to>
    <xdr:graphicFrame macro="">
      <xdr:nvGraphicFramePr>
        <xdr:cNvPr id="2" name="NetDebtYTD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0.14286</cdr:x>
      <cdr:y>0.02533</cdr:y>
    </cdr:from>
    <cdr:to>
      <cdr:x>0.42857</cdr:x>
      <cdr:y>0.8453</cdr:y>
    </cdr:to>
    <cdr:sp macro="" textlink="'CHART Net Debt YTD - 2020'!$U$19">
      <cdr:nvSpPr>
        <cdr:cNvPr id="2" name="Rectangle 1"/>
        <cdr:cNvSpPr/>
      </cdr:nvSpPr>
      <cdr:spPr>
        <a:xfrm xmlns:a="http://schemas.openxmlformats.org/drawingml/2006/main">
          <a:off x="715750" y="53974"/>
          <a:ext cx="1431450" cy="17468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chemeClr val="accent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36000" rIns="0" bIns="3600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C9F8CE1-6A09-4BFA-B3C1-F254D9D147FD}" type="TxLink">
            <a:rPr lang="en-US" sz="900" b="1" i="0" u="none" strike="noStrike">
              <a:solidFill>
                <a:schemeClr val="accent1"/>
              </a:solidFill>
              <a:latin typeface="Arial"/>
              <a:cs typeface="Arial"/>
            </a:rPr>
            <a:pPr algn="ctr"/>
            <a:t>#NAME?</a:t>
          </a:fld>
          <a:endParaRPr lang="en-US" sz="700" b="1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</xdr:row>
      <xdr:rowOff>9525</xdr:rowOff>
    </xdr:from>
    <xdr:to>
      <xdr:col>26</xdr:col>
      <xdr:colOff>0</xdr:colOff>
      <xdr:row>15</xdr:row>
      <xdr:rowOff>47625</xdr:rowOff>
    </xdr:to>
    <xdr:graphicFrame macro="">
      <xdr:nvGraphicFramePr>
        <xdr:cNvPr id="4" name="EPSQ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0.5</cdr:x>
      <cdr:y>0.30992</cdr:y>
    </cdr:from>
    <cdr:to>
      <cdr:x>0.75</cdr:x>
      <cdr:y>0.83884</cdr:y>
    </cdr:to>
    <cdr:sp macro="" textlink="'CHART EPS Q'!$P$15">
      <cdr:nvSpPr>
        <cdr:cNvPr id="3" name="Rectangle 2"/>
        <cdr:cNvSpPr/>
      </cdr:nvSpPr>
      <cdr:spPr>
        <a:xfrm xmlns:a="http://schemas.openxmlformats.org/drawingml/2006/main">
          <a:off x="2324100" y="714375"/>
          <a:ext cx="1162050" cy="12191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chemeClr val="accent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36000" tIns="36000" rIns="36000" bIns="36000" anchor="b" anchorCtr="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06B695D-1B3F-4C54-9076-4A21C597048C}" type="TxLink">
            <a:rPr lang="en-US" sz="800" b="1" i="0" u="none" strike="noStrike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#NAME?</a:t>
          </a:fld>
          <a:endParaRPr lang="en-US" sz="600" b="1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0.125</cdr:x>
      <cdr:y>0.90909</cdr:y>
    </cdr:from>
    <cdr:to>
      <cdr:x>0.875</cdr:x>
      <cdr:y>0.90909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B7A2835A-4250-FBBB-A991-2F4551B7C419}"/>
            </a:ext>
          </a:extLst>
        </cdr:cNvPr>
        <cdr:cNvCxnSpPr/>
      </cdr:nvCxnSpPr>
      <cdr:spPr>
        <a:xfrm xmlns:a="http://schemas.openxmlformats.org/drawingml/2006/main">
          <a:off x="581025" y="2095500"/>
          <a:ext cx="3486150" cy="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2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</xdr:row>
      <xdr:rowOff>9525</xdr:rowOff>
    </xdr:from>
    <xdr:to>
      <xdr:col>26</xdr:col>
      <xdr:colOff>0</xdr:colOff>
      <xdr:row>15</xdr:row>
      <xdr:rowOff>47625</xdr:rowOff>
    </xdr:to>
    <xdr:graphicFrame macro="">
      <xdr:nvGraphicFramePr>
        <xdr:cNvPr id="4" name="EPSQ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Solutions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0.50205</cdr:x>
      <cdr:y>0.18595</cdr:y>
    </cdr:from>
    <cdr:to>
      <cdr:x>0.75205</cdr:x>
      <cdr:y>0.83471</cdr:y>
    </cdr:to>
    <cdr:sp macro="" textlink="'CHART EPS YTD'!$P$15">
      <cdr:nvSpPr>
        <cdr:cNvPr id="3" name="Rectangle 2"/>
        <cdr:cNvSpPr/>
      </cdr:nvSpPr>
      <cdr:spPr>
        <a:xfrm xmlns:a="http://schemas.openxmlformats.org/drawingml/2006/main">
          <a:off x="2333625" y="428625"/>
          <a:ext cx="1162050" cy="14954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chemeClr val="accent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36000" tIns="36000" rIns="36000" bIns="36000" anchor="b" anchorCtr="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06B695D-1B3F-4C54-9076-4A21C597048C}" type="TxLink">
            <a:rPr lang="en-US" sz="800" b="1" i="0" u="none" strike="noStrike">
              <a:solidFill>
                <a:schemeClr val="accent1"/>
              </a:solidFill>
              <a:latin typeface="Klavika Light" pitchFamily="34" charset="0"/>
              <a:cs typeface="Arial"/>
            </a:rPr>
            <a:pPr algn="ctr"/>
            <a:t>#REF!</a:t>
          </a:fld>
          <a:endParaRPr lang="en-US" sz="600" b="1">
            <a:solidFill>
              <a:schemeClr val="accent1"/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0.125</cdr:x>
      <cdr:y>0.90909</cdr:y>
    </cdr:from>
    <cdr:to>
      <cdr:x>0.875</cdr:x>
      <cdr:y>0.90909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B0816734-5E7E-A5B0-1332-64750895357E}"/>
            </a:ext>
          </a:extLst>
        </cdr:cNvPr>
        <cdr:cNvCxnSpPr/>
      </cdr:nvCxnSpPr>
      <cdr:spPr>
        <a:xfrm xmlns:a="http://schemas.openxmlformats.org/drawingml/2006/main">
          <a:off x="581025" y="2095500"/>
          <a:ext cx="3486150" cy="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2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 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Solutions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428624</xdr:colOff>
      <xdr:row>10</xdr:row>
      <xdr:rowOff>0</xdr:rowOff>
    </xdr:from>
    <xdr:to>
      <xdr:col>10</xdr:col>
      <xdr:colOff>0</xdr:colOff>
      <xdr:row>14</xdr:row>
      <xdr:rowOff>0</xdr:rowOff>
    </xdr:to>
    <xdr:graphicFrame macro="">
      <xdr:nvGraphicFramePr>
        <xdr:cNvPr id="2" name="NetSalesSegmentYTD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200024</xdr:colOff>
      <xdr:row>30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" name="EBITDASegmentYTD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200024</xdr:colOff>
      <xdr:row>109</xdr:row>
      <xdr:rowOff>0</xdr:rowOff>
    </xdr:from>
    <xdr:to>
      <xdr:col>10</xdr:col>
      <xdr:colOff>0</xdr:colOff>
      <xdr:row>113</xdr:row>
      <xdr:rowOff>0</xdr:rowOff>
    </xdr:to>
    <xdr:graphicFrame macro="">
      <xdr:nvGraphicFramePr>
        <xdr:cNvPr id="4" name="NetSalesRegionYTD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200024</xdr:colOff>
      <xdr:row>50</xdr:row>
      <xdr:rowOff>0</xdr:rowOff>
    </xdr:from>
    <xdr:to>
      <xdr:col>10</xdr:col>
      <xdr:colOff>0</xdr:colOff>
      <xdr:row>54</xdr:row>
      <xdr:rowOff>0</xdr:rowOff>
    </xdr:to>
    <xdr:graphicFrame macro="">
      <xdr:nvGraphicFramePr>
        <xdr:cNvPr id="5" name="EBITSegmentYTD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200024</xdr:colOff>
      <xdr:row>70</xdr:row>
      <xdr:rowOff>0</xdr:rowOff>
    </xdr:from>
    <xdr:to>
      <xdr:col>10</xdr:col>
      <xdr:colOff>0</xdr:colOff>
      <xdr:row>74</xdr:row>
      <xdr:rowOff>0</xdr:rowOff>
    </xdr:to>
    <xdr:graphicFrame macro="">
      <xdr:nvGraphicFramePr>
        <xdr:cNvPr id="6" name="CapexSegmentYTD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428624</xdr:colOff>
      <xdr:row>135</xdr:row>
      <xdr:rowOff>0</xdr:rowOff>
    </xdr:from>
    <xdr:to>
      <xdr:col>10</xdr:col>
      <xdr:colOff>0</xdr:colOff>
      <xdr:row>139</xdr:row>
      <xdr:rowOff>0</xdr:rowOff>
    </xdr:to>
    <xdr:graphicFrame macro="">
      <xdr:nvGraphicFramePr>
        <xdr:cNvPr id="7" name="NetSalesMarketYTD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200024</xdr:colOff>
      <xdr:row>90</xdr:row>
      <xdr:rowOff>0</xdr:rowOff>
    </xdr:from>
    <xdr:to>
      <xdr:col>10</xdr:col>
      <xdr:colOff>0</xdr:colOff>
      <xdr:row>94</xdr:row>
      <xdr:rowOff>0</xdr:rowOff>
    </xdr:to>
    <xdr:graphicFrame macro="">
      <xdr:nvGraphicFramePr>
        <xdr:cNvPr id="8" name="RNISegmentYTD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428624</xdr:colOff>
      <xdr:row>151</xdr:row>
      <xdr:rowOff>0</xdr:rowOff>
    </xdr:from>
    <xdr:to>
      <xdr:col>10</xdr:col>
      <xdr:colOff>0</xdr:colOff>
      <xdr:row>155</xdr:row>
      <xdr:rowOff>0</xdr:rowOff>
    </xdr:to>
    <xdr:graphicFrame macro="">
      <xdr:nvGraphicFramePr>
        <xdr:cNvPr id="9" name="NetSalesMarketYTD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130967</xdr:colOff>
      <xdr:row>159</xdr:row>
      <xdr:rowOff>142875</xdr:rowOff>
    </xdr:from>
    <xdr:to>
      <xdr:col>13</xdr:col>
      <xdr:colOff>369092</xdr:colOff>
      <xdr:row>177</xdr:row>
      <xdr:rowOff>83343</xdr:rowOff>
    </xdr:to>
    <xdr:graphicFrame macro="">
      <xdr:nvGraphicFramePr>
        <xdr:cNvPr id="10" name="NetSalesMarketYTD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181</xdr:row>
      <xdr:rowOff>0</xdr:rowOff>
    </xdr:from>
    <xdr:to>
      <xdr:col>13</xdr:col>
      <xdr:colOff>238125</xdr:colOff>
      <xdr:row>199</xdr:row>
      <xdr:rowOff>102393</xdr:rowOff>
    </xdr:to>
    <xdr:graphicFrame macro="">
      <xdr:nvGraphicFramePr>
        <xdr:cNvPr id="11" name="NetSalesMarketYTD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202</xdr:row>
      <xdr:rowOff>0</xdr:rowOff>
    </xdr:from>
    <xdr:to>
      <xdr:col>13</xdr:col>
      <xdr:colOff>238125</xdr:colOff>
      <xdr:row>220</xdr:row>
      <xdr:rowOff>102393</xdr:rowOff>
    </xdr:to>
    <xdr:graphicFrame macro="">
      <xdr:nvGraphicFramePr>
        <xdr:cNvPr id="12" name="NetSalesMarketYTD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lIns="0" tIns="0" rIns="0" bIns="0" anchor="t"/>
        <a:lstStyle xmlns:a="http://schemas.openxmlformats.org/drawingml/2006/main"/>
        <a:p xmlns:a="http://schemas.openxmlformats.org/drawingml/2006/main">
          <a:pPr algn="l"/>
          <a:r>
            <a:rPr lang="en-US" sz="11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Solutions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Solutions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'CHART Pie YTD'!$B$104">
      <cdr:nvSpPr>
        <cdr:cNvPr id="2" name="Rectangle 1"/>
        <cdr:cNvSpPr/>
      </cdr:nvSpPr>
      <cdr:spPr>
        <a:xfrm xmlns:a="http://schemas.openxmlformats.org/drawingml/2006/main">
          <a:off x="1778990" y="0"/>
          <a:ext cx="108089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C0FD45CA-92F6-416B-8528-6CEF899BB4B6}" type="TxLink">
            <a:rPr lang="en-US" sz="1050" b="1" i="0" u="none" strike="noStrike">
              <a:solidFill>
                <a:schemeClr val="accent1"/>
              </a:solidFill>
              <a:latin typeface="Klavika Light" pitchFamily="34" charset="0"/>
              <a:cs typeface="Arial"/>
            </a:rPr>
            <a:pPr algn="r"/>
            <a:t>Europe</a:t>
          </a:fld>
          <a:endParaRPr lang="en-US" sz="1200" b="1">
            <a:solidFill>
              <a:schemeClr val="accent1"/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'CHART Pie YTD'!$B$107">
      <cdr:nvSpPr>
        <cdr:cNvPr id="3" name="Rectangle 2"/>
        <cdr:cNvSpPr/>
      </cdr:nvSpPr>
      <cdr:spPr>
        <a:xfrm xmlns:a="http://schemas.openxmlformats.org/drawingml/2006/main">
          <a:off x="0" y="0"/>
          <a:ext cx="108089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45B7E3BF-7B63-4C36-B10F-3CEB84E0335C}" type="TxLink">
            <a:rPr lang="en-US" sz="1050" b="1" i="0" u="none" strike="noStrike">
              <a:solidFill>
                <a:schemeClr val="accent4"/>
              </a:solidFill>
              <a:latin typeface="Klavika Light" pitchFamily="34" charset="0"/>
              <a:cs typeface="Arial"/>
            </a:rPr>
            <a:pPr algn="l"/>
            <a:t>North America</a:t>
          </a:fld>
          <a:endParaRPr lang="en-US" sz="1200" b="1">
            <a:solidFill>
              <a:schemeClr val="accent4"/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0.62205</cdr:x>
      <cdr:y>0.84882</cdr:y>
    </cdr:from>
    <cdr:to>
      <cdr:x>1</cdr:x>
      <cdr:y>1</cdr:y>
    </cdr:to>
    <cdr:sp macro="" textlink="'CHART Pie YTD'!$B$105">
      <cdr:nvSpPr>
        <cdr:cNvPr id="4" name="Rectangle 3"/>
        <cdr:cNvSpPr/>
      </cdr:nvSpPr>
      <cdr:spPr>
        <a:xfrm xmlns:a="http://schemas.openxmlformats.org/drawingml/2006/main">
          <a:off x="1778990" y="2425503"/>
          <a:ext cx="108089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4B445F2-691A-429A-8BF9-6FD37077FF4D}" type="TxLink">
            <a:rPr lang="en-US" sz="1050" b="1" i="0" u="none" strike="noStrike">
              <a:solidFill>
                <a:schemeClr val="accent2"/>
              </a:solidFill>
              <a:latin typeface="Klavika Light" pitchFamily="34" charset="0"/>
              <a:cs typeface="Arial"/>
            </a:rPr>
            <a:pPr algn="r"/>
            <a:t>Asia &amp; RoW</a:t>
          </a:fld>
          <a:endParaRPr lang="en-US" sz="1200" b="1">
            <a:solidFill>
              <a:schemeClr val="accent2"/>
            </a:solidFill>
            <a:latin typeface="Klavika Light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0.37795</cdr:x>
      <cdr:y>1</cdr:y>
    </cdr:to>
    <cdr:sp macro="" textlink="'CHART Pie YTD'!$B$106">
      <cdr:nvSpPr>
        <cdr:cNvPr id="5" name="Rectangle 4"/>
        <cdr:cNvSpPr/>
      </cdr:nvSpPr>
      <cdr:spPr>
        <a:xfrm xmlns:a="http://schemas.openxmlformats.org/drawingml/2006/main">
          <a:off x="0" y="2425503"/>
          <a:ext cx="108089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8931A8CB-C4BA-4930-8050-E1590749A496}" type="TxLink">
            <a:rPr lang="en-US" sz="1050" b="1" i="0" u="none" strike="noStrike">
              <a:solidFill>
                <a:schemeClr val="accent5"/>
              </a:solidFill>
              <a:latin typeface="Klavika Light" pitchFamily="34" charset="0"/>
              <a:cs typeface="Arial"/>
            </a:rPr>
            <a:pPr algn="l"/>
            <a:t>Latin America</a:t>
          </a:fld>
          <a:endParaRPr lang="en-US" sz="1200" b="1">
            <a:solidFill>
              <a:schemeClr val="accent5"/>
            </a:solidFill>
            <a:latin typeface="Klavika Light" pitchFamily="34" charset="0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0.37795</cdr:x>
      <cdr:y>0.15118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Materials</a:t>
          </a:r>
        </a:p>
      </cdr:txBody>
    </cdr:sp>
  </cdr:relSizeAnchor>
  <cdr:relSizeAnchor xmlns:cdr="http://schemas.openxmlformats.org/drawingml/2006/chartDrawing">
    <cdr:from>
      <cdr:x>0.62205</cdr:x>
      <cdr:y>0</cdr:y>
    </cdr:from>
    <cdr:to>
      <cdr:x>1</cdr:x>
      <cdr:y>0.15118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777501" y="0"/>
          <a:ext cx="1080000" cy="43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>
              <a:solidFill>
                <a:schemeClr val="accent5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Chemicals</a:t>
          </a:r>
        </a:p>
      </cdr:txBody>
    </cdr:sp>
  </cdr:relSizeAnchor>
  <cdr:relSizeAnchor xmlns:cdr="http://schemas.openxmlformats.org/drawingml/2006/chartDrawing">
    <cdr:from>
      <cdr:x>0</cdr:x>
      <cdr:y>0.84882</cdr:y>
    </cdr:from>
    <cdr:to>
      <cdr:x>1</cdr:x>
      <cdr:y>1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0" y="2425503"/>
          <a:ext cx="2859882" cy="431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0" tIns="0" rIns="0" bIns="0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accent3">
                  <a:lumMod val="75000"/>
                </a:schemeClr>
              </a:solidFill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Solutions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Solvay segments">
      <a:dk1>
        <a:srgbClr val="000000"/>
      </a:dk1>
      <a:lt1>
        <a:srgbClr val="FFFFFF"/>
      </a:lt1>
      <a:dk2>
        <a:srgbClr val="009EE0"/>
      </a:dk2>
      <a:lt2>
        <a:srgbClr val="7F7F7F"/>
      </a:lt2>
      <a:accent1>
        <a:srgbClr val="283B94"/>
      </a:accent1>
      <a:accent2>
        <a:srgbClr val="763689"/>
      </a:accent2>
      <a:accent3>
        <a:srgbClr val="6AB023"/>
      </a:accent3>
      <a:accent4>
        <a:srgbClr val="F6A906"/>
      </a:accent4>
      <a:accent5>
        <a:srgbClr val="EF4E68"/>
      </a:accent5>
      <a:accent6>
        <a:srgbClr val="0070C0"/>
      </a:accent6>
      <a:hlink>
        <a:srgbClr val="6AB023"/>
      </a:hlink>
      <a:folHlink>
        <a:srgbClr val="C61B7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8">
    <tabColor theme="5" tint="0.39997558519241921"/>
  </sheetPr>
  <dimension ref="A1:G54"/>
  <sheetViews>
    <sheetView zoomScale="80" zoomScaleNormal="80" workbookViewId="0">
      <selection activeCell="Q13" sqref="Q13"/>
    </sheetView>
  </sheetViews>
  <sheetFormatPr defaultColWidth="9.1796875" defaultRowHeight="12.5" outlineLevelRow="1"/>
  <cols>
    <col min="1" max="1" width="3" style="1" customWidth="1"/>
    <col min="2" max="2" width="27.26953125" style="1" bestFit="1" customWidth="1"/>
    <col min="3" max="3" width="10.7265625" style="12" customWidth="1"/>
    <col min="4" max="4" width="10.7265625" style="28" customWidth="1"/>
    <col min="5" max="5" width="10.7265625" style="1" customWidth="1"/>
    <col min="6" max="6" width="3" style="1" customWidth="1"/>
    <col min="7" max="7" width="7.1796875" style="1" customWidth="1"/>
    <col min="8" max="9" width="14.26953125" style="1" customWidth="1"/>
    <col min="10" max="10" width="7.1796875" style="1" customWidth="1"/>
    <col min="11" max="11" width="3" style="1" customWidth="1"/>
    <col min="12" max="16384" width="9.1796875" style="1"/>
  </cols>
  <sheetData>
    <row r="1" spans="2:5" ht="15.75" customHeight="1"/>
    <row r="2" spans="2:5" ht="15.75" customHeight="1">
      <c r="B2" s="14" t="s">
        <v>92</v>
      </c>
      <c r="C2" s="12" t="s">
        <v>93</v>
      </c>
      <c r="E2" s="1" t="e">
        <f>B2&amp;"
"&amp;IF(#REF!="N","€ "&amp;figintl(C2,1,#REF!,"X",#REF!)&amp;"
mln",IF(#REF!="F",figintl(C2,1,#REF!,"X",#REF!)&amp;"
M€","€"&amp;figintl(C2,1,#REF!,"X",#REF!)&amp;"
million"))</f>
        <v>#REF!</v>
      </c>
    </row>
    <row r="3" spans="2:5" s="7" customFormat="1" ht="15.75" customHeight="1">
      <c r="B3" s="5" t="s">
        <v>6</v>
      </c>
      <c r="C3" s="18" t="s">
        <v>68</v>
      </c>
      <c r="D3" s="29" t="s">
        <v>0</v>
      </c>
      <c r="E3" s="5" t="s">
        <v>11</v>
      </c>
    </row>
    <row r="4" spans="2:5" ht="15.75" customHeight="1">
      <c r="B4" s="38" t="s">
        <v>80</v>
      </c>
      <c r="C4" s="38">
        <v>1033.82964603951</v>
      </c>
      <c r="D4" s="19">
        <f>C4/C$9</f>
        <v>0.3149065020987219</v>
      </c>
      <c r="E4" s="22" t="e">
        <f ca="1">pieadjust(D4,D$4:D$7,2)</f>
        <v>#NAME?</v>
      </c>
    </row>
    <row r="5" spans="2:5" ht="15.75" customHeight="1">
      <c r="B5" s="42" t="s">
        <v>81</v>
      </c>
      <c r="C5" s="42">
        <v>1102.7018972558403</v>
      </c>
      <c r="D5" s="20">
        <f>C5/C$9</f>
        <v>0.33588512251774805</v>
      </c>
      <c r="E5" s="23" t="e">
        <f ca="1">pieadjust(D5,D$4:D$7,2)</f>
        <v>#NAME?</v>
      </c>
    </row>
    <row r="6" spans="2:5" ht="15.75" customHeight="1">
      <c r="B6" s="42" t="s">
        <v>82</v>
      </c>
      <c r="C6" s="42">
        <v>1146.4417810071395</v>
      </c>
      <c r="D6" s="20">
        <f>C6/C$9</f>
        <v>0.34920837538353011</v>
      </c>
      <c r="E6" s="23" t="e">
        <f ca="1">pieadjust(D6,D$4:D$7,2)</f>
        <v>#NAME?</v>
      </c>
    </row>
    <row r="7" spans="2:5" ht="15.75" hidden="1" customHeight="1" outlineLevel="1">
      <c r="B7" s="42" t="s">
        <v>83</v>
      </c>
      <c r="C7" s="42">
        <v>0</v>
      </c>
      <c r="D7" s="20">
        <f>C7/C$9</f>
        <v>0</v>
      </c>
      <c r="E7" s="23" t="e">
        <f ca="1">pieadjust(D7,D$4:D$7,2)</f>
        <v>#NAME?</v>
      </c>
    </row>
    <row r="8" spans="2:5" ht="15.75" hidden="1" customHeight="1" outlineLevel="1" collapsed="1">
      <c r="B8" s="42" t="s">
        <v>85</v>
      </c>
      <c r="C8" s="42">
        <v>2.6036287440106207</v>
      </c>
      <c r="D8" s="39"/>
      <c r="E8" s="23" t="e">
        <f ca="1">pieadjust(D8,D$4:D$7,2)</f>
        <v>#NAME?</v>
      </c>
    </row>
    <row r="9" spans="2:5" ht="15.75" customHeight="1" collapsed="1">
      <c r="B9" s="11" t="s">
        <v>13</v>
      </c>
      <c r="C9" s="102">
        <f>SUM(C4:C7)</f>
        <v>3282.9733243024898</v>
      </c>
      <c r="D9" s="10">
        <f>SUM(D4:D7)</f>
        <v>1</v>
      </c>
      <c r="E9" s="10" t="e">
        <f ca="1">SUM(E4:E7)</f>
        <v>#NAME?</v>
      </c>
    </row>
    <row r="10" spans="2:5" s="3" customFormat="1" ht="15.75" customHeight="1">
      <c r="B10" s="8" t="s">
        <v>9</v>
      </c>
      <c r="C10" s="16">
        <f>C2-SUM(C4:C8)</f>
        <v>-3282.2909530465004</v>
      </c>
      <c r="D10" s="30"/>
      <c r="E10" s="9" t="e">
        <f ca="1">1-SUM(E4:E8)</f>
        <v>#NAME?</v>
      </c>
    </row>
    <row r="11" spans="2:5" ht="37.5" customHeight="1"/>
    <row r="12" spans="2:5" ht="75" customHeight="1"/>
    <row r="13" spans="2:5" ht="75" customHeight="1"/>
    <row r="14" spans="2:5" ht="37.5" customHeight="1"/>
    <row r="22" spans="1:7" ht="15.75" customHeight="1">
      <c r="B22" s="14" t="s">
        <v>94</v>
      </c>
      <c r="C22" s="12" t="s">
        <v>90</v>
      </c>
      <c r="E22" s="1" t="e">
        <f>B22&amp;"
"&amp;IF(#REF!="N","€ "&amp;figintl(C22,1,#REF!,"X",#REF!)&amp;"
mln",IF(#REF!="F",figintl(C22,1,#REF!,"X",#REF!)&amp;"
M€","€"&amp;figintl(C22,1,#REF!,"X",#REF!)&amp;"
million"))</f>
        <v>#REF!</v>
      </c>
    </row>
    <row r="23" spans="1:7" s="7" customFormat="1" ht="15.75" customHeight="1">
      <c r="B23" s="5" t="s">
        <v>6</v>
      </c>
      <c r="C23" s="18" t="s">
        <v>68</v>
      </c>
      <c r="D23" s="29" t="s">
        <v>0</v>
      </c>
      <c r="E23" s="5" t="s">
        <v>11</v>
      </c>
    </row>
    <row r="24" spans="1:7" ht="15.75" customHeight="1">
      <c r="B24" s="38" t="s">
        <v>80</v>
      </c>
      <c r="C24" s="38">
        <v>306.39780310592005</v>
      </c>
      <c r="D24" s="19">
        <f>C24/C$29</f>
        <v>0.40182474961419307</v>
      </c>
      <c r="E24" s="22" t="e">
        <f ca="1">pieadjust(D24,D$24:D$27,2)</f>
        <v>#NAME?</v>
      </c>
      <c r="G24" s="33"/>
    </row>
    <row r="25" spans="1:7" ht="15.75" customHeight="1">
      <c r="B25" s="42" t="s">
        <v>81</v>
      </c>
      <c r="C25" s="42">
        <v>281.65043714896785</v>
      </c>
      <c r="D25" s="20">
        <f>C25/C$29</f>
        <v>0.36936986897059559</v>
      </c>
      <c r="E25" s="23" t="e">
        <f ca="1">pieadjust(D25,D$24:D$27,2)</f>
        <v>#NAME?</v>
      </c>
      <c r="G25" s="33"/>
    </row>
    <row r="26" spans="1:7" ht="15.75" customHeight="1">
      <c r="B26" s="42" t="s">
        <v>82</v>
      </c>
      <c r="C26" s="42">
        <v>174.46776554143003</v>
      </c>
      <c r="D26" s="20">
        <f>C26/C$29</f>
        <v>0.22880538141521134</v>
      </c>
      <c r="E26" s="23" t="e">
        <f ca="1">pieadjust(D26,D$24:D$27,2)</f>
        <v>#NAME?</v>
      </c>
      <c r="G26" s="33"/>
    </row>
    <row r="27" spans="1:7" ht="15.75" hidden="1" customHeight="1" outlineLevel="1">
      <c r="B27" s="42" t="s">
        <v>83</v>
      </c>
      <c r="C27" s="42">
        <v>0</v>
      </c>
      <c r="D27" s="20">
        <f>C27/C$29</f>
        <v>0</v>
      </c>
      <c r="E27" s="23" t="e">
        <f ca="1">pieadjust(D27,D$24:D$27,2)</f>
        <v>#NAME?</v>
      </c>
      <c r="G27" s="33"/>
    </row>
    <row r="28" spans="1:7" ht="15.75" hidden="1" customHeight="1" outlineLevel="1" collapsed="1">
      <c r="A28" s="1" t="s">
        <v>16</v>
      </c>
      <c r="B28" s="62" t="s">
        <v>85</v>
      </c>
      <c r="C28" s="42">
        <v>-26.755047945477941</v>
      </c>
      <c r="D28" s="41"/>
      <c r="E28" s="23" t="e">
        <f ca="1">pieadjust(D28,D$24:D$27,2)</f>
        <v>#NAME?</v>
      </c>
    </row>
    <row r="29" spans="1:7" ht="15.75" customHeight="1" collapsed="1">
      <c r="B29" s="11" t="s">
        <v>13</v>
      </c>
      <c r="C29" s="102">
        <f>SUM(C24:C27)</f>
        <v>762.51600579631793</v>
      </c>
      <c r="D29" s="10">
        <f>SUM(D24:D27)</f>
        <v>1</v>
      </c>
      <c r="E29" s="10" t="e">
        <f ca="1">SUM(E24:E27)</f>
        <v>#NAME?</v>
      </c>
      <c r="G29" s="33"/>
    </row>
    <row r="30" spans="1:7" s="3" customFormat="1" ht="15.75" customHeight="1">
      <c r="B30" s="8" t="s">
        <v>9</v>
      </c>
      <c r="C30" s="16">
        <f>C22-SUM(C24:C28)</f>
        <v>0.23904214916001365</v>
      </c>
      <c r="D30" s="30"/>
      <c r="E30" s="9" t="e">
        <f ca="1">1-SUM(E24:E28)</f>
        <v>#NAME?</v>
      </c>
    </row>
    <row r="31" spans="1:7" ht="37.5" customHeight="1"/>
    <row r="32" spans="1:7" ht="75" customHeight="1"/>
    <row r="33" spans="2:7" ht="75" customHeight="1"/>
    <row r="34" spans="2:7" ht="37.5" customHeight="1"/>
    <row r="42" spans="2:7" ht="15.75" customHeight="1">
      <c r="B42" s="14" t="s">
        <v>95</v>
      </c>
      <c r="C42" s="12" t="s">
        <v>96</v>
      </c>
      <c r="E42" s="1" t="e">
        <f>B42&amp;"
"&amp;IF(#REF!="N","€ "&amp;figintl(C42,1,#REF!,"X",#REF!)&amp;"
mln",IF(#REF!="F",figintl(C42,1,#REF!,"X",#REF!)&amp;"
M€","€"&amp;figintl(C42,1,#REF!,"X",#REF!)&amp;"
million"))</f>
        <v>#REF!</v>
      </c>
    </row>
    <row r="43" spans="2:7" s="7" customFormat="1" ht="15.75" customHeight="1">
      <c r="B43" s="5" t="s">
        <v>6</v>
      </c>
      <c r="C43" s="18" t="s">
        <v>68</v>
      </c>
      <c r="D43" s="29" t="s">
        <v>0</v>
      </c>
      <c r="E43" s="5" t="s">
        <v>11</v>
      </c>
    </row>
    <row r="44" spans="2:7" ht="15.75" customHeight="1">
      <c r="B44" s="38" t="s">
        <v>80</v>
      </c>
      <c r="C44" s="38">
        <v>230.54467732342607</v>
      </c>
      <c r="D44" s="22">
        <f>C44/C$49</f>
        <v>0.40279064802275028</v>
      </c>
      <c r="E44" s="22" t="e">
        <f ca="1">pieadjust(D44,D$44:D$47,2)</f>
        <v>#NAME?</v>
      </c>
      <c r="G44" s="33"/>
    </row>
    <row r="45" spans="2:7" ht="15.75" customHeight="1">
      <c r="B45" s="42" t="s">
        <v>81</v>
      </c>
      <c r="C45" s="42">
        <v>214.52</v>
      </c>
      <c r="D45" s="23">
        <f>C45/C$49</f>
        <v>0.37479351428539986</v>
      </c>
      <c r="E45" s="23" t="e">
        <f ca="1">pieadjust(D45,D$44:D$47,2)</f>
        <v>#NAME?</v>
      </c>
      <c r="G45" s="33"/>
    </row>
    <row r="46" spans="2:7" ht="15.75" customHeight="1">
      <c r="B46" s="42" t="s">
        <v>82</v>
      </c>
      <c r="C46" s="42">
        <v>127.30381845754982</v>
      </c>
      <c r="D46" s="23">
        <f>C46/C$49</f>
        <v>0.22241583769184994</v>
      </c>
      <c r="E46" s="23" t="e">
        <f ca="1">pieadjust(D46,D$44:D$47,2)</f>
        <v>#NAME?</v>
      </c>
      <c r="G46" s="33"/>
    </row>
    <row r="47" spans="2:7" ht="15.75" hidden="1" customHeight="1" outlineLevel="1">
      <c r="B47" s="42" t="s">
        <v>83</v>
      </c>
      <c r="C47" s="42">
        <v>0</v>
      </c>
      <c r="D47" s="23">
        <f>C47/C$49</f>
        <v>0</v>
      </c>
      <c r="E47" s="23" t="e">
        <f ca="1">pieadjust(D47,D$44:D$47,2)</f>
        <v>#NAME?</v>
      </c>
      <c r="G47" s="33"/>
    </row>
    <row r="48" spans="2:7" ht="15.75" hidden="1" customHeight="1" outlineLevel="1" collapsed="1">
      <c r="B48" s="62" t="s">
        <v>85</v>
      </c>
      <c r="C48" s="62">
        <v>-55.132661682985258</v>
      </c>
      <c r="D48" s="40"/>
      <c r="E48" s="23" t="e">
        <f ca="1">pieadjust(D48,D$44:D$47,2)</f>
        <v>#NAME?</v>
      </c>
    </row>
    <row r="49" spans="2:7" ht="15.75" customHeight="1" collapsed="1">
      <c r="B49" s="11" t="s">
        <v>13</v>
      </c>
      <c r="C49" s="102">
        <f>SUM(C44:C47)</f>
        <v>572.36849578097588</v>
      </c>
      <c r="D49" s="10">
        <f>SUM(D44:D47)</f>
        <v>1</v>
      </c>
      <c r="E49" s="10" t="e">
        <f ca="1">SUM(E44:E47)</f>
        <v>#NAME?</v>
      </c>
      <c r="G49" s="33"/>
    </row>
    <row r="50" spans="2:7" s="3" customFormat="1" ht="15.75" customHeight="1">
      <c r="B50" s="8" t="s">
        <v>9</v>
      </c>
      <c r="C50" s="16">
        <f>C42-SUM(C44:C48)</f>
        <v>-0.23583409799061883</v>
      </c>
      <c r="D50" s="30"/>
      <c r="E50" s="9" t="e">
        <f ca="1">1-SUM(E44:E48)</f>
        <v>#NAME?</v>
      </c>
    </row>
    <row r="51" spans="2:7" ht="37.5" customHeight="1"/>
    <row r="52" spans="2:7" ht="75" customHeight="1"/>
    <row r="53" spans="2:7" ht="75" customHeight="1"/>
    <row r="54" spans="2:7" ht="37.5" customHeight="1"/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00B050"/>
  </sheetPr>
  <dimension ref="A1:D67"/>
  <sheetViews>
    <sheetView showGridLines="0" zoomScaleNormal="100" workbookViewId="0">
      <selection activeCell="A41" sqref="A41"/>
    </sheetView>
  </sheetViews>
  <sheetFormatPr defaultColWidth="9.1796875" defaultRowHeight="11.5"/>
  <cols>
    <col min="1" max="1" width="48.1796875" style="288" bestFit="1" customWidth="1"/>
    <col min="2" max="3" width="9.26953125" style="293" customWidth="1"/>
    <col min="4" max="4" width="9.26953125" style="294" customWidth="1"/>
    <col min="5" max="8" width="9.1796875" style="288" customWidth="1"/>
    <col min="9" max="16384" width="9.1796875" style="288"/>
  </cols>
  <sheetData>
    <row r="1" spans="1:4" ht="12">
      <c r="A1" s="461" t="s">
        <v>1442</v>
      </c>
    </row>
    <row r="2" spans="1:4" s="286" customFormat="1" ht="14.25" customHeight="1">
      <c r="A2" s="446" t="s">
        <v>20</v>
      </c>
      <c r="B2" s="447" t="s">
        <v>1273</v>
      </c>
      <c r="C2" s="447" t="s">
        <v>1153</v>
      </c>
      <c r="D2" s="447" t="s">
        <v>69</v>
      </c>
    </row>
    <row r="3" spans="1:4" s="287" customFormat="1" ht="14.25" customHeight="1">
      <c r="A3" s="448" t="s">
        <v>92</v>
      </c>
      <c r="B3" s="450" t="s">
        <v>1250</v>
      </c>
      <c r="C3" s="451" t="s">
        <v>1154</v>
      </c>
      <c r="D3" s="452" t="s">
        <v>1251</v>
      </c>
    </row>
    <row r="4" spans="1:4" s="287" customFormat="1" ht="13.5">
      <c r="A4" s="448" t="s">
        <v>94</v>
      </c>
      <c r="B4" s="450" t="s">
        <v>1252</v>
      </c>
      <c r="C4" s="451" t="s">
        <v>1156</v>
      </c>
      <c r="D4" s="452" t="s">
        <v>1253</v>
      </c>
    </row>
    <row r="5" spans="1:4" s="287" customFormat="1" ht="13.5">
      <c r="A5" s="456" t="s">
        <v>106</v>
      </c>
      <c r="B5" s="457" t="s">
        <v>1254</v>
      </c>
      <c r="C5" s="458" t="s">
        <v>1157</v>
      </c>
      <c r="D5" s="454" t="s">
        <v>128</v>
      </c>
    </row>
    <row r="6" spans="1:4" s="287" customFormat="1" ht="13.5">
      <c r="A6" s="448" t="s">
        <v>95</v>
      </c>
      <c r="B6" s="450" t="s">
        <v>1135</v>
      </c>
      <c r="C6" s="451" t="s">
        <v>1119</v>
      </c>
      <c r="D6" s="452" t="s">
        <v>1255</v>
      </c>
    </row>
    <row r="7" spans="1:4">
      <c r="A7" s="449" t="s">
        <v>187</v>
      </c>
      <c r="B7" s="453" t="s">
        <v>1234</v>
      </c>
      <c r="C7" s="454" t="s">
        <v>239</v>
      </c>
      <c r="D7" s="455" t="s">
        <v>999</v>
      </c>
    </row>
    <row r="8" spans="1:4" s="289" customFormat="1">
      <c r="A8" s="449" t="s">
        <v>192</v>
      </c>
      <c r="B8" s="453" t="s">
        <v>1170</v>
      </c>
      <c r="C8" s="454" t="s">
        <v>189</v>
      </c>
      <c r="D8" s="455" t="s">
        <v>1256</v>
      </c>
    </row>
    <row r="9" spans="1:4">
      <c r="A9" s="456" t="s">
        <v>194</v>
      </c>
      <c r="B9" s="459">
        <v>0.29621834352324627</v>
      </c>
      <c r="C9" s="570">
        <v>0.28108677208670135</v>
      </c>
      <c r="D9" s="454" t="s">
        <v>1257</v>
      </c>
    </row>
    <row r="10" spans="1:4" s="289" customFormat="1">
      <c r="A10" s="448" t="s">
        <v>1102</v>
      </c>
      <c r="B10" s="450" t="s">
        <v>1145</v>
      </c>
      <c r="C10" s="451" t="s">
        <v>1160</v>
      </c>
      <c r="D10" s="452" t="s">
        <v>1258</v>
      </c>
    </row>
    <row r="11" spans="1:4" ht="12.75" customHeight="1">
      <c r="A11" s="449" t="s">
        <v>1159</v>
      </c>
      <c r="B11" s="453" t="s">
        <v>84</v>
      </c>
      <c r="C11" s="454" t="s">
        <v>193</v>
      </c>
      <c r="D11" s="455" t="s">
        <v>113</v>
      </c>
    </row>
    <row r="12" spans="1:4" s="289" customFormat="1" ht="12.75" customHeight="1">
      <c r="A12" s="449" t="s">
        <v>201</v>
      </c>
      <c r="B12" s="453" t="s">
        <v>224</v>
      </c>
      <c r="C12" s="454" t="s">
        <v>224</v>
      </c>
      <c r="D12" s="455" t="s">
        <v>1259</v>
      </c>
    </row>
    <row r="13" spans="1:4" ht="13.5" customHeight="1">
      <c r="A13" s="449" t="s">
        <v>202</v>
      </c>
      <c r="B13" s="453" t="s">
        <v>1260</v>
      </c>
      <c r="C13" s="454" t="s">
        <v>1161</v>
      </c>
      <c r="D13" s="455" t="s">
        <v>1261</v>
      </c>
    </row>
    <row r="14" spans="1:4" ht="13.5" customHeight="1">
      <c r="A14" s="449" t="s">
        <v>204</v>
      </c>
      <c r="B14" s="453" t="s">
        <v>1262</v>
      </c>
      <c r="C14" s="454" t="s">
        <v>1162</v>
      </c>
      <c r="D14" s="455" t="s">
        <v>1263</v>
      </c>
    </row>
    <row r="15" spans="1:4" ht="12.75" customHeight="1">
      <c r="A15" s="460" t="s">
        <v>206</v>
      </c>
      <c r="B15" s="450" t="s">
        <v>1262</v>
      </c>
      <c r="C15" s="451" t="s">
        <v>637</v>
      </c>
      <c r="D15" s="452" t="s">
        <v>1264</v>
      </c>
    </row>
    <row r="16" spans="1:4" s="290" customFormat="1" ht="13.5" customHeight="1">
      <c r="A16" s="448" t="s">
        <v>1104</v>
      </c>
      <c r="B16" s="450" t="s">
        <v>1265</v>
      </c>
      <c r="C16" s="451" t="s">
        <v>1122</v>
      </c>
      <c r="D16" s="524" t="s">
        <v>1266</v>
      </c>
    </row>
    <row r="17" spans="1:4" s="290" customFormat="1" ht="12" customHeight="1">
      <c r="A17" s="448" t="s">
        <v>211</v>
      </c>
      <c r="B17" s="450" t="s">
        <v>1113</v>
      </c>
      <c r="C17" s="451" t="s">
        <v>1099</v>
      </c>
      <c r="D17" s="452" t="s">
        <v>1267</v>
      </c>
    </row>
    <row r="18" spans="1:4">
      <c r="A18" s="449" t="s">
        <v>217</v>
      </c>
      <c r="B18" s="453" t="s">
        <v>1268</v>
      </c>
      <c r="C18" s="454" t="s">
        <v>1164</v>
      </c>
      <c r="D18" s="455" t="s">
        <v>1269</v>
      </c>
    </row>
    <row r="19" spans="1:4" ht="13.5" customHeight="1">
      <c r="A19" s="448" t="s">
        <v>220</v>
      </c>
      <c r="B19" s="450" t="s">
        <v>1033</v>
      </c>
      <c r="C19" s="451" t="s">
        <v>1165</v>
      </c>
      <c r="D19" s="452" t="s">
        <v>1270</v>
      </c>
    </row>
    <row r="20" spans="1:4" s="292" customFormat="1" ht="10.5">
      <c r="A20" s="448" t="s">
        <v>1106</v>
      </c>
      <c r="B20" s="450" t="s">
        <v>1271</v>
      </c>
      <c r="C20" s="451" t="s">
        <v>1166</v>
      </c>
      <c r="D20" s="452" t="s">
        <v>1272</v>
      </c>
    </row>
    <row r="21" spans="1:4">
      <c r="B21" s="288"/>
      <c r="C21" s="288"/>
      <c r="D21" s="289"/>
    </row>
    <row r="22" spans="1:4">
      <c r="B22" s="288"/>
      <c r="C22" s="288"/>
      <c r="D22" s="289"/>
    </row>
    <row r="23" spans="1:4">
      <c r="B23" s="288"/>
      <c r="C23" s="288"/>
      <c r="D23" s="289"/>
    </row>
    <row r="24" spans="1:4">
      <c r="B24" s="288"/>
      <c r="C24" s="288"/>
      <c r="D24" s="289"/>
    </row>
    <row r="25" spans="1:4">
      <c r="B25" s="288"/>
      <c r="C25" s="288"/>
      <c r="D25" s="289"/>
    </row>
    <row r="26" spans="1:4">
      <c r="B26" s="288"/>
      <c r="C26" s="288"/>
      <c r="D26" s="289"/>
    </row>
    <row r="27" spans="1:4">
      <c r="B27" s="288"/>
      <c r="C27" s="288"/>
      <c r="D27" s="289"/>
    </row>
    <row r="28" spans="1:4">
      <c r="B28" s="288"/>
      <c r="C28" s="288"/>
      <c r="D28" s="289"/>
    </row>
    <row r="29" spans="1:4">
      <c r="B29" s="288"/>
      <c r="C29" s="288"/>
      <c r="D29" s="289"/>
    </row>
    <row r="30" spans="1:4">
      <c r="B30" s="288"/>
      <c r="C30" s="288"/>
      <c r="D30" s="289"/>
    </row>
    <row r="31" spans="1:4">
      <c r="B31" s="288"/>
      <c r="C31" s="288"/>
      <c r="D31" s="289"/>
    </row>
    <row r="32" spans="1:4">
      <c r="B32" s="288"/>
      <c r="C32" s="288"/>
      <c r="D32" s="289"/>
    </row>
    <row r="33" spans="2:4">
      <c r="B33" s="288"/>
      <c r="C33" s="288"/>
      <c r="D33" s="289"/>
    </row>
    <row r="34" spans="2:4">
      <c r="B34" s="288"/>
      <c r="C34" s="288"/>
      <c r="D34" s="289"/>
    </row>
    <row r="35" spans="2:4">
      <c r="B35" s="288"/>
      <c r="C35" s="288"/>
      <c r="D35" s="289"/>
    </row>
    <row r="36" spans="2:4">
      <c r="B36" s="288"/>
      <c r="C36" s="288"/>
      <c r="D36" s="289"/>
    </row>
    <row r="37" spans="2:4">
      <c r="B37" s="288"/>
      <c r="C37" s="288"/>
      <c r="D37" s="289"/>
    </row>
    <row r="38" spans="2:4">
      <c r="B38" s="288"/>
      <c r="C38" s="288"/>
      <c r="D38" s="289"/>
    </row>
    <row r="39" spans="2:4">
      <c r="B39" s="288"/>
      <c r="C39" s="288"/>
      <c r="D39" s="289"/>
    </row>
    <row r="40" spans="2:4">
      <c r="B40" s="288"/>
      <c r="C40" s="288"/>
      <c r="D40" s="289"/>
    </row>
    <row r="41" spans="2:4">
      <c r="B41" s="288"/>
      <c r="C41" s="288"/>
      <c r="D41" s="289"/>
    </row>
    <row r="42" spans="2:4">
      <c r="B42" s="288"/>
      <c r="C42" s="288"/>
      <c r="D42" s="289"/>
    </row>
    <row r="43" spans="2:4">
      <c r="B43" s="288"/>
      <c r="C43" s="288"/>
      <c r="D43" s="289"/>
    </row>
    <row r="44" spans="2:4">
      <c r="B44" s="288"/>
      <c r="C44" s="288"/>
      <c r="D44" s="289"/>
    </row>
    <row r="45" spans="2:4">
      <c r="B45" s="288"/>
      <c r="C45" s="288"/>
      <c r="D45" s="289"/>
    </row>
    <row r="46" spans="2:4">
      <c r="B46" s="288"/>
      <c r="C46" s="288"/>
      <c r="D46" s="289"/>
    </row>
    <row r="47" spans="2:4">
      <c r="B47" s="288"/>
      <c r="C47" s="288"/>
      <c r="D47" s="289"/>
    </row>
    <row r="48" spans="2:4">
      <c r="B48" s="288"/>
      <c r="C48" s="288"/>
      <c r="D48" s="289"/>
    </row>
    <row r="49" spans="2:4">
      <c r="B49" s="288"/>
      <c r="C49" s="288"/>
      <c r="D49" s="289"/>
    </row>
    <row r="50" spans="2:4">
      <c r="B50" s="288"/>
      <c r="C50" s="288"/>
      <c r="D50" s="289"/>
    </row>
    <row r="51" spans="2:4">
      <c r="B51" s="288"/>
      <c r="C51" s="288"/>
      <c r="D51" s="289"/>
    </row>
    <row r="52" spans="2:4">
      <c r="B52" s="288"/>
      <c r="C52" s="288"/>
      <c r="D52" s="289"/>
    </row>
    <row r="53" spans="2:4">
      <c r="B53" s="288"/>
      <c r="C53" s="288"/>
      <c r="D53" s="289"/>
    </row>
    <row r="54" spans="2:4">
      <c r="B54" s="288"/>
      <c r="C54" s="288"/>
      <c r="D54" s="289"/>
    </row>
    <row r="55" spans="2:4">
      <c r="B55" s="288"/>
      <c r="C55" s="288"/>
      <c r="D55" s="289"/>
    </row>
    <row r="56" spans="2:4">
      <c r="B56" s="288"/>
      <c r="C56" s="288"/>
      <c r="D56" s="289"/>
    </row>
    <row r="57" spans="2:4">
      <c r="B57" s="288"/>
      <c r="C57" s="288"/>
      <c r="D57" s="289"/>
    </row>
    <row r="58" spans="2:4">
      <c r="B58" s="288"/>
      <c r="C58" s="288"/>
      <c r="D58" s="289"/>
    </row>
    <row r="59" spans="2:4">
      <c r="B59" s="288"/>
      <c r="C59" s="288"/>
      <c r="D59" s="289"/>
    </row>
    <row r="60" spans="2:4">
      <c r="B60" s="288"/>
      <c r="C60" s="288"/>
      <c r="D60" s="289"/>
    </row>
    <row r="61" spans="2:4">
      <c r="B61" s="288"/>
      <c r="C61" s="288"/>
      <c r="D61" s="289"/>
    </row>
    <row r="62" spans="2:4">
      <c r="B62" s="288"/>
      <c r="C62" s="288"/>
      <c r="D62" s="289"/>
    </row>
    <row r="63" spans="2:4">
      <c r="B63" s="288"/>
      <c r="C63" s="288"/>
      <c r="D63" s="289"/>
    </row>
    <row r="64" spans="2:4">
      <c r="B64" s="288"/>
      <c r="C64" s="288"/>
      <c r="D64" s="289"/>
    </row>
    <row r="67" spans="1:4" s="291" customFormat="1" ht="3.5">
      <c r="A67" s="295"/>
      <c r="B67" s="296"/>
      <c r="C67" s="296"/>
      <c r="D67" s="297"/>
    </row>
  </sheetData>
  <dataConsolidate/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8">
    <tabColor rgb="FF00B050"/>
  </sheetPr>
  <dimension ref="A2:G83"/>
  <sheetViews>
    <sheetView showGridLines="0" zoomScaleNormal="100" workbookViewId="0">
      <selection activeCell="C35" sqref="C35"/>
    </sheetView>
  </sheetViews>
  <sheetFormatPr defaultColWidth="9.1796875" defaultRowHeight="12"/>
  <cols>
    <col min="1" max="1" width="50.453125" style="34" customWidth="1"/>
    <col min="2" max="3" width="9.26953125" style="35" customWidth="1"/>
    <col min="4" max="4" width="9.26953125" style="36" customWidth="1"/>
    <col min="5" max="6" width="9.26953125" style="35" customWidth="1"/>
    <col min="7" max="7" width="9.26953125" style="36" customWidth="1"/>
    <col min="8" max="8" width="9.26953125" style="34" customWidth="1"/>
    <col min="9" max="20" width="9.1796875" style="34" customWidth="1"/>
    <col min="21" max="16384" width="9.1796875" style="34"/>
  </cols>
  <sheetData>
    <row r="2" spans="1:7">
      <c r="A2" s="461" t="s">
        <v>1132</v>
      </c>
      <c r="B2" s="539" t="s">
        <v>180</v>
      </c>
      <c r="C2" s="539"/>
      <c r="D2" s="539"/>
      <c r="E2" s="539" t="s">
        <v>110</v>
      </c>
      <c r="F2" s="539"/>
      <c r="G2" s="539"/>
    </row>
    <row r="3" spans="1:7" ht="11.5">
      <c r="A3" s="446" t="s">
        <v>20</v>
      </c>
      <c r="B3" s="447" t="s">
        <v>1273</v>
      </c>
      <c r="C3" s="447" t="s">
        <v>1153</v>
      </c>
      <c r="D3" s="447" t="s">
        <v>69</v>
      </c>
      <c r="E3" s="447" t="s">
        <v>1273</v>
      </c>
      <c r="F3" s="447" t="s">
        <v>1153</v>
      </c>
      <c r="G3" s="447" t="s">
        <v>69</v>
      </c>
    </row>
    <row r="4" spans="1:7" ht="11.5">
      <c r="A4" s="448" t="s">
        <v>92</v>
      </c>
      <c r="B4" s="450" t="s">
        <v>1274</v>
      </c>
      <c r="C4" s="451" t="s">
        <v>1167</v>
      </c>
      <c r="D4" s="452" t="s">
        <v>1184</v>
      </c>
      <c r="E4" s="450" t="s">
        <v>1250</v>
      </c>
      <c r="F4" s="451" t="s">
        <v>1154</v>
      </c>
      <c r="G4" s="451" t="s">
        <v>1251</v>
      </c>
    </row>
    <row r="5" spans="1:7" ht="11.5">
      <c r="A5" s="448" t="s">
        <v>94</v>
      </c>
      <c r="B5" s="450" t="s">
        <v>1275</v>
      </c>
      <c r="C5" s="451" t="s">
        <v>1168</v>
      </c>
      <c r="D5" s="452" t="s">
        <v>1276</v>
      </c>
      <c r="E5" s="450" t="s">
        <v>1252</v>
      </c>
      <c r="F5" s="451" t="s">
        <v>1156</v>
      </c>
      <c r="G5" s="451" t="s">
        <v>1253</v>
      </c>
    </row>
    <row r="6" spans="1:7" ht="11.5">
      <c r="A6" s="456" t="s">
        <v>106</v>
      </c>
      <c r="B6" s="457" t="s">
        <v>67</v>
      </c>
      <c r="C6" s="458" t="s">
        <v>67</v>
      </c>
      <c r="D6" s="458" t="s">
        <v>67</v>
      </c>
      <c r="E6" s="457" t="s">
        <v>1254</v>
      </c>
      <c r="F6" s="458" t="s">
        <v>1157</v>
      </c>
      <c r="G6" s="458" t="s">
        <v>128</v>
      </c>
    </row>
    <row r="7" spans="1:7" ht="11.5">
      <c r="A7" s="448" t="s">
        <v>95</v>
      </c>
      <c r="B7" s="450" t="s">
        <v>1277</v>
      </c>
      <c r="C7" s="451" t="s">
        <v>534</v>
      </c>
      <c r="D7" s="452" t="s">
        <v>1169</v>
      </c>
      <c r="E7" s="450" t="s">
        <v>1135</v>
      </c>
      <c r="F7" s="451" t="s">
        <v>1119</v>
      </c>
      <c r="G7" s="451" t="s">
        <v>1255</v>
      </c>
    </row>
    <row r="8" spans="1:7" ht="11.5">
      <c r="A8" s="449" t="s">
        <v>187</v>
      </c>
      <c r="B8" s="453" t="s">
        <v>1094</v>
      </c>
      <c r="C8" s="454" t="s">
        <v>1117</v>
      </c>
      <c r="D8" s="455" t="s">
        <v>1278</v>
      </c>
      <c r="E8" s="453" t="s">
        <v>1234</v>
      </c>
      <c r="F8" s="454" t="s">
        <v>239</v>
      </c>
      <c r="G8" s="454" t="s">
        <v>999</v>
      </c>
    </row>
    <row r="9" spans="1:7" ht="11.5">
      <c r="A9" s="449" t="s">
        <v>192</v>
      </c>
      <c r="B9" s="453" t="s">
        <v>233</v>
      </c>
      <c r="C9" s="454" t="s">
        <v>1170</v>
      </c>
      <c r="D9" s="455" t="s">
        <v>1279</v>
      </c>
      <c r="E9" s="453" t="s">
        <v>1170</v>
      </c>
      <c r="F9" s="454" t="s">
        <v>189</v>
      </c>
      <c r="G9" s="454" t="s">
        <v>1256</v>
      </c>
    </row>
    <row r="10" spans="1:7" ht="11.5">
      <c r="A10" s="456" t="s">
        <v>194</v>
      </c>
      <c r="B10" s="457" t="s">
        <v>67</v>
      </c>
      <c r="C10" s="458" t="s">
        <v>67</v>
      </c>
      <c r="D10" s="458" t="s">
        <v>67</v>
      </c>
      <c r="E10" s="457" t="s">
        <v>1280</v>
      </c>
      <c r="F10" s="458" t="s">
        <v>1281</v>
      </c>
      <c r="G10" s="458" t="s">
        <v>1257</v>
      </c>
    </row>
    <row r="11" spans="1:7" ht="11.5">
      <c r="A11" s="448" t="s">
        <v>1102</v>
      </c>
      <c r="B11" s="450" t="s">
        <v>1282</v>
      </c>
      <c r="C11" s="451" t="s">
        <v>1171</v>
      </c>
      <c r="D11" s="452" t="s">
        <v>1283</v>
      </c>
      <c r="E11" s="450" t="s">
        <v>1145</v>
      </c>
      <c r="F11" s="451" t="s">
        <v>1160</v>
      </c>
      <c r="G11" s="451" t="s">
        <v>1258</v>
      </c>
    </row>
    <row r="12" spans="1:7" ht="11.5">
      <c r="A12" s="449" t="s">
        <v>1159</v>
      </c>
      <c r="B12" s="453" t="s">
        <v>84</v>
      </c>
      <c r="C12" s="454" t="s">
        <v>84</v>
      </c>
      <c r="D12" s="455" t="s">
        <v>113</v>
      </c>
      <c r="E12" s="453" t="s">
        <v>84</v>
      </c>
      <c r="F12" s="454" t="s">
        <v>193</v>
      </c>
      <c r="G12" s="454" t="s">
        <v>113</v>
      </c>
    </row>
    <row r="13" spans="1:7" ht="11.5">
      <c r="A13" s="449" t="s">
        <v>201</v>
      </c>
      <c r="B13" s="453" t="s">
        <v>193</v>
      </c>
      <c r="C13" s="454" t="s">
        <v>224</v>
      </c>
      <c r="D13" s="455" t="s">
        <v>1284</v>
      </c>
      <c r="E13" s="453" t="s">
        <v>224</v>
      </c>
      <c r="F13" s="454" t="s">
        <v>224</v>
      </c>
      <c r="G13" s="454" t="s">
        <v>1259</v>
      </c>
    </row>
    <row r="14" spans="1:7" ht="11.5">
      <c r="A14" s="449" t="s">
        <v>202</v>
      </c>
      <c r="B14" s="453" t="s">
        <v>1113</v>
      </c>
      <c r="C14" s="454" t="s">
        <v>1172</v>
      </c>
      <c r="D14" s="455" t="s">
        <v>1285</v>
      </c>
      <c r="E14" s="453" t="s">
        <v>1260</v>
      </c>
      <c r="F14" s="454" t="s">
        <v>1161</v>
      </c>
      <c r="G14" s="454" t="s">
        <v>1261</v>
      </c>
    </row>
    <row r="15" spans="1:7" ht="11.5">
      <c r="A15" s="449" t="s">
        <v>204</v>
      </c>
      <c r="B15" s="453" t="s">
        <v>1286</v>
      </c>
      <c r="C15" s="454" t="s">
        <v>1173</v>
      </c>
      <c r="D15" s="455" t="s">
        <v>1285</v>
      </c>
      <c r="E15" s="453" t="s">
        <v>1262</v>
      </c>
      <c r="F15" s="454" t="s">
        <v>1162</v>
      </c>
      <c r="G15" s="454" t="s">
        <v>1263</v>
      </c>
    </row>
    <row r="16" spans="1:7" ht="11.5">
      <c r="A16" s="460" t="s">
        <v>206</v>
      </c>
      <c r="B16" s="450" t="s">
        <v>1286</v>
      </c>
      <c r="C16" s="451" t="s">
        <v>1173</v>
      </c>
      <c r="D16" s="452" t="s">
        <v>1285</v>
      </c>
      <c r="E16" s="450" t="s">
        <v>1262</v>
      </c>
      <c r="F16" s="451" t="s">
        <v>637</v>
      </c>
      <c r="G16" s="451" t="s">
        <v>1264</v>
      </c>
    </row>
    <row r="17" spans="1:7" ht="11.5">
      <c r="A17" s="448" t="s">
        <v>1104</v>
      </c>
      <c r="B17" s="450" t="s">
        <v>67</v>
      </c>
      <c r="C17" s="451" t="s">
        <v>67</v>
      </c>
      <c r="D17" s="452" t="s">
        <v>67</v>
      </c>
      <c r="E17" s="450" t="s">
        <v>1265</v>
      </c>
      <c r="F17" s="451" t="s">
        <v>1122</v>
      </c>
      <c r="G17" s="451" t="s">
        <v>1266</v>
      </c>
    </row>
    <row r="18" spans="1:7" ht="11.5">
      <c r="A18" s="448" t="s">
        <v>211</v>
      </c>
      <c r="B18" s="450" t="s">
        <v>67</v>
      </c>
      <c r="C18" s="451" t="s">
        <v>67</v>
      </c>
      <c r="D18" s="452" t="s">
        <v>67</v>
      </c>
      <c r="E18" s="450" t="s">
        <v>1113</v>
      </c>
      <c r="F18" s="451" t="s">
        <v>1099</v>
      </c>
      <c r="G18" s="451" t="s">
        <v>1267</v>
      </c>
    </row>
    <row r="19" spans="1:7" ht="11.5">
      <c r="A19" s="448" t="s">
        <v>217</v>
      </c>
      <c r="B19" s="450"/>
      <c r="C19" s="451"/>
      <c r="D19" s="452"/>
      <c r="E19" s="450" t="s">
        <v>1268</v>
      </c>
      <c r="F19" s="451" t="s">
        <v>1164</v>
      </c>
      <c r="G19" s="451" t="s">
        <v>1269</v>
      </c>
    </row>
    <row r="20" spans="1:7" ht="11.5">
      <c r="A20" s="456" t="s">
        <v>220</v>
      </c>
      <c r="B20" s="457"/>
      <c r="C20" s="458"/>
      <c r="D20" s="463"/>
      <c r="E20" s="457" t="s">
        <v>1033</v>
      </c>
      <c r="F20" s="458" t="s">
        <v>1165</v>
      </c>
      <c r="G20" s="458" t="s">
        <v>1270</v>
      </c>
    </row>
    <row r="21" spans="1:7" ht="11.5">
      <c r="A21" s="530" t="s">
        <v>1106</v>
      </c>
      <c r="B21" s="531" t="s">
        <v>67</v>
      </c>
      <c r="C21" s="532" t="s">
        <v>67</v>
      </c>
      <c r="D21" s="464" t="s">
        <v>67</v>
      </c>
      <c r="E21" s="531" t="s">
        <v>1271</v>
      </c>
      <c r="F21" s="532" t="s">
        <v>1166</v>
      </c>
      <c r="G21" s="532" t="s">
        <v>1272</v>
      </c>
    </row>
    <row r="82" hidden="1"/>
    <row r="83" hidden="1"/>
  </sheetData>
  <dataConsolidate/>
  <mergeCells count="2">
    <mergeCell ref="B2:D2"/>
    <mergeCell ref="E2:G2"/>
  </mergeCells>
  <pageMargins left="0.25" right="0.25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1">
    <tabColor rgb="FF00B050"/>
  </sheetPr>
  <dimension ref="A1:G7"/>
  <sheetViews>
    <sheetView showGridLines="0" zoomScaleNormal="100" workbookViewId="0">
      <selection activeCell="D23" sqref="D23"/>
    </sheetView>
  </sheetViews>
  <sheetFormatPr defaultColWidth="9.1796875" defaultRowHeight="12"/>
  <cols>
    <col min="1" max="1" width="22.7265625" style="34" customWidth="1"/>
    <col min="2" max="3" width="9.26953125" style="35" customWidth="1"/>
    <col min="4" max="4" width="10.1796875" style="36" customWidth="1"/>
    <col min="5" max="5" width="9.453125" style="35" customWidth="1"/>
    <col min="6" max="7" width="9.26953125" style="35" customWidth="1"/>
    <col min="8" max="21" width="9.1796875" style="34" customWidth="1"/>
    <col min="22" max="16384" width="9.1796875" style="34"/>
  </cols>
  <sheetData>
    <row r="1" spans="1:7" s="82" customFormat="1" ht="9">
      <c r="A1" s="349"/>
      <c r="B1" s="540"/>
      <c r="C1" s="540"/>
      <c r="D1" s="540"/>
      <c r="E1" s="540"/>
      <c r="F1" s="540"/>
      <c r="G1" s="540"/>
    </row>
    <row r="2" spans="1:7" s="82" customFormat="1" ht="10.5">
      <c r="A2" s="472" t="s">
        <v>1178</v>
      </c>
      <c r="B2" s="541"/>
      <c r="C2" s="541"/>
      <c r="D2" s="541"/>
      <c r="E2" s="541"/>
      <c r="F2" s="541"/>
      <c r="G2" s="541"/>
    </row>
    <row r="3" spans="1:7" ht="21">
      <c r="A3" s="446" t="s">
        <v>20</v>
      </c>
      <c r="B3" s="447" t="s">
        <v>1153</v>
      </c>
      <c r="C3" s="447" t="s">
        <v>134</v>
      </c>
      <c r="D3" s="447" t="s">
        <v>135</v>
      </c>
      <c r="E3" s="447" t="s">
        <v>136</v>
      </c>
      <c r="F3" s="447" t="s">
        <v>137</v>
      </c>
      <c r="G3" s="447" t="s">
        <v>1273</v>
      </c>
    </row>
    <row r="4" spans="1:7" ht="11.5">
      <c r="A4" s="465" t="s">
        <v>227</v>
      </c>
      <c r="B4" s="450" t="s">
        <v>1154</v>
      </c>
      <c r="C4" s="451" t="s">
        <v>84</v>
      </c>
      <c r="D4" s="451" t="s">
        <v>1129</v>
      </c>
      <c r="E4" s="451" t="s">
        <v>1287</v>
      </c>
      <c r="F4" s="451" t="s">
        <v>1288</v>
      </c>
      <c r="G4" s="450" t="s">
        <v>1250</v>
      </c>
    </row>
    <row r="5" spans="1:7" ht="11.5">
      <c r="A5" s="466" t="s">
        <v>1107</v>
      </c>
      <c r="B5" s="467" t="s">
        <v>1176</v>
      </c>
      <c r="C5" s="468" t="s">
        <v>84</v>
      </c>
      <c r="D5" s="468" t="s">
        <v>1289</v>
      </c>
      <c r="E5" s="468" t="s">
        <v>1089</v>
      </c>
      <c r="F5" s="468" t="s">
        <v>1287</v>
      </c>
      <c r="G5" s="467" t="s">
        <v>1290</v>
      </c>
    </row>
    <row r="6" spans="1:7" ht="11.5">
      <c r="A6" s="466" t="s">
        <v>1108</v>
      </c>
      <c r="B6" s="467" t="s">
        <v>1177</v>
      </c>
      <c r="C6" s="468" t="s">
        <v>84</v>
      </c>
      <c r="D6" s="468" t="s">
        <v>1092</v>
      </c>
      <c r="E6" s="468" t="s">
        <v>239</v>
      </c>
      <c r="F6" s="468" t="s">
        <v>1291</v>
      </c>
      <c r="G6" s="467" t="s">
        <v>1292</v>
      </c>
    </row>
    <row r="7" spans="1:7" ht="11.5">
      <c r="A7" s="466" t="s">
        <v>1110</v>
      </c>
      <c r="B7" s="467" t="s">
        <v>84</v>
      </c>
      <c r="C7" s="468" t="s">
        <v>84</v>
      </c>
      <c r="D7" s="468" t="s">
        <v>84</v>
      </c>
      <c r="E7" s="468" t="s">
        <v>84</v>
      </c>
      <c r="F7" s="468" t="s">
        <v>84</v>
      </c>
      <c r="G7" s="467" t="s">
        <v>84</v>
      </c>
    </row>
  </sheetData>
  <mergeCells count="2">
    <mergeCell ref="B1:G1"/>
    <mergeCell ref="B2:G2"/>
  </mergeCells>
  <pageMargins left="0.25" right="0.25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9">
    <tabColor rgb="FF00B050"/>
  </sheetPr>
  <dimension ref="A1:E18"/>
  <sheetViews>
    <sheetView showGridLines="0" zoomScaleNormal="100" zoomScaleSheetLayoutView="100" workbookViewId="0">
      <selection activeCell="G30" sqref="G30"/>
    </sheetView>
  </sheetViews>
  <sheetFormatPr defaultColWidth="9.1796875" defaultRowHeight="12"/>
  <cols>
    <col min="1" max="1" width="30.26953125" style="34" customWidth="1"/>
    <col min="2" max="3" width="9.26953125" style="35" customWidth="1"/>
    <col min="4" max="5" width="9.26953125" style="36" customWidth="1"/>
    <col min="6" max="17" width="9.1796875" style="34" customWidth="1"/>
    <col min="18" max="16384" width="9.1796875" style="34"/>
  </cols>
  <sheetData>
    <row r="1" spans="1:5" s="68" customFormat="1" ht="14.25" customHeight="1">
      <c r="A1" s="461" t="s">
        <v>100</v>
      </c>
      <c r="B1" s="542" t="s">
        <v>110</v>
      </c>
      <c r="C1" s="542"/>
      <c r="D1" s="542"/>
      <c r="E1" s="542"/>
    </row>
    <row r="2" spans="1:5" s="70" customFormat="1" ht="14.25" customHeight="1">
      <c r="A2" s="446" t="s">
        <v>20</v>
      </c>
      <c r="B2" s="447" t="s">
        <v>1273</v>
      </c>
      <c r="C2" s="447" t="s">
        <v>1153</v>
      </c>
      <c r="D2" s="447" t="s">
        <v>69</v>
      </c>
      <c r="E2" s="447" t="s">
        <v>111</v>
      </c>
    </row>
    <row r="3" spans="1:5" ht="11.5">
      <c r="A3" s="465" t="s">
        <v>92</v>
      </c>
      <c r="B3" s="450" t="s">
        <v>1250</v>
      </c>
      <c r="C3" s="451" t="s">
        <v>1154</v>
      </c>
      <c r="D3" s="452" t="s">
        <v>1251</v>
      </c>
      <c r="E3" s="464" t="s">
        <v>1293</v>
      </c>
    </row>
    <row r="4" spans="1:5" ht="11.5">
      <c r="A4" s="466" t="s">
        <v>1107</v>
      </c>
      <c r="B4" s="467" t="s">
        <v>1290</v>
      </c>
      <c r="C4" s="468" t="s">
        <v>1176</v>
      </c>
      <c r="D4" s="455" t="s">
        <v>1294</v>
      </c>
      <c r="E4" s="463" t="s">
        <v>1158</v>
      </c>
    </row>
    <row r="5" spans="1:5" s="82" customFormat="1" ht="10.5">
      <c r="A5" s="473" t="s">
        <v>101</v>
      </c>
      <c r="B5" s="467" t="s">
        <v>1295</v>
      </c>
      <c r="C5" s="468" t="s">
        <v>1179</v>
      </c>
      <c r="D5" s="455" t="s">
        <v>1111</v>
      </c>
      <c r="E5" s="463" t="s">
        <v>1296</v>
      </c>
    </row>
    <row r="6" spans="1:5" s="43" customFormat="1" ht="10.5">
      <c r="A6" s="473" t="s">
        <v>102</v>
      </c>
      <c r="B6" s="467" t="s">
        <v>1297</v>
      </c>
      <c r="C6" s="468" t="s">
        <v>1181</v>
      </c>
      <c r="D6" s="455" t="s">
        <v>1298</v>
      </c>
      <c r="E6" s="463" t="s">
        <v>261</v>
      </c>
    </row>
    <row r="7" spans="1:5" ht="11.5">
      <c r="A7" s="466" t="s">
        <v>1108</v>
      </c>
      <c r="B7" s="467" t="s">
        <v>1292</v>
      </c>
      <c r="C7" s="468" t="s">
        <v>1177</v>
      </c>
      <c r="D7" s="455" t="s">
        <v>1163</v>
      </c>
      <c r="E7" s="463" t="s">
        <v>1299</v>
      </c>
    </row>
    <row r="8" spans="1:5" ht="11.5">
      <c r="A8" s="473" t="s">
        <v>104</v>
      </c>
      <c r="B8" s="467" t="s">
        <v>1300</v>
      </c>
      <c r="C8" s="468" t="s">
        <v>1182</v>
      </c>
      <c r="D8" s="455" t="s">
        <v>185</v>
      </c>
      <c r="E8" s="463" t="s">
        <v>1155</v>
      </c>
    </row>
    <row r="9" spans="1:5" ht="11.5">
      <c r="A9" s="473" t="s">
        <v>103</v>
      </c>
      <c r="B9" s="467" t="s">
        <v>1149</v>
      </c>
      <c r="C9" s="468" t="s">
        <v>1183</v>
      </c>
      <c r="D9" s="455" t="s">
        <v>1301</v>
      </c>
      <c r="E9" s="463" t="s">
        <v>1136</v>
      </c>
    </row>
    <row r="10" spans="1:5" ht="11.5">
      <c r="A10" s="473" t="s">
        <v>105</v>
      </c>
      <c r="B10" s="467" t="s">
        <v>1302</v>
      </c>
      <c r="C10" s="468" t="s">
        <v>1185</v>
      </c>
      <c r="D10" s="455" t="s">
        <v>1303</v>
      </c>
      <c r="E10" s="463" t="s">
        <v>1180</v>
      </c>
    </row>
    <row r="11" spans="1:5" ht="11.5">
      <c r="A11" s="466" t="s">
        <v>1110</v>
      </c>
      <c r="B11" s="467" t="s">
        <v>84</v>
      </c>
      <c r="C11" s="468" t="s">
        <v>84</v>
      </c>
      <c r="D11" s="455" t="s">
        <v>67</v>
      </c>
      <c r="E11" s="463" t="s">
        <v>67</v>
      </c>
    </row>
    <row r="12" spans="1:5" ht="11.5">
      <c r="A12" s="465" t="s">
        <v>94</v>
      </c>
      <c r="B12" s="450" t="s">
        <v>1252</v>
      </c>
      <c r="C12" s="451" t="s">
        <v>1156</v>
      </c>
      <c r="D12" s="452" t="s">
        <v>1253</v>
      </c>
      <c r="E12" s="464" t="s">
        <v>397</v>
      </c>
    </row>
    <row r="13" spans="1:5" ht="11.5">
      <c r="A13" s="466" t="s">
        <v>1107</v>
      </c>
      <c r="B13" s="467" t="s">
        <v>1300</v>
      </c>
      <c r="C13" s="468" t="s">
        <v>1186</v>
      </c>
      <c r="D13" s="455" t="s">
        <v>1304</v>
      </c>
      <c r="E13" s="463" t="s">
        <v>1305</v>
      </c>
    </row>
    <row r="14" spans="1:5" ht="11.5">
      <c r="A14" s="466" t="s">
        <v>1108</v>
      </c>
      <c r="B14" s="467" t="s">
        <v>1306</v>
      </c>
      <c r="C14" s="468" t="s">
        <v>1187</v>
      </c>
      <c r="D14" s="455" t="s">
        <v>1299</v>
      </c>
      <c r="E14" s="463" t="s">
        <v>1307</v>
      </c>
    </row>
    <row r="15" spans="1:5" ht="11.5">
      <c r="A15" s="466" t="s">
        <v>1110</v>
      </c>
      <c r="B15" s="467" t="s">
        <v>186</v>
      </c>
      <c r="C15" s="468" t="s">
        <v>1089</v>
      </c>
      <c r="D15" s="455" t="s">
        <v>113</v>
      </c>
      <c r="E15" s="463" t="s">
        <v>1112</v>
      </c>
    </row>
    <row r="16" spans="1:5" ht="11.5">
      <c r="A16" s="571" t="s">
        <v>106</v>
      </c>
      <c r="B16" s="531" t="s">
        <v>1254</v>
      </c>
      <c r="C16" s="532" t="s">
        <v>1157</v>
      </c>
      <c r="D16" s="464" t="s">
        <v>128</v>
      </c>
      <c r="E16" s="464" t="s">
        <v>67</v>
      </c>
    </row>
    <row r="17" spans="1:5" ht="11.5">
      <c r="A17" s="476" t="s">
        <v>1107</v>
      </c>
      <c r="B17" s="477" t="s">
        <v>1308</v>
      </c>
      <c r="C17" s="478" t="s">
        <v>1188</v>
      </c>
      <c r="D17" s="463" t="s">
        <v>1309</v>
      </c>
      <c r="E17" s="463" t="s">
        <v>67</v>
      </c>
    </row>
    <row r="18" spans="1:5" ht="11.5">
      <c r="A18" s="476" t="s">
        <v>1108</v>
      </c>
      <c r="B18" s="477" t="s">
        <v>1310</v>
      </c>
      <c r="C18" s="478" t="s">
        <v>125</v>
      </c>
      <c r="D18" s="463" t="s">
        <v>886</v>
      </c>
      <c r="E18" s="463" t="s">
        <v>67</v>
      </c>
    </row>
  </sheetData>
  <mergeCells count="1">
    <mergeCell ref="B1:E1"/>
  </mergeCells>
  <pageMargins left="0.25" right="0.25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4">
    <tabColor rgb="FF00B050"/>
    <pageSetUpPr fitToPage="1"/>
  </sheetPr>
  <dimension ref="A1:D94"/>
  <sheetViews>
    <sheetView showGridLines="0" zoomScaleNormal="100" workbookViewId="0">
      <selection activeCell="B17" sqref="B17"/>
    </sheetView>
  </sheetViews>
  <sheetFormatPr defaultColWidth="9.1796875" defaultRowHeight="11.5"/>
  <cols>
    <col min="1" max="1" width="67.1796875" style="34" customWidth="1"/>
    <col min="2" max="2" width="11.453125" style="34" customWidth="1"/>
    <col min="3" max="4" width="9.26953125" style="35" customWidth="1"/>
    <col min="5" max="5" width="9.26953125" style="34" customWidth="1"/>
    <col min="6" max="16384" width="9.1796875" style="34"/>
  </cols>
  <sheetData>
    <row r="1" spans="1:4" s="13" customFormat="1" ht="14.25" customHeight="1">
      <c r="A1" s="461" t="s">
        <v>228</v>
      </c>
      <c r="B1" s="299" t="s">
        <v>67</v>
      </c>
      <c r="C1" s="544"/>
      <c r="D1" s="544"/>
    </row>
    <row r="2" spans="1:4" s="70" customFormat="1" ht="26.25" customHeight="1">
      <c r="A2" s="446" t="s">
        <v>20</v>
      </c>
      <c r="B2" s="462" t="s">
        <v>67</v>
      </c>
      <c r="C2" s="447" t="s">
        <v>1273</v>
      </c>
      <c r="D2" s="447" t="s">
        <v>1153</v>
      </c>
    </row>
    <row r="3" spans="1:4">
      <c r="A3" s="479" t="s">
        <v>190</v>
      </c>
      <c r="B3" s="480" t="s">
        <v>229</v>
      </c>
      <c r="C3" s="453" t="s">
        <v>1311</v>
      </c>
      <c r="D3" s="454" t="s">
        <v>1138</v>
      </c>
    </row>
    <row r="4" spans="1:4" s="37" customFormat="1" ht="12.75" customHeight="1">
      <c r="A4" s="479" t="s">
        <v>230</v>
      </c>
      <c r="B4" s="480" t="s">
        <v>231</v>
      </c>
      <c r="C4" s="453" t="s">
        <v>196</v>
      </c>
      <c r="D4" s="454" t="s">
        <v>116</v>
      </c>
    </row>
    <row r="5" spans="1:4" s="37" customFormat="1">
      <c r="A5" s="479" t="s">
        <v>234</v>
      </c>
      <c r="B5" s="480" t="s">
        <v>232</v>
      </c>
      <c r="C5" s="453" t="s">
        <v>1170</v>
      </c>
      <c r="D5" s="454" t="s">
        <v>189</v>
      </c>
    </row>
    <row r="6" spans="1:4" s="37" customFormat="1" ht="12" thickBot="1">
      <c r="A6" s="481" t="s">
        <v>228</v>
      </c>
      <c r="B6" s="480" t="s">
        <v>1137</v>
      </c>
      <c r="C6" s="482" t="s">
        <v>1280</v>
      </c>
      <c r="D6" s="451" t="s">
        <v>1281</v>
      </c>
    </row>
    <row r="7" spans="1:4" s="43" customFormat="1" ht="4" thickTop="1">
      <c r="A7" s="309"/>
      <c r="B7" s="309"/>
      <c r="C7" s="310"/>
      <c r="D7" s="310"/>
    </row>
    <row r="8" spans="1:4" s="86" customFormat="1" ht="9">
      <c r="A8" s="543"/>
      <c r="B8" s="543"/>
      <c r="C8" s="543"/>
      <c r="D8" s="543"/>
    </row>
    <row r="9" spans="1:4" s="86" customFormat="1" ht="9">
      <c r="B9" s="543"/>
      <c r="C9" s="543"/>
      <c r="D9" s="543"/>
    </row>
    <row r="10" spans="1:4" s="86" customFormat="1" ht="9">
      <c r="B10" s="543"/>
      <c r="C10" s="543"/>
      <c r="D10" s="543"/>
    </row>
    <row r="94" spans="1:4" s="43" customFormat="1" ht="3.5">
      <c r="A94" s="66"/>
      <c r="B94" s="66"/>
      <c r="C94" s="81"/>
      <c r="D94" s="81"/>
    </row>
  </sheetData>
  <mergeCells count="4">
    <mergeCell ref="B10:D10"/>
    <mergeCell ref="C1:D1"/>
    <mergeCell ref="A8:D8"/>
    <mergeCell ref="B9:D9"/>
  </mergeCells>
  <pageMargins left="0.25" right="0.25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4">
    <tabColor rgb="FF00B050"/>
  </sheetPr>
  <dimension ref="A1:D176"/>
  <sheetViews>
    <sheetView showGridLines="0" zoomScaleNormal="100" workbookViewId="0">
      <selection activeCell="A24" sqref="A24"/>
    </sheetView>
  </sheetViews>
  <sheetFormatPr defaultColWidth="9.1796875" defaultRowHeight="11.5"/>
  <cols>
    <col min="1" max="1" width="75.54296875" style="34" customWidth="1"/>
    <col min="2" max="2" width="17.1796875" style="34" customWidth="1"/>
    <col min="3" max="4" width="9.26953125" style="35" customWidth="1"/>
    <col min="5" max="16384" width="9.1796875" style="34"/>
  </cols>
  <sheetData>
    <row r="1" spans="1:4" s="70" customFormat="1" ht="14.25" customHeight="1">
      <c r="A1" s="461" t="s">
        <v>319</v>
      </c>
      <c r="B1" s="462" t="s">
        <v>67</v>
      </c>
      <c r="C1" s="483" t="s">
        <v>67</v>
      </c>
      <c r="D1" s="483" t="s">
        <v>67</v>
      </c>
    </row>
    <row r="2" spans="1:4" s="68" customFormat="1" ht="14.25" customHeight="1">
      <c r="A2" s="446" t="s">
        <v>20</v>
      </c>
      <c r="B2" s="462" t="s">
        <v>67</v>
      </c>
      <c r="C2" s="447" t="s">
        <v>1273</v>
      </c>
      <c r="D2" s="447" t="s">
        <v>1153</v>
      </c>
    </row>
    <row r="3" spans="1:4" ht="12.75" customHeight="1">
      <c r="A3" s="484" t="s">
        <v>320</v>
      </c>
      <c r="B3" s="485" t="s">
        <v>229</v>
      </c>
      <c r="C3" s="486" t="s">
        <v>1187</v>
      </c>
      <c r="D3" s="487" t="s">
        <v>1199</v>
      </c>
    </row>
    <row r="4" spans="1:4">
      <c r="A4" s="495" t="s">
        <v>321</v>
      </c>
      <c r="B4" s="485" t="s">
        <v>231</v>
      </c>
      <c r="C4" s="486" t="s">
        <v>84</v>
      </c>
      <c r="D4" s="487" t="s">
        <v>84</v>
      </c>
    </row>
    <row r="5" spans="1:4" ht="12.75" customHeight="1">
      <c r="A5" s="495" t="s">
        <v>322</v>
      </c>
      <c r="B5" s="485" t="s">
        <v>232</v>
      </c>
      <c r="C5" s="486" t="s">
        <v>84</v>
      </c>
      <c r="D5" s="487" t="s">
        <v>333</v>
      </c>
    </row>
    <row r="6" spans="1:4" ht="12.75" customHeight="1">
      <c r="A6" s="484" t="s">
        <v>323</v>
      </c>
      <c r="B6" s="485" t="s">
        <v>235</v>
      </c>
      <c r="C6" s="486" t="s">
        <v>1235</v>
      </c>
      <c r="D6" s="487" t="s">
        <v>1200</v>
      </c>
    </row>
    <row r="7" spans="1:4" ht="12" customHeight="1">
      <c r="A7" s="484" t="s">
        <v>1312</v>
      </c>
      <c r="B7" s="485" t="s">
        <v>89</v>
      </c>
      <c r="C7" s="486" t="s">
        <v>1089</v>
      </c>
      <c r="D7" s="487" t="s">
        <v>84</v>
      </c>
    </row>
    <row r="8" spans="1:4" ht="12.75" customHeight="1">
      <c r="A8" s="484" t="s">
        <v>324</v>
      </c>
      <c r="B8" s="485" t="s">
        <v>78</v>
      </c>
      <c r="C8" s="486" t="s">
        <v>84</v>
      </c>
      <c r="D8" s="487" t="s">
        <v>193</v>
      </c>
    </row>
    <row r="9" spans="1:4" ht="12.75" customHeight="1">
      <c r="A9" s="484" t="s">
        <v>326</v>
      </c>
      <c r="B9" s="485" t="s">
        <v>325</v>
      </c>
      <c r="C9" s="486" t="s">
        <v>195</v>
      </c>
      <c r="D9" s="487" t="s">
        <v>193</v>
      </c>
    </row>
    <row r="10" spans="1:4">
      <c r="A10" s="484" t="s">
        <v>327</v>
      </c>
      <c r="B10" s="485" t="s">
        <v>290</v>
      </c>
      <c r="C10" s="486" t="s">
        <v>1314</v>
      </c>
      <c r="D10" s="487" t="s">
        <v>199</v>
      </c>
    </row>
    <row r="11" spans="1:4">
      <c r="A11" s="488" t="s">
        <v>209</v>
      </c>
      <c r="B11" s="485" t="s">
        <v>1313</v>
      </c>
      <c r="C11" s="489" t="s">
        <v>1225</v>
      </c>
      <c r="D11" s="490" t="s">
        <v>1130</v>
      </c>
    </row>
    <row r="12" spans="1:4">
      <c r="A12" s="484" t="s">
        <v>1201</v>
      </c>
      <c r="B12" s="533" t="s">
        <v>328</v>
      </c>
      <c r="C12" s="486" t="s">
        <v>193</v>
      </c>
      <c r="D12" s="487" t="s">
        <v>1092</v>
      </c>
    </row>
    <row r="13" spans="1:4" s="37" customFormat="1" ht="12.75" customHeight="1">
      <c r="A13" s="484" t="s">
        <v>1115</v>
      </c>
      <c r="B13" s="533" t="s">
        <v>378</v>
      </c>
      <c r="C13" s="486" t="s">
        <v>195</v>
      </c>
      <c r="D13" s="487" t="s">
        <v>267</v>
      </c>
    </row>
    <row r="14" spans="1:4" ht="12.75" customHeight="1">
      <c r="A14" s="484" t="s">
        <v>1202</v>
      </c>
      <c r="B14" s="533" t="s">
        <v>1139</v>
      </c>
      <c r="C14" s="486" t="s">
        <v>196</v>
      </c>
      <c r="D14" s="487" t="s">
        <v>196</v>
      </c>
    </row>
    <row r="15" spans="1:4">
      <c r="A15" s="496" t="s">
        <v>211</v>
      </c>
      <c r="B15" s="534" t="s">
        <v>1315</v>
      </c>
      <c r="C15" s="474" t="s">
        <v>1113</v>
      </c>
      <c r="D15" s="492" t="s">
        <v>1099</v>
      </c>
    </row>
    <row r="16" spans="1:4">
      <c r="B16" s="35"/>
    </row>
    <row r="17" spans="2:2">
      <c r="B17" s="35"/>
    </row>
    <row r="18" spans="2:2">
      <c r="B18" s="35"/>
    </row>
    <row r="19" spans="2:2">
      <c r="B19" s="35"/>
    </row>
    <row r="20" spans="2:2">
      <c r="B20" s="35"/>
    </row>
    <row r="21" spans="2:2">
      <c r="B21" s="35"/>
    </row>
    <row r="22" spans="2:2">
      <c r="B22" s="35"/>
    </row>
    <row r="23" spans="2:2">
      <c r="B23" s="35"/>
    </row>
    <row r="24" spans="2:2">
      <c r="B24" s="35"/>
    </row>
    <row r="25" spans="2:2">
      <c r="B25" s="35"/>
    </row>
    <row r="84" spans="1:4" s="43" customFormat="1" ht="3.5">
      <c r="A84" s="66"/>
      <c r="B84" s="66"/>
      <c r="C84" s="81"/>
      <c r="D84" s="81"/>
    </row>
    <row r="89" spans="1:4" s="64" customFormat="1">
      <c r="A89" s="34"/>
      <c r="B89" s="34"/>
      <c r="C89" s="35"/>
      <c r="D89" s="35"/>
    </row>
    <row r="90" spans="1:4" s="64" customFormat="1">
      <c r="A90" s="34"/>
      <c r="B90" s="34"/>
      <c r="C90" s="35"/>
      <c r="D90" s="35"/>
    </row>
    <row r="91" spans="1:4" s="64" customFormat="1">
      <c r="A91" s="34"/>
      <c r="B91" s="34"/>
      <c r="C91" s="35"/>
      <c r="D91" s="35"/>
    </row>
    <row r="92" spans="1:4" s="64" customFormat="1">
      <c r="A92" s="34"/>
      <c r="B92" s="34"/>
      <c r="C92" s="35"/>
      <c r="D92" s="35"/>
    </row>
    <row r="93" spans="1:4" s="64" customFormat="1">
      <c r="A93" s="34"/>
      <c r="B93" s="34"/>
      <c r="C93" s="35"/>
      <c r="D93" s="35"/>
    </row>
    <row r="94" spans="1:4" s="64" customFormat="1">
      <c r="A94" s="34"/>
      <c r="B94" s="34"/>
      <c r="C94" s="35"/>
      <c r="D94" s="35"/>
    </row>
    <row r="95" spans="1:4" s="64" customFormat="1">
      <c r="A95" s="34"/>
      <c r="B95" s="34"/>
      <c r="C95" s="35"/>
      <c r="D95" s="35"/>
    </row>
    <row r="96" spans="1:4" s="64" customFormat="1">
      <c r="A96" s="34"/>
      <c r="B96" s="34"/>
      <c r="C96" s="35"/>
      <c r="D96" s="35"/>
    </row>
    <row r="97" spans="1:4" s="64" customFormat="1">
      <c r="A97" s="34"/>
      <c r="B97" s="34"/>
      <c r="C97" s="35"/>
      <c r="D97" s="35"/>
    </row>
    <row r="98" spans="1:4" s="64" customFormat="1">
      <c r="A98" s="34"/>
      <c r="B98" s="34"/>
      <c r="C98" s="35"/>
      <c r="D98" s="35"/>
    </row>
    <row r="99" spans="1:4" s="64" customFormat="1">
      <c r="A99" s="34"/>
      <c r="B99" s="34"/>
      <c r="C99" s="35"/>
      <c r="D99" s="35"/>
    </row>
    <row r="100" spans="1:4" s="64" customFormat="1">
      <c r="A100" s="34"/>
      <c r="B100" s="34"/>
      <c r="C100" s="35"/>
      <c r="D100" s="35"/>
    </row>
    <row r="101" spans="1:4" s="64" customFormat="1">
      <c r="A101" s="34"/>
      <c r="B101" s="34"/>
      <c r="C101" s="35"/>
      <c r="D101" s="35"/>
    </row>
    <row r="102" spans="1:4" s="64" customFormat="1">
      <c r="A102" s="34"/>
      <c r="B102" s="34"/>
      <c r="C102" s="35"/>
      <c r="D102" s="35"/>
    </row>
    <row r="103" spans="1:4" s="64" customFormat="1">
      <c r="A103" s="34"/>
      <c r="B103" s="34"/>
      <c r="C103" s="35"/>
      <c r="D103" s="35"/>
    </row>
    <row r="104" spans="1:4" s="64" customFormat="1">
      <c r="A104" s="34"/>
      <c r="B104" s="34"/>
      <c r="C104" s="35"/>
      <c r="D104" s="35"/>
    </row>
    <row r="105" spans="1:4" s="64" customFormat="1">
      <c r="A105" s="34"/>
      <c r="B105" s="34"/>
      <c r="C105" s="35"/>
      <c r="D105" s="35"/>
    </row>
    <row r="106" spans="1:4" s="64" customFormat="1">
      <c r="A106" s="34"/>
      <c r="B106" s="34"/>
      <c r="C106" s="35"/>
      <c r="D106" s="35"/>
    </row>
    <row r="107" spans="1:4" s="64" customFormat="1">
      <c r="A107" s="34"/>
      <c r="B107" s="34"/>
      <c r="C107" s="35"/>
      <c r="D107" s="35"/>
    </row>
    <row r="108" spans="1:4" s="64" customFormat="1">
      <c r="A108" s="34"/>
      <c r="B108" s="34"/>
      <c r="C108" s="35"/>
      <c r="D108" s="35"/>
    </row>
    <row r="109" spans="1:4" s="64" customFormat="1">
      <c r="A109" s="34"/>
      <c r="B109" s="34"/>
      <c r="C109" s="35"/>
      <c r="D109" s="35"/>
    </row>
    <row r="110" spans="1:4" s="64" customFormat="1">
      <c r="A110" s="34"/>
      <c r="B110" s="34"/>
      <c r="C110" s="35"/>
      <c r="D110" s="35"/>
    </row>
    <row r="111" spans="1:4" s="64" customFormat="1">
      <c r="A111" s="34"/>
      <c r="B111" s="34"/>
      <c r="C111" s="35"/>
      <c r="D111" s="35"/>
    </row>
    <row r="112" spans="1:4" s="64" customFormat="1">
      <c r="A112" s="34"/>
      <c r="B112" s="34"/>
      <c r="C112" s="35"/>
      <c r="D112" s="35"/>
    </row>
    <row r="113" spans="1:4" s="64" customFormat="1">
      <c r="A113" s="34"/>
      <c r="B113" s="34"/>
      <c r="C113" s="35"/>
      <c r="D113" s="35"/>
    </row>
    <row r="114" spans="1:4" s="64" customFormat="1">
      <c r="A114" s="34"/>
      <c r="B114" s="34"/>
      <c r="C114" s="35"/>
      <c r="D114" s="35"/>
    </row>
    <row r="115" spans="1:4" s="64" customFormat="1">
      <c r="A115" s="34"/>
      <c r="B115" s="34"/>
      <c r="C115" s="35"/>
      <c r="D115" s="35"/>
    </row>
    <row r="116" spans="1:4" s="64" customFormat="1">
      <c r="A116" s="34"/>
      <c r="B116" s="34"/>
      <c r="C116" s="35"/>
      <c r="D116" s="35"/>
    </row>
    <row r="117" spans="1:4" s="64" customFormat="1">
      <c r="A117" s="34"/>
      <c r="B117" s="34"/>
      <c r="C117" s="35"/>
      <c r="D117" s="35"/>
    </row>
    <row r="118" spans="1:4" s="64" customFormat="1">
      <c r="A118" s="34"/>
      <c r="B118" s="34"/>
      <c r="C118" s="35"/>
      <c r="D118" s="35"/>
    </row>
    <row r="119" spans="1:4" s="64" customFormat="1">
      <c r="A119" s="34"/>
      <c r="B119" s="34"/>
      <c r="C119" s="35"/>
      <c r="D119" s="35"/>
    </row>
    <row r="120" spans="1:4" s="64" customFormat="1">
      <c r="A120" s="34"/>
      <c r="B120" s="34"/>
      <c r="C120" s="35"/>
      <c r="D120" s="35"/>
    </row>
    <row r="121" spans="1:4" s="64" customFormat="1">
      <c r="A121" s="34"/>
      <c r="B121" s="34"/>
      <c r="C121" s="35"/>
      <c r="D121" s="35"/>
    </row>
    <row r="122" spans="1:4" s="64" customFormat="1">
      <c r="A122" s="34"/>
      <c r="B122" s="34"/>
      <c r="C122" s="35"/>
      <c r="D122" s="35"/>
    </row>
    <row r="123" spans="1:4" s="64" customFormat="1">
      <c r="A123" s="34"/>
      <c r="B123" s="34"/>
      <c r="C123" s="35"/>
      <c r="D123" s="35"/>
    </row>
    <row r="124" spans="1:4" s="64" customFormat="1">
      <c r="A124" s="34"/>
      <c r="B124" s="34"/>
      <c r="C124" s="35"/>
      <c r="D124" s="35"/>
    </row>
    <row r="125" spans="1:4" s="64" customFormat="1">
      <c r="A125" s="34"/>
      <c r="B125" s="34"/>
      <c r="C125" s="35"/>
      <c r="D125" s="35"/>
    </row>
    <row r="126" spans="1:4" s="64" customFormat="1">
      <c r="A126" s="34"/>
      <c r="B126" s="34"/>
      <c r="C126" s="35"/>
      <c r="D126" s="35"/>
    </row>
    <row r="127" spans="1:4" s="64" customFormat="1">
      <c r="A127" s="34"/>
      <c r="B127" s="34"/>
      <c r="C127" s="35"/>
      <c r="D127" s="35"/>
    </row>
    <row r="128" spans="1:4" s="64" customFormat="1">
      <c r="A128" s="34"/>
      <c r="B128" s="34"/>
      <c r="C128" s="35"/>
      <c r="D128" s="35"/>
    </row>
    <row r="129" spans="1:4" s="64" customFormat="1">
      <c r="A129" s="34"/>
      <c r="B129" s="34"/>
      <c r="C129" s="35"/>
      <c r="D129" s="35"/>
    </row>
    <row r="130" spans="1:4" s="64" customFormat="1">
      <c r="A130" s="34"/>
      <c r="B130" s="34"/>
      <c r="C130" s="35"/>
      <c r="D130" s="35"/>
    </row>
    <row r="131" spans="1:4" s="64" customFormat="1">
      <c r="A131" s="34"/>
      <c r="B131" s="34"/>
      <c r="C131" s="35"/>
      <c r="D131" s="35"/>
    </row>
    <row r="132" spans="1:4" s="64" customFormat="1">
      <c r="A132" s="34"/>
      <c r="B132" s="34"/>
      <c r="C132" s="35"/>
      <c r="D132" s="35"/>
    </row>
    <row r="133" spans="1:4" s="64" customFormat="1">
      <c r="A133" s="34"/>
      <c r="B133" s="34"/>
      <c r="C133" s="35"/>
      <c r="D133" s="35"/>
    </row>
    <row r="134" spans="1:4" s="64" customFormat="1">
      <c r="A134" s="34"/>
      <c r="B134" s="34"/>
      <c r="C134" s="35"/>
      <c r="D134" s="35"/>
    </row>
    <row r="135" spans="1:4" s="64" customFormat="1">
      <c r="A135" s="34"/>
      <c r="B135" s="34"/>
      <c r="C135" s="35"/>
      <c r="D135" s="35"/>
    </row>
    <row r="136" spans="1:4" s="64" customFormat="1">
      <c r="A136" s="34"/>
      <c r="B136" s="34"/>
      <c r="C136" s="35"/>
      <c r="D136" s="35"/>
    </row>
    <row r="137" spans="1:4" s="64" customFormat="1">
      <c r="A137" s="34"/>
      <c r="B137" s="34"/>
      <c r="C137" s="35"/>
      <c r="D137" s="35"/>
    </row>
    <row r="138" spans="1:4" s="64" customFormat="1">
      <c r="A138" s="34"/>
      <c r="B138" s="34"/>
      <c r="C138" s="35"/>
      <c r="D138" s="35"/>
    </row>
    <row r="139" spans="1:4" s="64" customFormat="1">
      <c r="A139" s="34"/>
      <c r="B139" s="34"/>
      <c r="C139" s="35"/>
      <c r="D139" s="35"/>
    </row>
    <row r="140" spans="1:4" s="64" customFormat="1">
      <c r="A140" s="34"/>
      <c r="B140" s="34"/>
      <c r="C140" s="35"/>
      <c r="D140" s="35"/>
    </row>
    <row r="141" spans="1:4" s="64" customFormat="1">
      <c r="A141" s="34"/>
      <c r="B141" s="34"/>
      <c r="C141" s="35"/>
      <c r="D141" s="35"/>
    </row>
    <row r="142" spans="1:4" s="64" customFormat="1">
      <c r="A142" s="34"/>
      <c r="B142" s="34"/>
      <c r="C142" s="35"/>
      <c r="D142" s="35"/>
    </row>
    <row r="143" spans="1:4" s="64" customFormat="1">
      <c r="A143" s="34"/>
      <c r="B143" s="34"/>
      <c r="C143" s="35"/>
      <c r="D143" s="35"/>
    </row>
    <row r="144" spans="1:4" s="64" customFormat="1">
      <c r="A144" s="34"/>
      <c r="B144" s="34"/>
      <c r="C144" s="35"/>
      <c r="D144" s="35"/>
    </row>
    <row r="145" spans="1:4" s="64" customFormat="1">
      <c r="A145" s="34"/>
      <c r="B145" s="34"/>
      <c r="C145" s="35"/>
      <c r="D145" s="35"/>
    </row>
    <row r="146" spans="1:4" s="64" customFormat="1">
      <c r="A146" s="34"/>
      <c r="B146" s="34"/>
      <c r="C146" s="35"/>
      <c r="D146" s="35"/>
    </row>
    <row r="147" spans="1:4" s="64" customFormat="1">
      <c r="A147" s="34"/>
      <c r="B147" s="34"/>
      <c r="C147" s="35"/>
      <c r="D147" s="35"/>
    </row>
    <row r="148" spans="1:4" s="64" customFormat="1">
      <c r="A148" s="34"/>
      <c r="B148" s="34"/>
      <c r="C148" s="35"/>
      <c r="D148" s="35"/>
    </row>
    <row r="149" spans="1:4" s="64" customFormat="1">
      <c r="A149" s="34"/>
      <c r="B149" s="34"/>
      <c r="C149" s="35"/>
      <c r="D149" s="35"/>
    </row>
    <row r="150" spans="1:4" s="64" customFormat="1">
      <c r="A150" s="34"/>
      <c r="B150" s="34"/>
      <c r="C150" s="35"/>
      <c r="D150" s="35"/>
    </row>
    <row r="151" spans="1:4" s="64" customFormat="1">
      <c r="A151" s="34"/>
      <c r="B151" s="34"/>
      <c r="C151" s="35"/>
      <c r="D151" s="35"/>
    </row>
    <row r="152" spans="1:4" s="64" customFormat="1">
      <c r="A152" s="34"/>
      <c r="B152" s="34"/>
      <c r="C152" s="35"/>
      <c r="D152" s="35"/>
    </row>
    <row r="153" spans="1:4" s="64" customFormat="1">
      <c r="A153" s="34"/>
      <c r="B153" s="34"/>
      <c r="C153" s="35"/>
      <c r="D153" s="35"/>
    </row>
    <row r="154" spans="1:4" s="64" customFormat="1">
      <c r="A154" s="34"/>
      <c r="B154" s="34"/>
      <c r="C154" s="35"/>
      <c r="D154" s="35"/>
    </row>
    <row r="155" spans="1:4" s="64" customFormat="1">
      <c r="A155" s="34"/>
      <c r="B155" s="34"/>
      <c r="C155" s="35"/>
      <c r="D155" s="35"/>
    </row>
    <row r="156" spans="1:4" s="64" customFormat="1">
      <c r="A156" s="34"/>
      <c r="B156" s="34"/>
      <c r="C156" s="35"/>
      <c r="D156" s="35"/>
    </row>
    <row r="157" spans="1:4" s="64" customFormat="1">
      <c r="A157" s="34"/>
      <c r="B157" s="34"/>
      <c r="C157" s="35"/>
      <c r="D157" s="35"/>
    </row>
    <row r="158" spans="1:4" s="64" customFormat="1">
      <c r="A158" s="34"/>
      <c r="B158" s="34"/>
      <c r="C158" s="35"/>
      <c r="D158" s="35"/>
    </row>
    <row r="159" spans="1:4" s="64" customFormat="1">
      <c r="A159" s="34"/>
      <c r="B159" s="34"/>
      <c r="C159" s="35"/>
      <c r="D159" s="35"/>
    </row>
    <row r="160" spans="1:4" s="64" customFormat="1">
      <c r="A160" s="34"/>
      <c r="B160" s="34"/>
      <c r="C160" s="35"/>
      <c r="D160" s="35"/>
    </row>
    <row r="161" spans="1:4" s="64" customFormat="1">
      <c r="A161" s="34"/>
      <c r="B161" s="34"/>
      <c r="C161" s="35"/>
      <c r="D161" s="35"/>
    </row>
    <row r="162" spans="1:4" s="64" customFormat="1">
      <c r="A162" s="34"/>
      <c r="B162" s="34"/>
      <c r="C162" s="35"/>
      <c r="D162" s="35"/>
    </row>
    <row r="163" spans="1:4" s="64" customFormat="1">
      <c r="A163" s="34"/>
      <c r="B163" s="34"/>
      <c r="C163" s="35"/>
      <c r="D163" s="35"/>
    </row>
    <row r="164" spans="1:4" s="64" customFormat="1">
      <c r="A164" s="34"/>
      <c r="B164" s="34"/>
      <c r="C164" s="35"/>
      <c r="D164" s="35"/>
    </row>
    <row r="165" spans="1:4" s="64" customFormat="1">
      <c r="A165" s="34"/>
      <c r="B165" s="34"/>
      <c r="C165" s="35"/>
      <c r="D165" s="35"/>
    </row>
    <row r="166" spans="1:4" s="64" customFormat="1">
      <c r="A166" s="34"/>
      <c r="B166" s="34"/>
      <c r="C166" s="35"/>
      <c r="D166" s="35"/>
    </row>
    <row r="167" spans="1:4" s="64" customFormat="1">
      <c r="A167" s="34"/>
      <c r="B167" s="34"/>
      <c r="C167" s="35"/>
      <c r="D167" s="35"/>
    </row>
    <row r="168" spans="1:4" s="64" customFormat="1">
      <c r="A168" s="34"/>
      <c r="B168" s="34"/>
      <c r="C168" s="35"/>
      <c r="D168" s="35"/>
    </row>
    <row r="169" spans="1:4" s="64" customFormat="1">
      <c r="A169" s="34"/>
      <c r="B169" s="34"/>
      <c r="C169" s="35"/>
      <c r="D169" s="35"/>
    </row>
    <row r="170" spans="1:4" s="64" customFormat="1">
      <c r="A170" s="34"/>
      <c r="B170" s="34"/>
      <c r="C170" s="35"/>
      <c r="D170" s="35"/>
    </row>
    <row r="171" spans="1:4" s="64" customFormat="1">
      <c r="A171" s="34"/>
      <c r="B171" s="34"/>
      <c r="C171" s="35"/>
      <c r="D171" s="35"/>
    </row>
    <row r="172" spans="1:4" s="64" customFormat="1">
      <c r="A172" s="34"/>
      <c r="B172" s="34"/>
      <c r="C172" s="35"/>
      <c r="D172" s="35"/>
    </row>
    <row r="173" spans="1:4" s="64" customFormat="1">
      <c r="A173" s="34"/>
      <c r="B173" s="34"/>
      <c r="C173" s="35"/>
      <c r="D173" s="35"/>
    </row>
    <row r="174" spans="1:4" s="64" customFormat="1">
      <c r="A174" s="34"/>
      <c r="B174" s="34"/>
      <c r="C174" s="35"/>
      <c r="D174" s="35"/>
    </row>
    <row r="175" spans="1:4" s="64" customFormat="1">
      <c r="A175" s="34"/>
      <c r="B175" s="34"/>
      <c r="C175" s="35"/>
      <c r="D175" s="35"/>
    </row>
    <row r="176" spans="1:4" s="64" customFormat="1">
      <c r="A176" s="34"/>
      <c r="B176" s="34"/>
      <c r="C176" s="35"/>
      <c r="D176" s="35"/>
    </row>
  </sheetData>
  <dataConsolidate/>
  <pageMargins left="0.25" right="0.25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6">
    <tabColor rgb="FF00B050"/>
  </sheetPr>
  <dimension ref="A1:S192"/>
  <sheetViews>
    <sheetView showGridLines="0" zoomScaleNormal="100" workbookViewId="0">
      <selection activeCell="G9" sqref="G9"/>
    </sheetView>
  </sheetViews>
  <sheetFormatPr defaultColWidth="9.1796875" defaultRowHeight="12"/>
  <cols>
    <col min="1" max="1" width="36.54296875" style="34" bestFit="1" customWidth="1"/>
    <col min="2" max="2" width="18.54296875" style="34" customWidth="1"/>
    <col min="3" max="3" width="10.453125" style="35" customWidth="1"/>
    <col min="4" max="4" width="10.7265625" style="36" customWidth="1"/>
    <col min="5" max="6" width="9.26953125" style="34" customWidth="1"/>
    <col min="7" max="13" width="9.1796875" style="34" customWidth="1"/>
    <col min="14" max="15" width="9.1796875" style="34" hidden="1" customWidth="1"/>
    <col min="16" max="19" width="9.1796875" style="34" customWidth="1"/>
    <col min="20" max="16384" width="9.1796875" style="34"/>
  </cols>
  <sheetData>
    <row r="1" spans="1:8" s="68" customFormat="1" ht="17.25" customHeight="1">
      <c r="A1" s="461" t="s">
        <v>216</v>
      </c>
      <c r="B1" s="469" t="s">
        <v>67</v>
      </c>
      <c r="C1" s="471">
        <v>2026</v>
      </c>
      <c r="D1" s="471">
        <v>2025</v>
      </c>
    </row>
    <row r="2" spans="1:8" s="70" customFormat="1" ht="21">
      <c r="A2" s="446" t="s">
        <v>20</v>
      </c>
      <c r="B2" s="462" t="s">
        <v>67</v>
      </c>
      <c r="C2" s="447" t="s">
        <v>1141</v>
      </c>
      <c r="D2" s="447" t="s">
        <v>358</v>
      </c>
    </row>
    <row r="3" spans="1:8" ht="13.5" customHeight="1">
      <c r="A3" s="484" t="s">
        <v>359</v>
      </c>
      <c r="B3" s="485" t="s">
        <v>229</v>
      </c>
      <c r="C3" s="486" t="s">
        <v>1206</v>
      </c>
      <c r="D3" s="487" t="s">
        <v>1322</v>
      </c>
    </row>
    <row r="4" spans="1:8" ht="11.5">
      <c r="A4" s="484" t="s">
        <v>360</v>
      </c>
      <c r="B4" s="485" t="s">
        <v>231</v>
      </c>
      <c r="C4" s="486" t="s">
        <v>1316</v>
      </c>
      <c r="D4" s="487" t="s">
        <v>1323</v>
      </c>
    </row>
    <row r="5" spans="1:8" ht="11.5">
      <c r="A5" s="484" t="s">
        <v>361</v>
      </c>
      <c r="B5" s="485" t="s">
        <v>232</v>
      </c>
      <c r="C5" s="486" t="s">
        <v>1317</v>
      </c>
      <c r="D5" s="487" t="s">
        <v>437</v>
      </c>
    </row>
    <row r="6" spans="1:8" ht="11.5">
      <c r="A6" s="484" t="s">
        <v>362</v>
      </c>
      <c r="B6" s="485" t="s">
        <v>235</v>
      </c>
      <c r="C6" s="486" t="s">
        <v>1318</v>
      </c>
      <c r="D6" s="487" t="s">
        <v>1324</v>
      </c>
    </row>
    <row r="7" spans="1:8" ht="11.5">
      <c r="A7" s="484" t="s">
        <v>363</v>
      </c>
      <c r="B7" s="485" t="s">
        <v>89</v>
      </c>
      <c r="C7" s="486" t="s">
        <v>1319</v>
      </c>
      <c r="D7" s="487" t="s">
        <v>1325</v>
      </c>
    </row>
    <row r="8" spans="1:8" s="37" customFormat="1" ht="12.75" customHeight="1">
      <c r="A8" s="488" t="s">
        <v>1203</v>
      </c>
      <c r="B8" s="485" t="s">
        <v>245</v>
      </c>
      <c r="C8" s="489" t="s">
        <v>1320</v>
      </c>
      <c r="D8" s="490" t="s">
        <v>1326</v>
      </c>
    </row>
    <row r="9" spans="1:8" ht="12.75" customHeight="1">
      <c r="A9" s="484" t="s">
        <v>1204</v>
      </c>
      <c r="B9" s="485" t="s">
        <v>325</v>
      </c>
      <c r="C9" s="486" t="s">
        <v>1175</v>
      </c>
      <c r="D9" s="487" t="s">
        <v>1327</v>
      </c>
    </row>
    <row r="10" spans="1:8" ht="11.5">
      <c r="A10" s="488" t="s">
        <v>1205</v>
      </c>
      <c r="B10" s="485" t="s">
        <v>1192</v>
      </c>
      <c r="C10" s="489" t="s">
        <v>1321</v>
      </c>
      <c r="D10" s="490" t="s">
        <v>1328</v>
      </c>
    </row>
    <row r="11" spans="1:8" s="37" customFormat="1" ht="13.5" customHeight="1">
      <c r="A11" s="497" t="s">
        <v>1090</v>
      </c>
      <c r="B11" s="485" t="s">
        <v>294</v>
      </c>
      <c r="C11" s="486" t="s">
        <v>1329</v>
      </c>
      <c r="D11" s="487" t="s">
        <v>1332</v>
      </c>
    </row>
    <row r="12" spans="1:8" s="43" customFormat="1" ht="10.5">
      <c r="A12" s="497" t="s">
        <v>364</v>
      </c>
      <c r="B12" s="485" t="s">
        <v>1209</v>
      </c>
      <c r="C12" s="486" t="s">
        <v>1330</v>
      </c>
      <c r="D12" s="487" t="s">
        <v>1333</v>
      </c>
    </row>
    <row r="13" spans="1:8" s="86" customFormat="1" ht="21">
      <c r="A13" s="488" t="s">
        <v>1208</v>
      </c>
      <c r="B13" s="485" t="s">
        <v>1210</v>
      </c>
      <c r="C13" s="498" t="s">
        <v>1331</v>
      </c>
      <c r="D13" s="499" t="s">
        <v>1334</v>
      </c>
      <c r="E13" s="43"/>
      <c r="F13" s="43"/>
      <c r="G13" s="43"/>
      <c r="H13" s="43"/>
    </row>
    <row r="14" spans="1:8" s="86" customFormat="1" ht="9">
      <c r="B14" s="545"/>
      <c r="C14" s="545"/>
      <c r="D14" s="545"/>
    </row>
    <row r="15" spans="1:8" s="86" customFormat="1" ht="9">
      <c r="B15" s="545"/>
      <c r="C15" s="545"/>
      <c r="D15" s="545"/>
    </row>
    <row r="16" spans="1:8" s="92" customFormat="1" ht="9">
      <c r="B16" s="99"/>
      <c r="C16" s="99"/>
      <c r="D16" s="99"/>
    </row>
    <row r="17" spans="2:4" s="92" customFormat="1" ht="9">
      <c r="B17" s="99"/>
      <c r="C17" s="99"/>
      <c r="D17" s="99"/>
    </row>
    <row r="18" spans="2:4" s="92" customFormat="1" ht="9">
      <c r="B18" s="99"/>
      <c r="C18" s="99"/>
      <c r="D18" s="99"/>
    </row>
    <row r="19" spans="2:4" s="92" customFormat="1" ht="9">
      <c r="B19" s="99"/>
      <c r="C19" s="99"/>
      <c r="D19" s="99"/>
    </row>
    <row r="20" spans="2:4" s="92" customFormat="1" ht="9">
      <c r="B20" s="99"/>
      <c r="C20" s="99"/>
      <c r="D20" s="99"/>
    </row>
    <row r="21" spans="2:4" s="92" customFormat="1" ht="9">
      <c r="B21" s="99"/>
      <c r="C21" s="99"/>
      <c r="D21" s="99"/>
    </row>
    <row r="22" spans="2:4" s="92" customFormat="1" ht="9">
      <c r="B22" s="99"/>
      <c r="C22" s="99"/>
      <c r="D22" s="99"/>
    </row>
    <row r="23" spans="2:4" s="92" customFormat="1" ht="9">
      <c r="B23" s="99"/>
      <c r="C23" s="99"/>
      <c r="D23" s="99"/>
    </row>
    <row r="24" spans="2:4" s="92" customFormat="1" ht="9">
      <c r="B24" s="99"/>
      <c r="C24" s="99"/>
      <c r="D24" s="99"/>
    </row>
    <row r="25" spans="2:4" s="92" customFormat="1" ht="9">
      <c r="B25" s="99"/>
      <c r="C25" s="99"/>
      <c r="D25" s="99"/>
    </row>
    <row r="26" spans="2:4" s="92" customFormat="1" ht="9">
      <c r="B26" s="99"/>
      <c r="C26" s="99"/>
      <c r="D26" s="99"/>
    </row>
    <row r="27" spans="2:4" s="92" customFormat="1" ht="9">
      <c r="B27" s="99"/>
      <c r="C27" s="99"/>
      <c r="D27" s="99"/>
    </row>
    <row r="28" spans="2:4" s="92" customFormat="1" ht="9">
      <c r="B28" s="99"/>
      <c r="C28" s="99"/>
      <c r="D28" s="99"/>
    </row>
    <row r="29" spans="2:4" s="92" customFormat="1" ht="9">
      <c r="B29" s="99"/>
      <c r="C29" s="99"/>
      <c r="D29" s="99"/>
    </row>
    <row r="30" spans="2:4" s="92" customFormat="1" ht="9">
      <c r="B30" s="99"/>
      <c r="C30" s="99"/>
      <c r="D30" s="99"/>
    </row>
    <row r="31" spans="2:4" s="92" customFormat="1" ht="9">
      <c r="B31" s="99"/>
      <c r="C31" s="99"/>
      <c r="D31" s="99"/>
    </row>
    <row r="32" spans="2:4" s="92" customFormat="1" ht="9">
      <c r="C32" s="99"/>
      <c r="D32" s="99"/>
    </row>
    <row r="33" spans="3:4" s="92" customFormat="1" ht="9">
      <c r="C33" s="99"/>
      <c r="D33" s="99"/>
    </row>
    <row r="34" spans="3:4" s="92" customFormat="1" ht="9">
      <c r="C34" s="99"/>
      <c r="D34" s="99"/>
    </row>
    <row r="35" spans="3:4" s="92" customFormat="1" ht="9">
      <c r="C35" s="99"/>
      <c r="D35" s="99"/>
    </row>
    <row r="36" spans="3:4" s="92" customFormat="1" ht="9">
      <c r="C36" s="99"/>
      <c r="D36" s="99"/>
    </row>
    <row r="37" spans="3:4" s="92" customFormat="1" ht="9">
      <c r="C37" s="99"/>
      <c r="D37" s="99"/>
    </row>
    <row r="38" spans="3:4" s="92" customFormat="1" ht="9">
      <c r="C38" s="99"/>
      <c r="D38" s="99"/>
    </row>
    <row r="39" spans="3:4" s="92" customFormat="1" ht="9">
      <c r="C39" s="99"/>
      <c r="D39" s="99"/>
    </row>
    <row r="40" spans="3:4" s="92" customFormat="1" ht="9">
      <c r="C40" s="99"/>
      <c r="D40" s="99"/>
    </row>
    <row r="41" spans="3:4" s="92" customFormat="1" ht="9">
      <c r="C41" s="99"/>
      <c r="D41" s="99"/>
    </row>
    <row r="42" spans="3:4" s="92" customFormat="1" ht="9">
      <c r="C42" s="99"/>
      <c r="D42" s="99"/>
    </row>
    <row r="43" spans="3:4" s="92" customFormat="1" ht="9">
      <c r="C43" s="99"/>
      <c r="D43" s="99"/>
    </row>
    <row r="44" spans="3:4" s="92" customFormat="1" ht="9">
      <c r="C44" s="99"/>
      <c r="D44" s="99"/>
    </row>
    <row r="45" spans="3:4" s="92" customFormat="1" ht="9">
      <c r="C45" s="99"/>
      <c r="D45" s="99"/>
    </row>
    <row r="46" spans="3:4" s="92" customFormat="1" ht="9">
      <c r="C46" s="99"/>
      <c r="D46" s="99"/>
    </row>
    <row r="47" spans="3:4" s="92" customFormat="1" ht="9">
      <c r="C47" s="99"/>
      <c r="D47" s="99"/>
    </row>
    <row r="48" spans="3:4" s="92" customFormat="1" ht="9">
      <c r="C48" s="99"/>
      <c r="D48" s="99"/>
    </row>
    <row r="49" spans="3:4" s="92" customFormat="1" ht="9">
      <c r="C49" s="99"/>
      <c r="D49" s="99"/>
    </row>
    <row r="50" spans="3:4" s="92" customFormat="1" ht="9">
      <c r="C50" s="99"/>
      <c r="D50" s="99"/>
    </row>
    <row r="51" spans="3:4" s="92" customFormat="1" ht="9">
      <c r="C51" s="99"/>
      <c r="D51" s="99"/>
    </row>
    <row r="52" spans="3:4" s="92" customFormat="1" ht="9">
      <c r="C52" s="99"/>
      <c r="D52" s="99"/>
    </row>
    <row r="53" spans="3:4" s="92" customFormat="1" ht="9">
      <c r="C53" s="99"/>
      <c r="D53" s="99"/>
    </row>
    <row r="54" spans="3:4" s="92" customFormat="1" ht="9">
      <c r="C54" s="99"/>
      <c r="D54" s="99"/>
    </row>
    <row r="55" spans="3:4" s="92" customFormat="1" ht="9">
      <c r="C55" s="99"/>
      <c r="D55" s="99"/>
    </row>
    <row r="56" spans="3:4" s="92" customFormat="1" ht="9">
      <c r="C56" s="99"/>
      <c r="D56" s="99"/>
    </row>
    <row r="57" spans="3:4" s="92" customFormat="1" ht="9">
      <c r="C57" s="99"/>
      <c r="D57" s="99"/>
    </row>
    <row r="58" spans="3:4" s="92" customFormat="1" ht="9">
      <c r="C58" s="99"/>
      <c r="D58" s="99"/>
    </row>
    <row r="59" spans="3:4" s="92" customFormat="1" ht="9">
      <c r="C59" s="99"/>
      <c r="D59" s="99"/>
    </row>
    <row r="60" spans="3:4" s="92" customFormat="1" ht="9">
      <c r="C60" s="99"/>
      <c r="D60" s="99"/>
    </row>
    <row r="61" spans="3:4" s="92" customFormat="1" ht="9">
      <c r="C61" s="99"/>
      <c r="D61" s="99"/>
    </row>
    <row r="62" spans="3:4" s="92" customFormat="1" ht="9">
      <c r="C62" s="99"/>
      <c r="D62" s="99"/>
    </row>
    <row r="63" spans="3:4" s="92" customFormat="1" ht="9">
      <c r="C63" s="99"/>
      <c r="D63" s="99"/>
    </row>
    <row r="64" spans="3:4" s="92" customFormat="1" ht="9">
      <c r="C64" s="99"/>
      <c r="D64" s="99"/>
    </row>
    <row r="65" spans="3:4" s="92" customFormat="1" ht="9">
      <c r="C65" s="99"/>
      <c r="D65" s="99"/>
    </row>
    <row r="66" spans="3:4" s="92" customFormat="1" ht="9">
      <c r="C66" s="99"/>
      <c r="D66" s="99"/>
    </row>
    <row r="67" spans="3:4" s="92" customFormat="1" ht="9">
      <c r="C67" s="99"/>
      <c r="D67" s="99"/>
    </row>
    <row r="68" spans="3:4" s="92" customFormat="1" ht="9">
      <c r="C68" s="99"/>
      <c r="D68" s="99"/>
    </row>
    <row r="69" spans="3:4" s="92" customFormat="1" ht="9">
      <c r="C69" s="99"/>
      <c r="D69" s="99"/>
    </row>
    <row r="70" spans="3:4" s="92" customFormat="1" ht="9">
      <c r="C70" s="99"/>
      <c r="D70" s="99"/>
    </row>
    <row r="71" spans="3:4" s="92" customFormat="1" ht="9">
      <c r="C71" s="99"/>
      <c r="D71" s="99"/>
    </row>
    <row r="72" spans="3:4" s="92" customFormat="1" ht="9">
      <c r="C72" s="99"/>
      <c r="D72" s="99"/>
    </row>
    <row r="73" spans="3:4" s="92" customFormat="1" ht="9">
      <c r="C73" s="99"/>
      <c r="D73" s="99"/>
    </row>
    <row r="74" spans="3:4" s="92" customFormat="1" ht="9">
      <c r="C74" s="99"/>
      <c r="D74" s="99"/>
    </row>
    <row r="75" spans="3:4" s="92" customFormat="1" ht="9">
      <c r="C75" s="99"/>
      <c r="D75" s="99"/>
    </row>
    <row r="76" spans="3:4" s="92" customFormat="1" ht="9">
      <c r="C76" s="99"/>
      <c r="D76" s="99"/>
    </row>
    <row r="77" spans="3:4" s="92" customFormat="1" ht="9">
      <c r="C77" s="99"/>
      <c r="D77" s="99"/>
    </row>
    <row r="78" spans="3:4" s="92" customFormat="1" ht="9">
      <c r="C78" s="99"/>
      <c r="D78" s="99"/>
    </row>
    <row r="79" spans="3:4" s="92" customFormat="1" ht="9">
      <c r="C79" s="99"/>
      <c r="D79" s="99"/>
    </row>
    <row r="80" spans="3:4" s="92" customFormat="1" ht="9">
      <c r="C80" s="99"/>
      <c r="D80" s="99"/>
    </row>
    <row r="81" spans="1:4" s="92" customFormat="1" ht="9">
      <c r="C81" s="99"/>
      <c r="D81" s="99"/>
    </row>
    <row r="82" spans="1:4" s="92" customFormat="1" ht="9">
      <c r="C82" s="99"/>
      <c r="D82" s="99"/>
    </row>
    <row r="83" spans="1:4" s="92" customFormat="1" ht="9">
      <c r="C83" s="99"/>
      <c r="D83" s="99"/>
    </row>
    <row r="84" spans="1:4" s="92" customFormat="1" ht="9">
      <c r="C84" s="99"/>
      <c r="D84" s="99"/>
    </row>
    <row r="85" spans="1:4" s="92" customFormat="1" ht="9">
      <c r="C85" s="99"/>
      <c r="D85" s="99"/>
    </row>
    <row r="86" spans="1:4" s="92" customFormat="1" ht="9">
      <c r="C86" s="99"/>
      <c r="D86" s="99"/>
    </row>
    <row r="87" spans="1:4" s="92" customFormat="1" ht="9">
      <c r="C87" s="99"/>
      <c r="D87" s="99"/>
    </row>
    <row r="88" spans="1:4" s="92" customFormat="1" ht="9">
      <c r="C88" s="99"/>
      <c r="D88" s="99"/>
    </row>
    <row r="89" spans="1:4" s="92" customFormat="1" ht="9">
      <c r="C89" s="99"/>
      <c r="D89" s="99"/>
    </row>
    <row r="90" spans="1:4" s="92" customFormat="1" ht="9">
      <c r="C90" s="99"/>
      <c r="D90" s="99"/>
    </row>
    <row r="91" spans="1:4" s="92" customFormat="1" ht="9">
      <c r="C91" s="99"/>
      <c r="D91" s="99"/>
    </row>
    <row r="92" spans="1:4" s="43" customFormat="1" ht="3.5">
      <c r="A92" s="66"/>
      <c r="B92" s="66"/>
      <c r="C92" s="81"/>
      <c r="D92" s="81"/>
    </row>
    <row r="105" spans="1:19" s="64" customFormat="1">
      <c r="A105" s="34"/>
      <c r="B105" s="34"/>
      <c r="C105" s="35"/>
      <c r="D105" s="36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</row>
    <row r="106" spans="1:19" s="64" customFormat="1">
      <c r="A106" s="34"/>
      <c r="B106" s="34"/>
      <c r="C106" s="35"/>
      <c r="D106" s="36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</row>
    <row r="107" spans="1:19" s="64" customFormat="1">
      <c r="A107" s="34"/>
      <c r="B107" s="34"/>
      <c r="C107" s="35"/>
      <c r="D107" s="36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</row>
    <row r="108" spans="1:19" s="64" customFormat="1">
      <c r="A108" s="34"/>
      <c r="B108" s="34"/>
      <c r="C108" s="35"/>
      <c r="D108" s="36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</row>
    <row r="109" spans="1:19" s="64" customFormat="1">
      <c r="A109" s="34"/>
      <c r="B109" s="34"/>
      <c r="C109" s="35"/>
      <c r="D109" s="36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</row>
    <row r="110" spans="1:19" s="64" customFormat="1">
      <c r="A110" s="34"/>
      <c r="B110" s="34"/>
      <c r="C110" s="35"/>
      <c r="D110" s="36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</row>
    <row r="111" spans="1:19" s="64" customFormat="1">
      <c r="A111" s="34"/>
      <c r="B111" s="34"/>
      <c r="C111" s="35"/>
      <c r="D111" s="36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</row>
    <row r="112" spans="1:19" s="64" customFormat="1">
      <c r="A112" s="34"/>
      <c r="B112" s="34"/>
      <c r="C112" s="35"/>
      <c r="D112" s="36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</row>
    <row r="113" spans="1:19" s="64" customFormat="1">
      <c r="A113" s="34"/>
      <c r="B113" s="34"/>
      <c r="C113" s="35"/>
      <c r="D113" s="36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</row>
    <row r="114" spans="1:19" s="64" customFormat="1">
      <c r="A114" s="34"/>
      <c r="B114" s="34"/>
      <c r="C114" s="35"/>
      <c r="D114" s="36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</row>
    <row r="115" spans="1:19" s="64" customFormat="1">
      <c r="A115" s="34"/>
      <c r="B115" s="34"/>
      <c r="C115" s="35"/>
      <c r="D115" s="36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</row>
    <row r="116" spans="1:19" s="64" customFormat="1">
      <c r="A116" s="34"/>
      <c r="B116" s="34"/>
      <c r="C116" s="35"/>
      <c r="D116" s="36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</row>
    <row r="117" spans="1:19" s="64" customFormat="1">
      <c r="A117" s="34"/>
      <c r="B117" s="34"/>
      <c r="C117" s="35"/>
      <c r="D117" s="36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</row>
    <row r="118" spans="1:19" s="64" customFormat="1">
      <c r="A118" s="34"/>
      <c r="B118" s="34"/>
      <c r="C118" s="35"/>
      <c r="D118" s="36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</row>
    <row r="119" spans="1:19" s="64" customFormat="1">
      <c r="A119" s="34"/>
      <c r="B119" s="34"/>
      <c r="C119" s="35"/>
      <c r="D119" s="36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</row>
    <row r="120" spans="1:19" s="64" customFormat="1">
      <c r="A120" s="34"/>
      <c r="B120" s="34"/>
      <c r="C120" s="35"/>
      <c r="D120" s="36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</row>
    <row r="121" spans="1:19" s="64" customFormat="1">
      <c r="A121" s="34"/>
      <c r="B121" s="34"/>
      <c r="C121" s="35"/>
      <c r="D121" s="36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</row>
    <row r="122" spans="1:19" s="64" customFormat="1">
      <c r="A122" s="34"/>
      <c r="B122" s="34"/>
      <c r="C122" s="35"/>
      <c r="D122" s="36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</row>
    <row r="123" spans="1:19" s="64" customFormat="1">
      <c r="A123" s="34"/>
      <c r="B123" s="34"/>
      <c r="C123" s="35"/>
      <c r="D123" s="36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</row>
    <row r="124" spans="1:19" s="64" customFormat="1">
      <c r="A124" s="34"/>
      <c r="B124" s="34"/>
      <c r="C124" s="35"/>
      <c r="D124" s="36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</row>
    <row r="125" spans="1:19" s="64" customFormat="1">
      <c r="A125" s="34"/>
      <c r="B125" s="34"/>
      <c r="C125" s="35"/>
      <c r="D125" s="36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</row>
    <row r="126" spans="1:19" s="64" customFormat="1">
      <c r="A126" s="34"/>
      <c r="B126" s="34"/>
      <c r="C126" s="35"/>
      <c r="D126" s="36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</row>
    <row r="127" spans="1:19" s="64" customFormat="1">
      <c r="A127" s="34"/>
      <c r="B127" s="34"/>
      <c r="C127" s="35"/>
      <c r="D127" s="36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</row>
    <row r="128" spans="1:19" s="64" customFormat="1">
      <c r="A128" s="34"/>
      <c r="B128" s="34"/>
      <c r="C128" s="35"/>
      <c r="D128" s="36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</row>
    <row r="129" spans="1:19" s="64" customFormat="1">
      <c r="A129" s="34"/>
      <c r="B129" s="34"/>
      <c r="C129" s="35"/>
      <c r="D129" s="36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</row>
    <row r="130" spans="1:19" s="64" customFormat="1">
      <c r="A130" s="34"/>
      <c r="B130" s="34"/>
      <c r="C130" s="35"/>
      <c r="D130" s="36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</row>
    <row r="131" spans="1:19" s="64" customFormat="1">
      <c r="A131" s="34"/>
      <c r="B131" s="34"/>
      <c r="C131" s="35"/>
      <c r="D131" s="36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</row>
    <row r="132" spans="1:19" s="64" customFormat="1">
      <c r="A132" s="34"/>
      <c r="B132" s="34"/>
      <c r="C132" s="35"/>
      <c r="D132" s="36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</row>
    <row r="133" spans="1:19" s="64" customFormat="1">
      <c r="A133" s="34"/>
      <c r="B133" s="34"/>
      <c r="C133" s="35"/>
      <c r="D133" s="36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</row>
    <row r="134" spans="1:19" s="64" customFormat="1">
      <c r="A134" s="34"/>
      <c r="B134" s="34"/>
      <c r="C134" s="35"/>
      <c r="D134" s="36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</row>
    <row r="135" spans="1:19" s="64" customFormat="1">
      <c r="A135" s="34"/>
      <c r="B135" s="34"/>
      <c r="C135" s="35"/>
      <c r="D135" s="36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</row>
    <row r="136" spans="1:19" s="64" customFormat="1">
      <c r="A136" s="34"/>
      <c r="B136" s="34"/>
      <c r="C136" s="35"/>
      <c r="D136" s="36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</row>
    <row r="137" spans="1:19" s="64" customFormat="1">
      <c r="A137" s="34"/>
      <c r="B137" s="34"/>
      <c r="C137" s="35"/>
      <c r="D137" s="36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</row>
    <row r="138" spans="1:19" s="64" customFormat="1">
      <c r="A138" s="34"/>
      <c r="B138" s="34"/>
      <c r="C138" s="35"/>
      <c r="D138" s="36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</row>
    <row r="139" spans="1:19" s="64" customFormat="1">
      <c r="A139" s="34"/>
      <c r="B139" s="34"/>
      <c r="C139" s="35"/>
      <c r="D139" s="36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</row>
    <row r="140" spans="1:19" s="64" customFormat="1">
      <c r="A140" s="34"/>
      <c r="B140" s="34"/>
      <c r="C140" s="35"/>
      <c r="D140" s="36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</row>
    <row r="141" spans="1:19" s="64" customFormat="1">
      <c r="A141" s="34"/>
      <c r="B141" s="34"/>
      <c r="C141" s="35"/>
      <c r="D141" s="36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</row>
    <row r="142" spans="1:19" s="64" customFormat="1">
      <c r="A142" s="34"/>
      <c r="B142" s="34"/>
      <c r="C142" s="35"/>
      <c r="D142" s="36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</row>
    <row r="143" spans="1:19" s="64" customFormat="1">
      <c r="A143" s="34"/>
      <c r="B143" s="34"/>
      <c r="C143" s="35"/>
      <c r="D143" s="36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</row>
    <row r="144" spans="1:19" s="64" customFormat="1">
      <c r="A144" s="34"/>
      <c r="B144" s="34"/>
      <c r="C144" s="35"/>
      <c r="D144" s="36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</row>
    <row r="145" spans="1:19" s="64" customFormat="1">
      <c r="A145" s="34"/>
      <c r="B145" s="34"/>
      <c r="C145" s="35"/>
      <c r="D145" s="36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</row>
    <row r="146" spans="1:19" s="64" customFormat="1">
      <c r="A146" s="34"/>
      <c r="B146" s="34"/>
      <c r="C146" s="35"/>
      <c r="D146" s="36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</row>
    <row r="147" spans="1:19" s="64" customFormat="1">
      <c r="A147" s="34"/>
      <c r="B147" s="34"/>
      <c r="C147" s="35"/>
      <c r="D147" s="36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</row>
    <row r="148" spans="1:19" s="64" customFormat="1">
      <c r="A148" s="34"/>
      <c r="B148" s="34"/>
      <c r="C148" s="35"/>
      <c r="D148" s="36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</row>
    <row r="149" spans="1:19" s="64" customFormat="1">
      <c r="A149" s="34"/>
      <c r="B149" s="34"/>
      <c r="C149" s="35"/>
      <c r="D149" s="36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</row>
    <row r="150" spans="1:19" s="64" customFormat="1">
      <c r="A150" s="34"/>
      <c r="B150" s="34"/>
      <c r="C150" s="35"/>
      <c r="D150" s="36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</row>
    <row r="151" spans="1:19" s="64" customFormat="1">
      <c r="A151" s="34"/>
      <c r="B151" s="34"/>
      <c r="C151" s="35"/>
      <c r="D151" s="36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</row>
    <row r="152" spans="1:19" s="64" customFormat="1">
      <c r="A152" s="34"/>
      <c r="B152" s="34"/>
      <c r="C152" s="35"/>
      <c r="D152" s="36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</row>
    <row r="153" spans="1:19" s="64" customFormat="1">
      <c r="A153" s="34"/>
      <c r="B153" s="34"/>
      <c r="C153" s="35"/>
      <c r="D153" s="36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</row>
    <row r="154" spans="1:19" s="64" customFormat="1">
      <c r="A154" s="34"/>
      <c r="B154" s="34"/>
      <c r="C154" s="35"/>
      <c r="D154" s="36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</row>
    <row r="155" spans="1:19" s="64" customFormat="1">
      <c r="A155" s="34"/>
      <c r="B155" s="34"/>
      <c r="C155" s="35"/>
      <c r="D155" s="36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</row>
    <row r="156" spans="1:19" s="64" customFormat="1">
      <c r="A156" s="34"/>
      <c r="B156" s="34"/>
      <c r="C156" s="35"/>
      <c r="D156" s="36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</row>
    <row r="157" spans="1:19" s="64" customFormat="1">
      <c r="A157" s="34"/>
      <c r="B157" s="34"/>
      <c r="C157" s="35"/>
      <c r="D157" s="36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</row>
    <row r="158" spans="1:19" s="64" customFormat="1">
      <c r="A158" s="34"/>
      <c r="B158" s="34"/>
      <c r="C158" s="35"/>
      <c r="D158" s="36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</row>
    <row r="159" spans="1:19" s="64" customFormat="1">
      <c r="A159" s="34"/>
      <c r="B159" s="34"/>
      <c r="C159" s="35"/>
      <c r="D159" s="36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</row>
    <row r="160" spans="1:19" s="64" customFormat="1">
      <c r="A160" s="34"/>
      <c r="B160" s="34"/>
      <c r="C160" s="35"/>
      <c r="D160" s="36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</row>
    <row r="161" spans="1:19" s="64" customFormat="1">
      <c r="A161" s="34"/>
      <c r="B161" s="34"/>
      <c r="C161" s="35"/>
      <c r="D161" s="36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</row>
    <row r="162" spans="1:19" s="64" customFormat="1">
      <c r="A162" s="34"/>
      <c r="B162" s="34"/>
      <c r="C162" s="35"/>
      <c r="D162" s="36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</row>
    <row r="163" spans="1:19" s="64" customFormat="1">
      <c r="A163" s="34"/>
      <c r="B163" s="34"/>
      <c r="C163" s="35"/>
      <c r="D163" s="36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</row>
    <row r="164" spans="1:19" s="64" customFormat="1">
      <c r="A164" s="34"/>
      <c r="B164" s="34"/>
      <c r="C164" s="35"/>
      <c r="D164" s="36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</row>
    <row r="165" spans="1:19" s="64" customFormat="1">
      <c r="A165" s="34"/>
      <c r="B165" s="34"/>
      <c r="C165" s="35"/>
      <c r="D165" s="36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</row>
    <row r="166" spans="1:19" s="64" customFormat="1">
      <c r="A166" s="34"/>
      <c r="B166" s="34"/>
      <c r="C166" s="35"/>
      <c r="D166" s="36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</row>
    <row r="167" spans="1:19" s="64" customFormat="1">
      <c r="A167" s="34"/>
      <c r="B167" s="34"/>
      <c r="C167" s="35"/>
      <c r="D167" s="36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</row>
    <row r="168" spans="1:19" s="64" customFormat="1">
      <c r="A168" s="34"/>
      <c r="B168" s="34"/>
      <c r="C168" s="35"/>
      <c r="D168" s="36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</row>
    <row r="169" spans="1:19" s="64" customFormat="1">
      <c r="A169" s="34"/>
      <c r="B169" s="34"/>
      <c r="C169" s="35"/>
      <c r="D169" s="36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</row>
    <row r="170" spans="1:19" s="64" customFormat="1">
      <c r="A170" s="34"/>
      <c r="B170" s="34"/>
      <c r="C170" s="35"/>
      <c r="D170" s="36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</row>
    <row r="171" spans="1:19" s="64" customFormat="1">
      <c r="A171" s="34"/>
      <c r="B171" s="34"/>
      <c r="C171" s="35"/>
      <c r="D171" s="36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</row>
    <row r="172" spans="1:19" s="64" customFormat="1">
      <c r="A172" s="34"/>
      <c r="B172" s="34"/>
      <c r="C172" s="35"/>
      <c r="D172" s="36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</row>
    <row r="173" spans="1:19" s="64" customFormat="1">
      <c r="A173" s="34"/>
      <c r="B173" s="34"/>
      <c r="C173" s="35"/>
      <c r="D173" s="36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</row>
    <row r="174" spans="1:19" s="64" customFormat="1">
      <c r="A174" s="34"/>
      <c r="B174" s="34"/>
      <c r="C174" s="35"/>
      <c r="D174" s="36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</row>
    <row r="175" spans="1:19" s="64" customFormat="1">
      <c r="A175" s="34"/>
      <c r="B175" s="34"/>
      <c r="C175" s="35"/>
      <c r="D175" s="36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</row>
    <row r="176" spans="1:19" s="64" customFormat="1">
      <c r="A176" s="34"/>
      <c r="B176" s="34"/>
      <c r="C176" s="35"/>
      <c r="D176" s="36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</row>
    <row r="177" spans="1:19" s="64" customFormat="1">
      <c r="A177" s="34"/>
      <c r="B177" s="34"/>
      <c r="C177" s="35"/>
      <c r="D177" s="36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</row>
    <row r="178" spans="1:19" s="64" customFormat="1">
      <c r="A178" s="34"/>
      <c r="B178" s="34"/>
      <c r="C178" s="35"/>
      <c r="D178" s="36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</row>
    <row r="179" spans="1:19" s="64" customFormat="1">
      <c r="A179" s="34"/>
      <c r="B179" s="34"/>
      <c r="C179" s="35"/>
      <c r="D179" s="36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</row>
    <row r="180" spans="1:19" s="64" customFormat="1">
      <c r="A180" s="34"/>
      <c r="B180" s="34"/>
      <c r="C180" s="35"/>
      <c r="D180" s="36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</row>
    <row r="181" spans="1:19" s="64" customFormat="1">
      <c r="A181" s="34"/>
      <c r="B181" s="34"/>
      <c r="C181" s="35"/>
      <c r="D181" s="36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</row>
    <row r="182" spans="1:19" s="64" customFormat="1">
      <c r="A182" s="34"/>
      <c r="B182" s="34"/>
      <c r="C182" s="35"/>
      <c r="D182" s="36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</row>
    <row r="183" spans="1:19" s="64" customFormat="1">
      <c r="A183" s="34"/>
      <c r="B183" s="34"/>
      <c r="C183" s="35"/>
      <c r="D183" s="36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</row>
    <row r="184" spans="1:19" s="64" customFormat="1">
      <c r="A184" s="34"/>
      <c r="B184" s="34"/>
      <c r="C184" s="35"/>
      <c r="D184" s="36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</row>
    <row r="185" spans="1:19" s="64" customFormat="1">
      <c r="A185" s="34"/>
      <c r="B185" s="34"/>
      <c r="C185" s="35"/>
      <c r="D185" s="36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</row>
    <row r="186" spans="1:19" s="64" customFormat="1">
      <c r="A186" s="34"/>
      <c r="B186" s="34"/>
      <c r="C186" s="35"/>
      <c r="D186" s="36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</row>
    <row r="187" spans="1:19" s="64" customFormat="1">
      <c r="A187" s="34"/>
      <c r="B187" s="34"/>
      <c r="C187" s="35"/>
      <c r="D187" s="36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</row>
    <row r="188" spans="1:19" s="64" customFormat="1">
      <c r="A188" s="34"/>
      <c r="B188" s="34"/>
      <c r="C188" s="35"/>
      <c r="D188" s="36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</row>
    <row r="189" spans="1:19" s="64" customFormat="1">
      <c r="A189" s="34"/>
      <c r="B189" s="34"/>
      <c r="C189" s="35"/>
      <c r="D189" s="36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</row>
    <row r="190" spans="1:19" s="64" customFormat="1">
      <c r="A190" s="34"/>
      <c r="B190" s="34"/>
      <c r="C190" s="35"/>
      <c r="D190" s="36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</row>
    <row r="191" spans="1:19" s="64" customFormat="1">
      <c r="A191" s="34"/>
      <c r="B191" s="34"/>
      <c r="C191" s="35"/>
      <c r="D191" s="36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</row>
    <row r="192" spans="1:19" s="64" customFormat="1">
      <c r="A192" s="34"/>
      <c r="B192" s="34"/>
      <c r="C192" s="35"/>
      <c r="D192" s="36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</row>
  </sheetData>
  <mergeCells count="2">
    <mergeCell ref="B14:D14"/>
    <mergeCell ref="B15:D15"/>
  </mergeCells>
  <pageMargins left="0.25" right="0.25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9">
    <tabColor rgb="FF00B050"/>
  </sheetPr>
  <dimension ref="A1:E155"/>
  <sheetViews>
    <sheetView showGridLines="0" zoomScaleNormal="100" workbookViewId="0">
      <selection activeCell="J34" sqref="J34"/>
    </sheetView>
  </sheetViews>
  <sheetFormatPr defaultColWidth="9.1796875" defaultRowHeight="11.5"/>
  <cols>
    <col min="1" max="1" width="50.453125" style="34" customWidth="1"/>
    <col min="2" max="2" width="11.453125" style="34" customWidth="1"/>
    <col min="3" max="4" width="9.26953125" style="35" customWidth="1"/>
    <col min="5" max="5" width="9.1796875" style="34" customWidth="1"/>
    <col min="6" max="16384" width="9.1796875" style="34"/>
  </cols>
  <sheetData>
    <row r="1" spans="1:5" s="68" customFormat="1" ht="12">
      <c r="A1" s="461" t="s">
        <v>335</v>
      </c>
      <c r="B1" s="462"/>
      <c r="C1" s="471" t="s">
        <v>67</v>
      </c>
      <c r="D1" s="471" t="s">
        <v>67</v>
      </c>
    </row>
    <row r="2" spans="1:5" s="70" customFormat="1" ht="14.25" customHeight="1">
      <c r="A2" s="446" t="s">
        <v>20</v>
      </c>
      <c r="B2" s="462"/>
      <c r="C2" s="447" t="s">
        <v>1273</v>
      </c>
      <c r="D2" s="447" t="s">
        <v>1153</v>
      </c>
    </row>
    <row r="3" spans="1:5" s="37" customFormat="1">
      <c r="A3" s="484" t="s">
        <v>336</v>
      </c>
      <c r="B3" s="470" t="s">
        <v>229</v>
      </c>
      <c r="C3" s="486" t="s">
        <v>1100</v>
      </c>
      <c r="D3" s="487" t="s">
        <v>1109</v>
      </c>
    </row>
    <row r="4" spans="1:5" ht="21">
      <c r="A4" s="520" t="s">
        <v>1114</v>
      </c>
      <c r="B4" s="470" t="s">
        <v>67</v>
      </c>
      <c r="C4" s="486" t="s">
        <v>84</v>
      </c>
      <c r="D4" s="487" t="s">
        <v>84</v>
      </c>
    </row>
    <row r="5" spans="1:5">
      <c r="A5" s="484" t="s">
        <v>337</v>
      </c>
      <c r="B5" s="470" t="s">
        <v>231</v>
      </c>
      <c r="C5" s="486" t="s">
        <v>1091</v>
      </c>
      <c r="D5" s="487" t="s">
        <v>195</v>
      </c>
    </row>
    <row r="6" spans="1:5" s="37" customFormat="1" ht="21">
      <c r="A6" s="520" t="s">
        <v>1114</v>
      </c>
      <c r="B6" s="470" t="s">
        <v>67</v>
      </c>
      <c r="C6" s="486" t="s">
        <v>84</v>
      </c>
      <c r="D6" s="487" t="s">
        <v>84</v>
      </c>
      <c r="E6" s="34"/>
    </row>
    <row r="7" spans="1:5">
      <c r="A7" s="484" t="s">
        <v>327</v>
      </c>
      <c r="B7" s="470" t="s">
        <v>232</v>
      </c>
      <c r="C7" s="486" t="s">
        <v>1314</v>
      </c>
      <c r="D7" s="487" t="s">
        <v>199</v>
      </c>
    </row>
    <row r="8" spans="1:5" s="37" customFormat="1">
      <c r="A8" s="488" t="s">
        <v>76</v>
      </c>
      <c r="B8" s="470" t="s">
        <v>1189</v>
      </c>
      <c r="C8" s="489" t="s">
        <v>1335</v>
      </c>
      <c r="D8" s="490" t="s">
        <v>1118</v>
      </c>
      <c r="E8" s="34"/>
    </row>
    <row r="9" spans="1:5" s="37" customFormat="1">
      <c r="A9" s="484" t="s">
        <v>1190</v>
      </c>
      <c r="B9" s="485" t="s">
        <v>325</v>
      </c>
      <c r="C9" s="486" t="s">
        <v>224</v>
      </c>
      <c r="D9" s="487" t="s">
        <v>224</v>
      </c>
      <c r="E9" s="34"/>
    </row>
    <row r="10" spans="1:5">
      <c r="A10" s="488" t="s">
        <v>1191</v>
      </c>
      <c r="B10" s="470" t="s">
        <v>1336</v>
      </c>
      <c r="C10" s="489" t="s">
        <v>1337</v>
      </c>
      <c r="D10" s="490" t="s">
        <v>1193</v>
      </c>
    </row>
    <row r="11" spans="1:5">
      <c r="A11" s="484" t="s">
        <v>1107</v>
      </c>
      <c r="B11" s="485" t="s">
        <v>67</v>
      </c>
      <c r="C11" s="486" t="s">
        <v>189</v>
      </c>
      <c r="D11" s="487" t="s">
        <v>1194</v>
      </c>
    </row>
    <row r="12" spans="1:5">
      <c r="A12" s="484" t="s">
        <v>1108</v>
      </c>
      <c r="B12" s="485" t="s">
        <v>67</v>
      </c>
      <c r="C12" s="486" t="s">
        <v>1126</v>
      </c>
      <c r="D12" s="487" t="s">
        <v>1195</v>
      </c>
    </row>
    <row r="13" spans="1:5">
      <c r="A13" s="484" t="s">
        <v>1110</v>
      </c>
      <c r="B13" s="485" t="s">
        <v>67</v>
      </c>
      <c r="C13" s="486" t="s">
        <v>333</v>
      </c>
      <c r="D13" s="487" t="s">
        <v>188</v>
      </c>
    </row>
    <row r="14" spans="1:5">
      <c r="A14" s="491" t="s">
        <v>86</v>
      </c>
      <c r="B14" s="470" t="s">
        <v>294</v>
      </c>
      <c r="C14" s="474" t="s">
        <v>1252</v>
      </c>
      <c r="D14" s="492" t="s">
        <v>1156</v>
      </c>
    </row>
    <row r="15" spans="1:5">
      <c r="A15" s="491" t="s">
        <v>1196</v>
      </c>
      <c r="B15" s="470" t="s">
        <v>1197</v>
      </c>
      <c r="C15" s="474" t="s">
        <v>1338</v>
      </c>
      <c r="D15" s="492" t="s">
        <v>1198</v>
      </c>
    </row>
    <row r="56" spans="1:5" s="43" customFormat="1">
      <c r="A56" s="34"/>
      <c r="B56" s="34"/>
      <c r="C56" s="35"/>
      <c r="D56" s="35"/>
      <c r="E56" s="34"/>
    </row>
    <row r="68" spans="1:5" s="64" customFormat="1">
      <c r="A68" s="34"/>
      <c r="B68" s="34"/>
      <c r="C68" s="35"/>
      <c r="D68" s="35"/>
      <c r="E68" s="34"/>
    </row>
    <row r="69" spans="1:5" s="64" customFormat="1">
      <c r="A69" s="34"/>
      <c r="B69" s="34"/>
      <c r="C69" s="35"/>
      <c r="D69" s="35"/>
      <c r="E69" s="34"/>
    </row>
    <row r="70" spans="1:5" s="64" customFormat="1">
      <c r="A70" s="34"/>
      <c r="B70" s="34"/>
      <c r="C70" s="35"/>
      <c r="D70" s="35"/>
      <c r="E70" s="34"/>
    </row>
    <row r="71" spans="1:5" s="64" customFormat="1">
      <c r="A71" s="34"/>
      <c r="B71" s="34"/>
      <c r="C71" s="35"/>
      <c r="D71" s="35"/>
      <c r="E71" s="34"/>
    </row>
    <row r="72" spans="1:5" s="64" customFormat="1">
      <c r="A72" s="34"/>
      <c r="B72" s="34"/>
      <c r="C72" s="35"/>
      <c r="D72" s="35"/>
      <c r="E72" s="34"/>
    </row>
    <row r="73" spans="1:5" s="64" customFormat="1">
      <c r="A73" s="34"/>
      <c r="B73" s="34"/>
      <c r="C73" s="35"/>
      <c r="D73" s="35"/>
      <c r="E73" s="34"/>
    </row>
    <row r="74" spans="1:5" s="64" customFormat="1">
      <c r="A74" s="34"/>
      <c r="B74" s="34"/>
      <c r="C74" s="35"/>
      <c r="D74" s="35"/>
      <c r="E74" s="34"/>
    </row>
    <row r="75" spans="1:5" s="64" customFormat="1">
      <c r="A75" s="34"/>
      <c r="B75" s="34"/>
      <c r="C75" s="35"/>
      <c r="D75" s="35"/>
      <c r="E75" s="34"/>
    </row>
    <row r="76" spans="1:5" s="64" customFormat="1">
      <c r="A76" s="34"/>
      <c r="B76" s="34"/>
      <c r="C76" s="35"/>
      <c r="D76" s="35"/>
      <c r="E76" s="34"/>
    </row>
    <row r="77" spans="1:5" s="64" customFormat="1">
      <c r="A77" s="34"/>
      <c r="B77" s="34"/>
      <c r="C77" s="35"/>
      <c r="D77" s="35"/>
      <c r="E77" s="34"/>
    </row>
    <row r="78" spans="1:5" s="64" customFormat="1">
      <c r="A78" s="34"/>
      <c r="B78" s="34"/>
      <c r="C78" s="35"/>
      <c r="D78" s="35"/>
      <c r="E78" s="34"/>
    </row>
    <row r="79" spans="1:5" s="64" customFormat="1">
      <c r="A79" s="34"/>
      <c r="B79" s="34"/>
      <c r="C79" s="35"/>
      <c r="D79" s="35"/>
      <c r="E79" s="34"/>
    </row>
    <row r="80" spans="1:5" s="64" customFormat="1">
      <c r="A80" s="34"/>
      <c r="B80" s="34"/>
      <c r="C80" s="35"/>
      <c r="D80" s="35"/>
      <c r="E80" s="34"/>
    </row>
    <row r="81" spans="1:5" s="64" customFormat="1">
      <c r="A81" s="34"/>
      <c r="B81" s="34"/>
      <c r="C81" s="35"/>
      <c r="D81" s="35"/>
      <c r="E81" s="34"/>
    </row>
    <row r="82" spans="1:5" s="64" customFormat="1">
      <c r="A82" s="34"/>
      <c r="B82" s="34"/>
      <c r="C82" s="35"/>
      <c r="D82" s="35"/>
      <c r="E82" s="34"/>
    </row>
    <row r="83" spans="1:5" s="64" customFormat="1">
      <c r="A83" s="34"/>
      <c r="B83" s="34"/>
      <c r="C83" s="35"/>
      <c r="D83" s="35"/>
      <c r="E83" s="34"/>
    </row>
    <row r="84" spans="1:5" s="64" customFormat="1">
      <c r="A84" s="34"/>
      <c r="B84" s="34"/>
      <c r="C84" s="35"/>
      <c r="D84" s="35"/>
      <c r="E84" s="34"/>
    </row>
    <row r="85" spans="1:5" s="64" customFormat="1">
      <c r="A85" s="34"/>
      <c r="B85" s="34"/>
      <c r="C85" s="35"/>
      <c r="D85" s="35"/>
      <c r="E85" s="34"/>
    </row>
    <row r="86" spans="1:5" s="64" customFormat="1">
      <c r="A86" s="34"/>
      <c r="B86" s="34"/>
      <c r="C86" s="35"/>
      <c r="D86" s="35"/>
      <c r="E86" s="34"/>
    </row>
    <row r="87" spans="1:5" s="64" customFormat="1">
      <c r="A87" s="34"/>
      <c r="B87" s="34"/>
      <c r="C87" s="35"/>
      <c r="D87" s="35"/>
      <c r="E87" s="34"/>
    </row>
    <row r="88" spans="1:5" s="64" customFormat="1">
      <c r="A88" s="34"/>
      <c r="B88" s="34"/>
      <c r="C88" s="35"/>
      <c r="D88" s="35"/>
      <c r="E88" s="34"/>
    </row>
    <row r="89" spans="1:5" s="64" customFormat="1">
      <c r="A89" s="34"/>
      <c r="B89" s="34"/>
      <c r="C89" s="35"/>
      <c r="D89" s="35"/>
      <c r="E89" s="34"/>
    </row>
    <row r="90" spans="1:5" s="64" customFormat="1">
      <c r="A90" s="34"/>
      <c r="B90" s="34"/>
      <c r="C90" s="35"/>
      <c r="D90" s="35"/>
      <c r="E90" s="34"/>
    </row>
    <row r="91" spans="1:5" s="64" customFormat="1">
      <c r="A91" s="34"/>
      <c r="B91" s="34"/>
      <c r="C91" s="35"/>
      <c r="D91" s="35"/>
      <c r="E91" s="34"/>
    </row>
    <row r="92" spans="1:5" s="64" customFormat="1">
      <c r="A92" s="34"/>
      <c r="B92" s="34"/>
      <c r="C92" s="35"/>
      <c r="D92" s="35"/>
      <c r="E92" s="34"/>
    </row>
    <row r="93" spans="1:5" s="64" customFormat="1">
      <c r="A93" s="34"/>
      <c r="B93" s="34"/>
      <c r="C93" s="35"/>
      <c r="D93" s="35"/>
      <c r="E93" s="34"/>
    </row>
    <row r="94" spans="1:5" s="64" customFormat="1">
      <c r="A94" s="34"/>
      <c r="B94" s="34"/>
      <c r="C94" s="35"/>
      <c r="D94" s="35"/>
      <c r="E94" s="34"/>
    </row>
    <row r="95" spans="1:5" s="64" customFormat="1">
      <c r="A95" s="34"/>
      <c r="B95" s="34"/>
      <c r="C95" s="35"/>
      <c r="D95" s="35"/>
      <c r="E95" s="34"/>
    </row>
    <row r="96" spans="1:5" s="64" customFormat="1">
      <c r="A96" s="34"/>
      <c r="B96" s="34"/>
      <c r="C96" s="35"/>
      <c r="D96" s="35"/>
      <c r="E96" s="34"/>
    </row>
    <row r="97" spans="1:5" s="64" customFormat="1">
      <c r="A97" s="34"/>
      <c r="B97" s="34"/>
      <c r="C97" s="35"/>
      <c r="D97" s="35"/>
      <c r="E97" s="34"/>
    </row>
    <row r="98" spans="1:5" s="64" customFormat="1">
      <c r="A98" s="34"/>
      <c r="B98" s="34"/>
      <c r="C98" s="35"/>
      <c r="D98" s="35"/>
      <c r="E98" s="34"/>
    </row>
    <row r="99" spans="1:5" s="64" customFormat="1">
      <c r="A99" s="34"/>
      <c r="B99" s="34"/>
      <c r="C99" s="35"/>
      <c r="D99" s="35"/>
      <c r="E99" s="34"/>
    </row>
    <row r="100" spans="1:5" s="64" customFormat="1">
      <c r="A100" s="34"/>
      <c r="B100" s="34"/>
      <c r="C100" s="35"/>
      <c r="D100" s="35"/>
      <c r="E100" s="34"/>
    </row>
    <row r="101" spans="1:5" s="64" customFormat="1">
      <c r="A101" s="34"/>
      <c r="B101" s="34"/>
      <c r="C101" s="35"/>
      <c r="D101" s="35"/>
      <c r="E101" s="34"/>
    </row>
    <row r="102" spans="1:5" s="64" customFormat="1">
      <c r="A102" s="34"/>
      <c r="B102" s="34"/>
      <c r="C102" s="35"/>
      <c r="D102" s="35"/>
      <c r="E102" s="34"/>
    </row>
    <row r="103" spans="1:5" s="64" customFormat="1">
      <c r="A103" s="34"/>
      <c r="B103" s="34"/>
      <c r="C103" s="35"/>
      <c r="D103" s="35"/>
      <c r="E103" s="34"/>
    </row>
    <row r="104" spans="1:5" s="64" customFormat="1">
      <c r="A104" s="34"/>
      <c r="B104" s="34"/>
      <c r="C104" s="35"/>
      <c r="D104" s="35"/>
      <c r="E104" s="34"/>
    </row>
    <row r="105" spans="1:5" s="64" customFormat="1">
      <c r="A105" s="34"/>
      <c r="B105" s="34"/>
      <c r="C105" s="35"/>
      <c r="D105" s="35"/>
      <c r="E105" s="34"/>
    </row>
    <row r="106" spans="1:5" s="64" customFormat="1">
      <c r="A106" s="34"/>
      <c r="B106" s="34"/>
      <c r="C106" s="35"/>
      <c r="D106" s="35"/>
      <c r="E106" s="34"/>
    </row>
    <row r="107" spans="1:5" s="64" customFormat="1">
      <c r="A107" s="34"/>
      <c r="B107" s="34"/>
      <c r="C107" s="35"/>
      <c r="D107" s="35"/>
      <c r="E107" s="34"/>
    </row>
    <row r="108" spans="1:5" s="64" customFormat="1">
      <c r="A108" s="34"/>
      <c r="B108" s="34"/>
      <c r="C108" s="35"/>
      <c r="D108" s="35"/>
      <c r="E108" s="34"/>
    </row>
    <row r="109" spans="1:5" s="64" customFormat="1">
      <c r="A109" s="34"/>
      <c r="B109" s="34"/>
      <c r="C109" s="35"/>
      <c r="D109" s="35"/>
      <c r="E109" s="34"/>
    </row>
    <row r="110" spans="1:5" s="64" customFormat="1">
      <c r="A110" s="34"/>
      <c r="B110" s="34"/>
      <c r="C110" s="35"/>
      <c r="D110" s="35"/>
      <c r="E110" s="34"/>
    </row>
    <row r="111" spans="1:5" s="64" customFormat="1">
      <c r="A111" s="34"/>
      <c r="B111" s="34"/>
      <c r="C111" s="35"/>
      <c r="D111" s="35"/>
      <c r="E111" s="34"/>
    </row>
    <row r="112" spans="1:5" s="64" customFormat="1">
      <c r="A112" s="34"/>
      <c r="B112" s="34"/>
      <c r="C112" s="35"/>
      <c r="D112" s="35"/>
      <c r="E112" s="34"/>
    </row>
    <row r="113" spans="1:5" s="64" customFormat="1">
      <c r="A113" s="34"/>
      <c r="B113" s="34"/>
      <c r="C113" s="35"/>
      <c r="D113" s="35"/>
      <c r="E113" s="34"/>
    </row>
    <row r="114" spans="1:5" s="64" customFormat="1">
      <c r="A114" s="34"/>
      <c r="B114" s="34"/>
      <c r="C114" s="35"/>
      <c r="D114" s="35"/>
      <c r="E114" s="34"/>
    </row>
    <row r="115" spans="1:5" s="64" customFormat="1">
      <c r="A115" s="34"/>
      <c r="B115" s="34"/>
      <c r="C115" s="35"/>
      <c r="D115" s="35"/>
      <c r="E115" s="34"/>
    </row>
    <row r="116" spans="1:5" s="64" customFormat="1">
      <c r="A116" s="34"/>
      <c r="B116" s="34"/>
      <c r="C116" s="35"/>
      <c r="D116" s="35"/>
      <c r="E116" s="34"/>
    </row>
    <row r="117" spans="1:5" s="64" customFormat="1">
      <c r="A117" s="34"/>
      <c r="B117" s="34"/>
      <c r="C117" s="35"/>
      <c r="D117" s="35"/>
      <c r="E117" s="34"/>
    </row>
    <row r="118" spans="1:5" s="64" customFormat="1">
      <c r="A118" s="34"/>
      <c r="B118" s="34"/>
      <c r="C118" s="35"/>
      <c r="D118" s="35"/>
      <c r="E118" s="34"/>
    </row>
    <row r="119" spans="1:5" s="64" customFormat="1">
      <c r="A119" s="34"/>
      <c r="B119" s="34"/>
      <c r="C119" s="35"/>
      <c r="D119" s="35"/>
      <c r="E119" s="34"/>
    </row>
    <row r="120" spans="1:5" s="64" customFormat="1">
      <c r="A120" s="34"/>
      <c r="B120" s="34"/>
      <c r="C120" s="35"/>
      <c r="D120" s="35"/>
      <c r="E120" s="34"/>
    </row>
    <row r="121" spans="1:5" s="64" customFormat="1">
      <c r="A121" s="34"/>
      <c r="B121" s="34"/>
      <c r="C121" s="35"/>
      <c r="D121" s="35"/>
      <c r="E121" s="34"/>
    </row>
    <row r="122" spans="1:5" s="64" customFormat="1">
      <c r="A122" s="34"/>
      <c r="B122" s="34"/>
      <c r="C122" s="35"/>
      <c r="D122" s="35"/>
      <c r="E122" s="34"/>
    </row>
    <row r="123" spans="1:5" s="64" customFormat="1">
      <c r="A123" s="34"/>
      <c r="B123" s="34"/>
      <c r="C123" s="35"/>
      <c r="D123" s="35"/>
      <c r="E123" s="34"/>
    </row>
    <row r="124" spans="1:5" s="64" customFormat="1">
      <c r="A124" s="34"/>
      <c r="B124" s="34"/>
      <c r="C124" s="35"/>
      <c r="D124" s="35"/>
      <c r="E124" s="34"/>
    </row>
    <row r="125" spans="1:5" s="64" customFormat="1">
      <c r="A125" s="34"/>
      <c r="B125" s="34"/>
      <c r="C125" s="35"/>
      <c r="D125" s="35"/>
      <c r="E125" s="34"/>
    </row>
    <row r="126" spans="1:5" s="64" customFormat="1">
      <c r="A126" s="34"/>
      <c r="B126" s="34"/>
      <c r="C126" s="35"/>
      <c r="D126" s="35"/>
      <c r="E126" s="34"/>
    </row>
    <row r="127" spans="1:5" s="64" customFormat="1">
      <c r="A127" s="34"/>
      <c r="B127" s="34"/>
      <c r="C127" s="35"/>
      <c r="D127" s="35"/>
      <c r="E127" s="34"/>
    </row>
    <row r="128" spans="1:5" s="64" customFormat="1">
      <c r="A128" s="34"/>
      <c r="B128" s="34"/>
      <c r="C128" s="35"/>
      <c r="D128" s="35"/>
      <c r="E128" s="34"/>
    </row>
    <row r="129" spans="1:5" s="64" customFormat="1">
      <c r="A129" s="34"/>
      <c r="B129" s="34"/>
      <c r="C129" s="35"/>
      <c r="D129" s="35"/>
      <c r="E129" s="34"/>
    </row>
    <row r="130" spans="1:5" s="64" customFormat="1">
      <c r="A130" s="34"/>
      <c r="B130" s="34"/>
      <c r="C130" s="35"/>
      <c r="D130" s="35"/>
      <c r="E130" s="34"/>
    </row>
    <row r="131" spans="1:5" s="64" customFormat="1">
      <c r="A131" s="34"/>
      <c r="B131" s="34"/>
      <c r="C131" s="35"/>
      <c r="D131" s="35"/>
      <c r="E131" s="34"/>
    </row>
    <row r="132" spans="1:5" s="64" customFormat="1">
      <c r="A132" s="34"/>
      <c r="B132" s="34"/>
      <c r="C132" s="35"/>
      <c r="D132" s="35"/>
      <c r="E132" s="34"/>
    </row>
    <row r="133" spans="1:5" s="64" customFormat="1">
      <c r="A133" s="34"/>
      <c r="B133" s="34"/>
      <c r="C133" s="35"/>
      <c r="D133" s="35"/>
      <c r="E133" s="34"/>
    </row>
    <row r="134" spans="1:5" s="64" customFormat="1">
      <c r="A134" s="34"/>
      <c r="B134" s="34"/>
      <c r="C134" s="35"/>
      <c r="D134" s="35"/>
      <c r="E134" s="34"/>
    </row>
    <row r="135" spans="1:5" s="64" customFormat="1">
      <c r="A135" s="34"/>
      <c r="B135" s="34"/>
      <c r="C135" s="35"/>
      <c r="D135" s="35"/>
      <c r="E135" s="34"/>
    </row>
    <row r="136" spans="1:5" s="64" customFormat="1">
      <c r="A136" s="34"/>
      <c r="B136" s="34"/>
      <c r="C136" s="35"/>
      <c r="D136" s="35"/>
      <c r="E136" s="34"/>
    </row>
    <row r="137" spans="1:5" s="64" customFormat="1">
      <c r="A137" s="34"/>
      <c r="B137" s="34"/>
      <c r="C137" s="35"/>
      <c r="D137" s="35"/>
      <c r="E137" s="34"/>
    </row>
    <row r="138" spans="1:5" s="64" customFormat="1">
      <c r="A138" s="34"/>
      <c r="B138" s="34"/>
      <c r="C138" s="35"/>
      <c r="D138" s="35"/>
      <c r="E138" s="34"/>
    </row>
    <row r="139" spans="1:5" s="64" customFormat="1">
      <c r="A139" s="34"/>
      <c r="B139" s="34"/>
      <c r="C139" s="35"/>
      <c r="D139" s="35"/>
      <c r="E139" s="34"/>
    </row>
    <row r="140" spans="1:5" s="64" customFormat="1">
      <c r="A140" s="34"/>
      <c r="B140" s="34"/>
      <c r="C140" s="35"/>
      <c r="D140" s="35"/>
      <c r="E140" s="34"/>
    </row>
    <row r="141" spans="1:5" s="64" customFormat="1">
      <c r="A141" s="34"/>
      <c r="B141" s="34"/>
      <c r="C141" s="35"/>
      <c r="D141" s="35"/>
      <c r="E141" s="34"/>
    </row>
    <row r="142" spans="1:5" s="64" customFormat="1">
      <c r="A142" s="34"/>
      <c r="B142" s="34"/>
      <c r="C142" s="35"/>
      <c r="D142" s="35"/>
      <c r="E142" s="34"/>
    </row>
    <row r="143" spans="1:5" s="64" customFormat="1">
      <c r="A143" s="34"/>
      <c r="B143" s="34"/>
      <c r="C143" s="35"/>
      <c r="D143" s="35"/>
      <c r="E143" s="34"/>
    </row>
    <row r="144" spans="1:5" s="64" customFormat="1">
      <c r="A144" s="34"/>
      <c r="B144" s="34"/>
      <c r="C144" s="35"/>
      <c r="D144" s="35"/>
      <c r="E144" s="34"/>
    </row>
    <row r="145" spans="1:5" s="64" customFormat="1">
      <c r="A145" s="34"/>
      <c r="B145" s="34"/>
      <c r="C145" s="35"/>
      <c r="D145" s="35"/>
      <c r="E145" s="34"/>
    </row>
    <row r="146" spans="1:5" s="64" customFormat="1">
      <c r="A146" s="34"/>
      <c r="B146" s="34"/>
      <c r="C146" s="35"/>
      <c r="D146" s="35"/>
      <c r="E146" s="34"/>
    </row>
    <row r="147" spans="1:5" s="64" customFormat="1">
      <c r="A147" s="34"/>
      <c r="B147" s="34"/>
      <c r="C147" s="35"/>
      <c r="D147" s="35"/>
      <c r="E147" s="34"/>
    </row>
    <row r="148" spans="1:5" s="64" customFormat="1">
      <c r="A148" s="34"/>
      <c r="B148" s="34"/>
      <c r="C148" s="35"/>
      <c r="D148" s="35"/>
      <c r="E148" s="34"/>
    </row>
    <row r="149" spans="1:5" s="64" customFormat="1">
      <c r="A149" s="34"/>
      <c r="B149" s="34"/>
      <c r="C149" s="35"/>
      <c r="D149" s="35"/>
      <c r="E149" s="34"/>
    </row>
    <row r="150" spans="1:5" s="64" customFormat="1">
      <c r="A150" s="34"/>
      <c r="B150" s="34"/>
      <c r="C150" s="35"/>
      <c r="D150" s="35"/>
      <c r="E150" s="34"/>
    </row>
    <row r="151" spans="1:5" s="64" customFormat="1">
      <c r="A151" s="34"/>
      <c r="B151" s="34"/>
      <c r="C151" s="35"/>
      <c r="D151" s="35"/>
      <c r="E151" s="34"/>
    </row>
    <row r="152" spans="1:5" s="64" customFormat="1">
      <c r="A152" s="34"/>
      <c r="B152" s="34"/>
      <c r="C152" s="35"/>
      <c r="D152" s="35"/>
      <c r="E152" s="34"/>
    </row>
    <row r="153" spans="1:5" s="64" customFormat="1">
      <c r="A153" s="34"/>
      <c r="B153" s="34"/>
      <c r="C153" s="35"/>
      <c r="D153" s="35"/>
      <c r="E153" s="34"/>
    </row>
    <row r="154" spans="1:5" s="64" customFormat="1">
      <c r="A154" s="34"/>
      <c r="B154" s="34"/>
      <c r="C154" s="35"/>
      <c r="D154" s="35"/>
      <c r="E154" s="34"/>
    </row>
    <row r="155" spans="1:5" s="64" customFormat="1">
      <c r="A155" s="34"/>
      <c r="B155" s="34"/>
      <c r="C155" s="35"/>
      <c r="D155" s="35"/>
      <c r="E155" s="34"/>
    </row>
  </sheetData>
  <dataConsolidate/>
  <pageMargins left="0.25" right="0.25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73">
    <tabColor rgb="FF00B050"/>
  </sheetPr>
  <dimension ref="A1:K182"/>
  <sheetViews>
    <sheetView showGridLines="0" zoomScaleNormal="100" workbookViewId="0">
      <selection activeCell="M35" sqref="M35"/>
    </sheetView>
  </sheetViews>
  <sheetFormatPr defaultColWidth="9.1796875" defaultRowHeight="11.5"/>
  <cols>
    <col min="1" max="1" width="41" style="34" bestFit="1" customWidth="1"/>
    <col min="2" max="2" width="11.453125" style="34" customWidth="1"/>
    <col min="3" max="3" width="11.26953125" style="35" customWidth="1"/>
    <col min="4" max="4" width="9.26953125" style="35" customWidth="1"/>
    <col min="5" max="5" width="9.26953125" style="34" customWidth="1"/>
    <col min="6" max="6" width="9.1796875" style="34" customWidth="1"/>
    <col min="7" max="8" width="9.1796875" style="34" hidden="1" customWidth="1"/>
    <col min="9" max="11" width="9.1796875" style="34" customWidth="1"/>
    <col min="12" max="16384" width="9.1796875" style="34"/>
  </cols>
  <sheetData>
    <row r="1" spans="1:4" s="68" customFormat="1" ht="14.25" customHeight="1">
      <c r="A1" s="500" t="s">
        <v>217</v>
      </c>
      <c r="B1" s="501" t="s">
        <v>67</v>
      </c>
      <c r="C1" s="502">
        <v>2026</v>
      </c>
      <c r="D1" s="502">
        <v>2025</v>
      </c>
    </row>
    <row r="2" spans="1:4" s="70" customFormat="1" ht="33.75" customHeight="1">
      <c r="A2" s="472" t="s">
        <v>20</v>
      </c>
      <c r="B2" s="462" t="s">
        <v>67</v>
      </c>
      <c r="C2" s="447" t="s">
        <v>1141</v>
      </c>
      <c r="D2" s="447" t="s">
        <v>358</v>
      </c>
    </row>
    <row r="3" spans="1:4" ht="13.5" customHeight="1">
      <c r="A3" s="503" t="s">
        <v>367</v>
      </c>
      <c r="B3" s="470" t="s">
        <v>229</v>
      </c>
      <c r="C3" s="467" t="s">
        <v>1344</v>
      </c>
      <c r="D3" s="494" t="s">
        <v>1353</v>
      </c>
    </row>
    <row r="4" spans="1:4" ht="12.75" customHeight="1">
      <c r="A4" s="503" t="s">
        <v>368</v>
      </c>
      <c r="B4" s="470" t="s">
        <v>231</v>
      </c>
      <c r="C4" s="467" t="s">
        <v>1345</v>
      </c>
      <c r="D4" s="494" t="s">
        <v>1354</v>
      </c>
    </row>
    <row r="5" spans="1:4" ht="12.75" customHeight="1">
      <c r="A5" s="493" t="s">
        <v>1339</v>
      </c>
      <c r="B5" s="470" t="s">
        <v>369</v>
      </c>
      <c r="C5" s="467" t="s">
        <v>1346</v>
      </c>
      <c r="D5" s="494" t="s">
        <v>1355</v>
      </c>
    </row>
    <row r="6" spans="1:4" ht="12.75" customHeight="1">
      <c r="A6" s="493" t="s">
        <v>1340</v>
      </c>
      <c r="B6" s="470" t="s">
        <v>370</v>
      </c>
      <c r="C6" s="467" t="s">
        <v>1347</v>
      </c>
      <c r="D6" s="494" t="s">
        <v>1356</v>
      </c>
    </row>
    <row r="7" spans="1:4" ht="12.75" customHeight="1">
      <c r="A7" s="503" t="s">
        <v>371</v>
      </c>
      <c r="B7" s="470" t="s">
        <v>89</v>
      </c>
      <c r="C7" s="467" t="s">
        <v>1348</v>
      </c>
      <c r="D7" s="494" t="s">
        <v>1357</v>
      </c>
    </row>
    <row r="8" spans="1:4">
      <c r="A8" s="503" t="s">
        <v>372</v>
      </c>
      <c r="B8" s="470" t="s">
        <v>78</v>
      </c>
      <c r="C8" s="467" t="s">
        <v>1349</v>
      </c>
      <c r="D8" s="494" t="s">
        <v>1358</v>
      </c>
    </row>
    <row r="9" spans="1:4">
      <c r="A9" s="493" t="s">
        <v>373</v>
      </c>
      <c r="B9" s="470" t="s">
        <v>374</v>
      </c>
      <c r="C9" s="467" t="s">
        <v>1350</v>
      </c>
      <c r="D9" s="494" t="s">
        <v>1359</v>
      </c>
    </row>
    <row r="10" spans="1:4" s="37" customFormat="1">
      <c r="A10" s="496" t="s">
        <v>1341</v>
      </c>
      <c r="B10" s="470" t="s">
        <v>375</v>
      </c>
      <c r="C10" s="474" t="s">
        <v>1351</v>
      </c>
      <c r="D10" s="492" t="s">
        <v>1360</v>
      </c>
    </row>
    <row r="11" spans="1:4">
      <c r="A11" s="493" t="s">
        <v>1342</v>
      </c>
      <c r="B11" s="470" t="s">
        <v>290</v>
      </c>
      <c r="C11" s="467" t="s">
        <v>1175</v>
      </c>
      <c r="D11" s="494" t="s">
        <v>1357</v>
      </c>
    </row>
    <row r="12" spans="1:4" s="37" customFormat="1">
      <c r="A12" s="496" t="s">
        <v>1343</v>
      </c>
      <c r="B12" s="504" t="s">
        <v>377</v>
      </c>
      <c r="C12" s="474" t="s">
        <v>1352</v>
      </c>
      <c r="D12" s="492" t="s">
        <v>1361</v>
      </c>
    </row>
    <row r="13" spans="1:4">
      <c r="A13" s="504" t="s">
        <v>331</v>
      </c>
      <c r="B13" s="470" t="s">
        <v>378</v>
      </c>
      <c r="C13" s="467" t="s">
        <v>1362</v>
      </c>
      <c r="D13" s="494" t="s">
        <v>1363</v>
      </c>
    </row>
    <row r="14" spans="1:4" s="37" customFormat="1">
      <c r="A14" s="496" t="s">
        <v>220</v>
      </c>
      <c r="B14" s="470" t="s">
        <v>379</v>
      </c>
      <c r="C14" s="474" t="s">
        <v>1033</v>
      </c>
      <c r="D14" s="492" t="s">
        <v>1364</v>
      </c>
    </row>
    <row r="15" spans="1:4" s="43" customFormat="1" ht="12" customHeight="1">
      <c r="A15" s="525"/>
      <c r="B15" s="528"/>
      <c r="C15" s="529"/>
      <c r="D15" s="529"/>
    </row>
    <row r="16" spans="1:4" s="82" customFormat="1" ht="9">
      <c r="A16" s="93"/>
      <c r="B16" s="545"/>
      <c r="C16" s="545"/>
      <c r="D16" s="545"/>
    </row>
    <row r="17" spans="1:4" s="82" customFormat="1" ht="9">
      <c r="A17" s="93"/>
      <c r="B17" s="545"/>
      <c r="C17" s="545"/>
      <c r="D17" s="545"/>
    </row>
    <row r="18" spans="1:4" s="82" customFormat="1" ht="9">
      <c r="A18" s="545"/>
      <c r="B18" s="545"/>
      <c r="C18" s="545"/>
      <c r="D18" s="545"/>
    </row>
    <row r="19" spans="1:4" s="82" customFormat="1" ht="9">
      <c r="A19" s="93"/>
      <c r="B19" s="545"/>
      <c r="C19" s="545"/>
      <c r="D19" s="545"/>
    </row>
    <row r="20" spans="1:4" s="82" customFormat="1" ht="9">
      <c r="A20" s="93"/>
      <c r="B20" s="545"/>
      <c r="C20" s="545"/>
      <c r="D20" s="545"/>
    </row>
    <row r="21" spans="1:4" s="94" customFormat="1">
      <c r="B21" s="95"/>
      <c r="C21" s="95"/>
      <c r="D21" s="95"/>
    </row>
    <row r="22" spans="1:4" s="94" customFormat="1">
      <c r="C22" s="95"/>
      <c r="D22" s="95"/>
    </row>
    <row r="23" spans="1:4" s="94" customFormat="1">
      <c r="C23" s="95"/>
      <c r="D23" s="95"/>
    </row>
    <row r="24" spans="1:4" s="94" customFormat="1">
      <c r="C24" s="95"/>
      <c r="D24" s="95"/>
    </row>
    <row r="25" spans="1:4" s="94" customFormat="1">
      <c r="C25" s="95"/>
      <c r="D25" s="95"/>
    </row>
    <row r="26" spans="1:4" s="94" customFormat="1">
      <c r="C26" s="95"/>
      <c r="D26" s="95"/>
    </row>
    <row r="27" spans="1:4" s="94" customFormat="1">
      <c r="C27" s="95"/>
      <c r="D27" s="95"/>
    </row>
    <row r="28" spans="1:4" s="94" customFormat="1">
      <c r="C28" s="95"/>
      <c r="D28" s="95"/>
    </row>
    <row r="29" spans="1:4" s="94" customFormat="1">
      <c r="C29" s="95"/>
      <c r="D29" s="95"/>
    </row>
    <row r="30" spans="1:4" s="94" customFormat="1">
      <c r="C30" s="95"/>
      <c r="D30" s="95"/>
    </row>
    <row r="31" spans="1:4" s="94" customFormat="1">
      <c r="C31" s="95"/>
      <c r="D31" s="95"/>
    </row>
    <row r="32" spans="1:4" s="94" customFormat="1">
      <c r="C32" s="95"/>
      <c r="D32" s="95"/>
    </row>
    <row r="33" spans="3:4" s="94" customFormat="1">
      <c r="C33" s="95"/>
      <c r="D33" s="95"/>
    </row>
    <row r="34" spans="3:4" s="94" customFormat="1">
      <c r="C34" s="95"/>
      <c r="D34" s="95"/>
    </row>
    <row r="35" spans="3:4" s="94" customFormat="1">
      <c r="C35" s="95"/>
      <c r="D35" s="95"/>
    </row>
    <row r="36" spans="3:4" s="94" customFormat="1">
      <c r="C36" s="95"/>
      <c r="D36" s="95"/>
    </row>
    <row r="37" spans="3:4" s="94" customFormat="1">
      <c r="C37" s="95"/>
      <c r="D37" s="95"/>
    </row>
    <row r="38" spans="3:4" s="94" customFormat="1">
      <c r="C38" s="95"/>
      <c r="D38" s="95"/>
    </row>
    <row r="39" spans="3:4" s="94" customFormat="1">
      <c r="C39" s="95"/>
      <c r="D39" s="95"/>
    </row>
    <row r="40" spans="3:4" s="94" customFormat="1">
      <c r="C40" s="95"/>
      <c r="D40" s="95"/>
    </row>
    <row r="41" spans="3:4" s="94" customFormat="1">
      <c r="C41" s="95"/>
      <c r="D41" s="95"/>
    </row>
    <row r="42" spans="3:4" s="94" customFormat="1">
      <c r="C42" s="95"/>
      <c r="D42" s="95"/>
    </row>
    <row r="43" spans="3:4" s="94" customFormat="1">
      <c r="C43" s="95"/>
      <c r="D43" s="95"/>
    </row>
    <row r="44" spans="3:4" s="94" customFormat="1">
      <c r="C44" s="95"/>
      <c r="D44" s="95"/>
    </row>
    <row r="45" spans="3:4" s="94" customFormat="1">
      <c r="C45" s="95"/>
      <c r="D45" s="95"/>
    </row>
    <row r="46" spans="3:4" s="94" customFormat="1">
      <c r="C46" s="95"/>
      <c r="D46" s="95"/>
    </row>
    <row r="47" spans="3:4" s="94" customFormat="1">
      <c r="C47" s="95"/>
      <c r="D47" s="95"/>
    </row>
    <row r="48" spans="3:4" s="94" customFormat="1">
      <c r="C48" s="95"/>
      <c r="D48" s="95"/>
    </row>
    <row r="49" spans="3:4" s="94" customFormat="1">
      <c r="C49" s="95"/>
      <c r="D49" s="95"/>
    </row>
    <row r="50" spans="3:4" s="94" customFormat="1">
      <c r="C50" s="95"/>
      <c r="D50" s="95"/>
    </row>
    <row r="51" spans="3:4" s="94" customFormat="1">
      <c r="C51" s="95"/>
      <c r="D51" s="95"/>
    </row>
    <row r="52" spans="3:4" s="94" customFormat="1">
      <c r="C52" s="95"/>
      <c r="D52" s="95"/>
    </row>
    <row r="53" spans="3:4" s="94" customFormat="1">
      <c r="C53" s="95"/>
      <c r="D53" s="95"/>
    </row>
    <row r="54" spans="3:4" s="94" customFormat="1">
      <c r="C54" s="95"/>
      <c r="D54" s="95"/>
    </row>
    <row r="55" spans="3:4" s="94" customFormat="1">
      <c r="C55" s="95"/>
      <c r="D55" s="95"/>
    </row>
    <row r="56" spans="3:4" s="94" customFormat="1">
      <c r="C56" s="95"/>
      <c r="D56" s="95"/>
    </row>
    <row r="57" spans="3:4" s="94" customFormat="1">
      <c r="C57" s="95"/>
      <c r="D57" s="95"/>
    </row>
    <row r="58" spans="3:4" s="94" customFormat="1">
      <c r="C58" s="95"/>
      <c r="D58" s="95"/>
    </row>
    <row r="59" spans="3:4" s="94" customFormat="1">
      <c r="C59" s="95"/>
      <c r="D59" s="95"/>
    </row>
    <row r="60" spans="3:4" s="94" customFormat="1">
      <c r="C60" s="95"/>
      <c r="D60" s="95"/>
    </row>
    <row r="61" spans="3:4" s="94" customFormat="1">
      <c r="C61" s="95"/>
      <c r="D61" s="95"/>
    </row>
    <row r="62" spans="3:4" s="94" customFormat="1">
      <c r="C62" s="95"/>
      <c r="D62" s="95"/>
    </row>
    <row r="63" spans="3:4" s="94" customFormat="1">
      <c r="C63" s="95"/>
      <c r="D63" s="95"/>
    </row>
    <row r="64" spans="3:4" s="94" customFormat="1">
      <c r="C64" s="95"/>
      <c r="D64" s="95"/>
    </row>
    <row r="65" spans="3:4" s="94" customFormat="1">
      <c r="C65" s="95"/>
      <c r="D65" s="95"/>
    </row>
    <row r="66" spans="3:4" s="94" customFormat="1">
      <c r="C66" s="95"/>
      <c r="D66" s="95"/>
    </row>
    <row r="67" spans="3:4" s="94" customFormat="1">
      <c r="C67" s="95"/>
      <c r="D67" s="95"/>
    </row>
    <row r="68" spans="3:4" s="94" customFormat="1">
      <c r="C68" s="95"/>
      <c r="D68" s="95"/>
    </row>
    <row r="69" spans="3:4" s="94" customFormat="1">
      <c r="C69" s="95"/>
      <c r="D69" s="95"/>
    </row>
    <row r="70" spans="3:4" s="94" customFormat="1">
      <c r="C70" s="95"/>
      <c r="D70" s="95"/>
    </row>
    <row r="71" spans="3:4" s="94" customFormat="1">
      <c r="C71" s="95"/>
      <c r="D71" s="95"/>
    </row>
    <row r="72" spans="3:4" s="94" customFormat="1">
      <c r="C72" s="95"/>
      <c r="D72" s="95"/>
    </row>
    <row r="73" spans="3:4" s="94" customFormat="1">
      <c r="C73" s="95"/>
      <c r="D73" s="95"/>
    </row>
    <row r="74" spans="3:4" s="94" customFormat="1">
      <c r="C74" s="95"/>
      <c r="D74" s="95"/>
    </row>
    <row r="75" spans="3:4" s="94" customFormat="1">
      <c r="C75" s="95"/>
      <c r="D75" s="95"/>
    </row>
    <row r="76" spans="3:4" s="94" customFormat="1">
      <c r="C76" s="95"/>
      <c r="D76" s="95"/>
    </row>
    <row r="77" spans="3:4" s="94" customFormat="1">
      <c r="C77" s="95"/>
      <c r="D77" s="95"/>
    </row>
    <row r="78" spans="3:4" s="94" customFormat="1">
      <c r="C78" s="95"/>
      <c r="D78" s="95"/>
    </row>
    <row r="79" spans="3:4" s="94" customFormat="1">
      <c r="C79" s="95"/>
      <c r="D79" s="95"/>
    </row>
    <row r="80" spans="3:4" s="94" customFormat="1">
      <c r="C80" s="95"/>
      <c r="D80" s="95"/>
    </row>
    <row r="81" spans="1:11" s="98" customFormat="1" ht="3.5">
      <c r="A81" s="96"/>
      <c r="B81" s="96"/>
      <c r="C81" s="97"/>
      <c r="D81" s="97"/>
    </row>
    <row r="82" spans="1:11" s="64" customFormat="1">
      <c r="A82" s="34"/>
      <c r="B82" s="34"/>
      <c r="C82" s="35"/>
      <c r="D82" s="35"/>
      <c r="E82" s="34"/>
      <c r="F82" s="34"/>
      <c r="G82" s="34"/>
      <c r="H82" s="34"/>
      <c r="I82" s="34"/>
      <c r="J82" s="34"/>
      <c r="K82" s="34"/>
    </row>
    <row r="83" spans="1:11" s="64" customFormat="1">
      <c r="A83" s="34"/>
      <c r="B83" s="34"/>
      <c r="C83" s="35"/>
      <c r="D83" s="35"/>
      <c r="E83" s="34"/>
      <c r="F83" s="34"/>
      <c r="G83" s="34"/>
      <c r="H83" s="34"/>
      <c r="I83" s="34"/>
      <c r="J83" s="34"/>
      <c r="K83" s="34"/>
    </row>
    <row r="84" spans="1:11" s="64" customFormat="1">
      <c r="A84" s="34"/>
      <c r="B84" s="34"/>
      <c r="C84" s="35"/>
      <c r="D84" s="35"/>
      <c r="E84" s="34"/>
      <c r="F84" s="34"/>
      <c r="G84" s="34"/>
      <c r="H84" s="34"/>
      <c r="I84" s="34"/>
      <c r="J84" s="34"/>
      <c r="K84" s="34"/>
    </row>
    <row r="85" spans="1:11" s="64" customFormat="1">
      <c r="A85" s="34"/>
      <c r="B85" s="34"/>
      <c r="C85" s="35"/>
      <c r="D85" s="35"/>
      <c r="E85" s="34"/>
      <c r="F85" s="34"/>
      <c r="G85" s="34"/>
      <c r="H85" s="34"/>
      <c r="I85" s="34"/>
      <c r="J85" s="34"/>
      <c r="K85" s="34"/>
    </row>
    <row r="86" spans="1:11" s="64" customFormat="1">
      <c r="A86" s="34"/>
      <c r="B86" s="34"/>
      <c r="C86" s="35"/>
      <c r="D86" s="35"/>
      <c r="E86" s="34"/>
      <c r="F86" s="34"/>
      <c r="G86" s="34"/>
      <c r="H86" s="34"/>
      <c r="I86" s="34"/>
      <c r="J86" s="34"/>
      <c r="K86" s="34"/>
    </row>
    <row r="87" spans="1:11" s="64" customFormat="1">
      <c r="A87" s="34"/>
      <c r="B87" s="34"/>
      <c r="C87" s="35"/>
      <c r="D87" s="35"/>
      <c r="E87" s="34"/>
      <c r="F87" s="34"/>
      <c r="G87" s="34"/>
      <c r="H87" s="34"/>
      <c r="I87" s="34"/>
      <c r="J87" s="34"/>
      <c r="K87" s="34"/>
    </row>
    <row r="88" spans="1:11" s="64" customFormat="1">
      <c r="A88" s="34"/>
      <c r="B88" s="34"/>
      <c r="C88" s="35"/>
      <c r="D88" s="35"/>
      <c r="E88" s="34"/>
      <c r="F88" s="34"/>
      <c r="G88" s="34"/>
      <c r="H88" s="34"/>
      <c r="I88" s="34"/>
      <c r="J88" s="34"/>
      <c r="K88" s="34"/>
    </row>
    <row r="89" spans="1:11" s="64" customFormat="1">
      <c r="A89" s="34"/>
      <c r="B89" s="34"/>
      <c r="C89" s="35"/>
      <c r="D89" s="35"/>
      <c r="E89" s="34"/>
      <c r="F89" s="34"/>
      <c r="G89" s="34"/>
      <c r="H89" s="34"/>
      <c r="I89" s="34"/>
      <c r="J89" s="34"/>
      <c r="K89" s="34"/>
    </row>
    <row r="90" spans="1:11" s="64" customFormat="1">
      <c r="A90" s="34"/>
      <c r="B90" s="34"/>
      <c r="C90" s="35"/>
      <c r="D90" s="35"/>
      <c r="E90" s="34"/>
      <c r="F90" s="34"/>
      <c r="G90" s="34"/>
      <c r="H90" s="34"/>
      <c r="I90" s="34"/>
      <c r="J90" s="34"/>
      <c r="K90" s="34"/>
    </row>
    <row r="91" spans="1:11" s="64" customFormat="1">
      <c r="A91" s="34"/>
      <c r="B91" s="34"/>
      <c r="C91" s="35"/>
      <c r="D91" s="35"/>
      <c r="E91" s="34"/>
      <c r="F91" s="34"/>
      <c r="G91" s="34"/>
      <c r="H91" s="34"/>
      <c r="I91" s="34"/>
      <c r="J91" s="34"/>
      <c r="K91" s="34"/>
    </row>
    <row r="92" spans="1:11" s="64" customFormat="1">
      <c r="A92" s="34"/>
      <c r="B92" s="34"/>
      <c r="C92" s="35"/>
      <c r="D92" s="35"/>
      <c r="E92" s="34"/>
      <c r="F92" s="34"/>
      <c r="G92" s="34"/>
      <c r="H92" s="34"/>
      <c r="I92" s="34"/>
      <c r="J92" s="34"/>
      <c r="K92" s="34"/>
    </row>
    <row r="93" spans="1:11" s="64" customFormat="1">
      <c r="A93" s="34"/>
      <c r="B93" s="34"/>
      <c r="C93" s="35"/>
      <c r="D93" s="35"/>
      <c r="E93" s="34"/>
      <c r="F93" s="34"/>
      <c r="G93" s="34"/>
      <c r="H93" s="34"/>
      <c r="I93" s="34"/>
      <c r="J93" s="34"/>
      <c r="K93" s="34"/>
    </row>
    <row r="94" spans="1:11" s="64" customFormat="1">
      <c r="A94" s="34"/>
      <c r="B94" s="34"/>
      <c r="C94" s="35"/>
      <c r="D94" s="35"/>
      <c r="E94" s="34"/>
      <c r="F94" s="34"/>
      <c r="G94" s="34"/>
      <c r="H94" s="34"/>
      <c r="I94" s="34"/>
      <c r="J94" s="34"/>
      <c r="K94" s="34"/>
    </row>
    <row r="95" spans="1:11" s="64" customFormat="1">
      <c r="A95" s="34"/>
      <c r="B95" s="34"/>
      <c r="C95" s="35"/>
      <c r="D95" s="35"/>
      <c r="E95" s="34"/>
      <c r="F95" s="34"/>
      <c r="G95" s="34"/>
      <c r="H95" s="34"/>
      <c r="I95" s="34"/>
      <c r="J95" s="34"/>
      <c r="K95" s="34"/>
    </row>
    <row r="96" spans="1:11" s="64" customFormat="1">
      <c r="A96" s="34"/>
      <c r="B96" s="34"/>
      <c r="C96" s="35"/>
      <c r="D96" s="35"/>
      <c r="E96" s="34"/>
      <c r="F96" s="34"/>
      <c r="G96" s="34"/>
      <c r="H96" s="34"/>
      <c r="I96" s="34"/>
      <c r="J96" s="34"/>
      <c r="K96" s="34"/>
    </row>
    <row r="97" spans="1:11" s="64" customFormat="1">
      <c r="A97" s="34"/>
      <c r="B97" s="34"/>
      <c r="C97" s="35"/>
      <c r="D97" s="35"/>
      <c r="E97" s="34"/>
      <c r="F97" s="34"/>
      <c r="G97" s="34"/>
      <c r="H97" s="34"/>
      <c r="I97" s="34"/>
      <c r="J97" s="34"/>
      <c r="K97" s="34"/>
    </row>
    <row r="98" spans="1:11" s="64" customFormat="1">
      <c r="A98" s="34"/>
      <c r="B98" s="34"/>
      <c r="C98" s="35"/>
      <c r="D98" s="35"/>
      <c r="E98" s="34"/>
      <c r="F98" s="34"/>
      <c r="G98" s="34"/>
      <c r="H98" s="34"/>
      <c r="I98" s="34"/>
      <c r="J98" s="34"/>
      <c r="K98" s="34"/>
    </row>
    <row r="99" spans="1:11" s="64" customFormat="1">
      <c r="A99" s="34"/>
      <c r="B99" s="34"/>
      <c r="C99" s="35"/>
      <c r="D99" s="35"/>
      <c r="E99" s="34"/>
      <c r="F99" s="34"/>
      <c r="G99" s="34"/>
      <c r="H99" s="34"/>
      <c r="I99" s="34"/>
      <c r="J99" s="34"/>
      <c r="K99" s="34"/>
    </row>
    <row r="100" spans="1:11" s="64" customFormat="1">
      <c r="A100" s="34"/>
      <c r="B100" s="34"/>
      <c r="C100" s="35"/>
      <c r="D100" s="35"/>
      <c r="E100" s="34"/>
      <c r="F100" s="34"/>
      <c r="G100" s="34"/>
      <c r="H100" s="34"/>
      <c r="I100" s="34"/>
      <c r="J100" s="34"/>
      <c r="K100" s="34"/>
    </row>
    <row r="101" spans="1:11" s="64" customFormat="1">
      <c r="A101" s="34"/>
      <c r="B101" s="34"/>
      <c r="C101" s="35"/>
      <c r="D101" s="35"/>
      <c r="E101" s="34"/>
      <c r="F101" s="34"/>
      <c r="G101" s="34"/>
      <c r="H101" s="34"/>
      <c r="I101" s="34"/>
      <c r="J101" s="34"/>
      <c r="K101" s="34"/>
    </row>
    <row r="102" spans="1:11" s="64" customFormat="1">
      <c r="A102" s="34"/>
      <c r="B102" s="34"/>
      <c r="C102" s="35"/>
      <c r="D102" s="35"/>
      <c r="E102" s="34"/>
      <c r="F102" s="34"/>
      <c r="G102" s="34"/>
      <c r="H102" s="34"/>
      <c r="I102" s="34"/>
      <c r="J102" s="34"/>
      <c r="K102" s="34"/>
    </row>
    <row r="103" spans="1:11" s="64" customFormat="1">
      <c r="A103" s="34"/>
      <c r="B103" s="34"/>
      <c r="C103" s="35"/>
      <c r="D103" s="35"/>
      <c r="E103" s="34"/>
      <c r="F103" s="34"/>
      <c r="G103" s="34"/>
      <c r="H103" s="34"/>
      <c r="I103" s="34"/>
      <c r="J103" s="34"/>
      <c r="K103" s="34"/>
    </row>
    <row r="104" spans="1:11" s="64" customFormat="1">
      <c r="A104" s="34"/>
      <c r="B104" s="34"/>
      <c r="C104" s="35"/>
      <c r="D104" s="35"/>
      <c r="E104" s="34"/>
      <c r="F104" s="34"/>
      <c r="G104" s="34"/>
      <c r="H104" s="34"/>
      <c r="I104" s="34"/>
      <c r="J104" s="34"/>
      <c r="K104" s="34"/>
    </row>
    <row r="105" spans="1:11" s="64" customFormat="1">
      <c r="A105" s="34"/>
      <c r="B105" s="34"/>
      <c r="C105" s="35"/>
      <c r="D105" s="35"/>
      <c r="E105" s="34"/>
      <c r="F105" s="34"/>
      <c r="G105" s="34"/>
      <c r="H105" s="34"/>
      <c r="I105" s="34"/>
      <c r="J105" s="34"/>
      <c r="K105" s="34"/>
    </row>
    <row r="106" spans="1:11" s="64" customFormat="1">
      <c r="A106" s="34"/>
      <c r="B106" s="34"/>
      <c r="C106" s="35"/>
      <c r="D106" s="35"/>
      <c r="E106" s="34"/>
      <c r="F106" s="34"/>
      <c r="G106" s="34"/>
      <c r="H106" s="34"/>
      <c r="I106" s="34"/>
      <c r="J106" s="34"/>
      <c r="K106" s="34"/>
    </row>
    <row r="107" spans="1:11" s="64" customFormat="1">
      <c r="A107" s="34"/>
      <c r="B107" s="34"/>
      <c r="C107" s="35"/>
      <c r="D107" s="35"/>
      <c r="E107" s="34"/>
      <c r="F107" s="34"/>
      <c r="G107" s="34"/>
      <c r="H107" s="34"/>
      <c r="I107" s="34"/>
      <c r="J107" s="34"/>
      <c r="K107" s="34"/>
    </row>
    <row r="108" spans="1:11" s="64" customFormat="1">
      <c r="A108" s="34"/>
      <c r="B108" s="34"/>
      <c r="C108" s="35"/>
      <c r="D108" s="35"/>
      <c r="E108" s="34"/>
      <c r="F108" s="34"/>
      <c r="G108" s="34"/>
      <c r="H108" s="34"/>
      <c r="I108" s="34"/>
      <c r="J108" s="34"/>
      <c r="K108" s="34"/>
    </row>
    <row r="109" spans="1:11" s="64" customFormat="1">
      <c r="A109" s="34"/>
      <c r="B109" s="34"/>
      <c r="C109" s="35"/>
      <c r="D109" s="35"/>
      <c r="E109" s="34"/>
      <c r="F109" s="34"/>
      <c r="G109" s="34"/>
      <c r="H109" s="34"/>
      <c r="I109" s="34"/>
      <c r="J109" s="34"/>
      <c r="K109" s="34"/>
    </row>
    <row r="110" spans="1:11" s="64" customFormat="1">
      <c r="A110" s="34"/>
      <c r="B110" s="34"/>
      <c r="C110" s="35"/>
      <c r="D110" s="35"/>
      <c r="E110" s="34"/>
      <c r="F110" s="34"/>
      <c r="G110" s="34"/>
      <c r="H110" s="34"/>
      <c r="I110" s="34"/>
      <c r="J110" s="34"/>
      <c r="K110" s="34"/>
    </row>
    <row r="111" spans="1:11" s="64" customFormat="1">
      <c r="A111" s="34"/>
      <c r="B111" s="34"/>
      <c r="C111" s="35"/>
      <c r="D111" s="35"/>
      <c r="E111" s="34"/>
      <c r="F111" s="34"/>
      <c r="G111" s="34"/>
      <c r="H111" s="34"/>
      <c r="I111" s="34"/>
      <c r="J111" s="34"/>
      <c r="K111" s="34"/>
    </row>
    <row r="112" spans="1:11" s="64" customFormat="1">
      <c r="A112" s="34"/>
      <c r="B112" s="34"/>
      <c r="C112" s="35"/>
      <c r="D112" s="35"/>
      <c r="E112" s="34"/>
      <c r="F112" s="34"/>
      <c r="G112" s="34"/>
      <c r="H112" s="34"/>
      <c r="I112" s="34"/>
      <c r="J112" s="34"/>
      <c r="K112" s="34"/>
    </row>
    <row r="113" spans="1:11" s="64" customFormat="1">
      <c r="A113" s="34"/>
      <c r="B113" s="34"/>
      <c r="C113" s="35"/>
      <c r="D113" s="35"/>
      <c r="E113" s="34"/>
      <c r="F113" s="34"/>
      <c r="G113" s="34"/>
      <c r="H113" s="34"/>
      <c r="I113" s="34"/>
      <c r="J113" s="34"/>
      <c r="K113" s="34"/>
    </row>
    <row r="114" spans="1:11" s="64" customFormat="1">
      <c r="A114" s="34"/>
      <c r="B114" s="34"/>
      <c r="C114" s="35"/>
      <c r="D114" s="35"/>
      <c r="E114" s="34"/>
      <c r="F114" s="34"/>
      <c r="G114" s="34"/>
      <c r="H114" s="34"/>
      <c r="I114" s="34"/>
      <c r="J114" s="34"/>
      <c r="K114" s="34"/>
    </row>
    <row r="115" spans="1:11" s="64" customFormat="1">
      <c r="A115" s="34"/>
      <c r="B115" s="34"/>
      <c r="C115" s="35"/>
      <c r="D115" s="35"/>
      <c r="E115" s="34"/>
      <c r="F115" s="34"/>
      <c r="G115" s="34"/>
      <c r="H115" s="34"/>
      <c r="I115" s="34"/>
      <c r="J115" s="34"/>
      <c r="K115" s="34"/>
    </row>
    <row r="116" spans="1:11" s="64" customFormat="1">
      <c r="A116" s="34"/>
      <c r="B116" s="34"/>
      <c r="C116" s="35"/>
      <c r="D116" s="35"/>
      <c r="E116" s="34"/>
      <c r="F116" s="34"/>
      <c r="G116" s="34"/>
      <c r="H116" s="34"/>
      <c r="I116" s="34"/>
      <c r="J116" s="34"/>
      <c r="K116" s="34"/>
    </row>
    <row r="117" spans="1:11" s="64" customFormat="1">
      <c r="A117" s="34"/>
      <c r="B117" s="34"/>
      <c r="C117" s="35"/>
      <c r="D117" s="35"/>
      <c r="E117" s="34"/>
      <c r="F117" s="34"/>
      <c r="G117" s="34"/>
      <c r="H117" s="34"/>
      <c r="I117" s="34"/>
      <c r="J117" s="34"/>
      <c r="K117" s="34"/>
    </row>
    <row r="118" spans="1:11" s="64" customFormat="1">
      <c r="A118" s="34"/>
      <c r="B118" s="34"/>
      <c r="C118" s="35"/>
      <c r="D118" s="35"/>
      <c r="E118" s="34"/>
      <c r="F118" s="34"/>
      <c r="G118" s="34"/>
      <c r="H118" s="34"/>
      <c r="I118" s="34"/>
      <c r="J118" s="34"/>
      <c r="K118" s="34"/>
    </row>
    <row r="119" spans="1:11" s="64" customFormat="1">
      <c r="A119" s="34"/>
      <c r="B119" s="34"/>
      <c r="C119" s="35"/>
      <c r="D119" s="35"/>
      <c r="E119" s="34"/>
      <c r="F119" s="34"/>
      <c r="G119" s="34"/>
      <c r="H119" s="34"/>
      <c r="I119" s="34"/>
      <c r="J119" s="34"/>
      <c r="K119" s="34"/>
    </row>
    <row r="120" spans="1:11" s="64" customFormat="1">
      <c r="A120" s="34"/>
      <c r="B120" s="34"/>
      <c r="C120" s="35"/>
      <c r="D120" s="35"/>
      <c r="E120" s="34"/>
      <c r="F120" s="34"/>
      <c r="G120" s="34"/>
      <c r="H120" s="34"/>
      <c r="I120" s="34"/>
      <c r="J120" s="34"/>
      <c r="K120" s="34"/>
    </row>
    <row r="121" spans="1:11" s="64" customFormat="1">
      <c r="A121" s="34"/>
      <c r="B121" s="34"/>
      <c r="C121" s="35"/>
      <c r="D121" s="35"/>
      <c r="E121" s="34"/>
      <c r="F121" s="34"/>
      <c r="G121" s="34"/>
      <c r="H121" s="34"/>
      <c r="I121" s="34"/>
      <c r="J121" s="34"/>
      <c r="K121" s="34"/>
    </row>
    <row r="122" spans="1:11" s="64" customFormat="1">
      <c r="A122" s="34"/>
      <c r="B122" s="34"/>
      <c r="C122" s="35"/>
      <c r="D122" s="35"/>
      <c r="E122" s="34"/>
      <c r="F122" s="34"/>
      <c r="G122" s="34"/>
      <c r="H122" s="34"/>
      <c r="I122" s="34"/>
      <c r="J122" s="34"/>
      <c r="K122" s="34"/>
    </row>
    <row r="123" spans="1:11" s="64" customFormat="1">
      <c r="A123" s="34"/>
      <c r="B123" s="34"/>
      <c r="C123" s="35"/>
      <c r="D123" s="35"/>
      <c r="E123" s="34"/>
      <c r="F123" s="34"/>
      <c r="G123" s="34"/>
      <c r="H123" s="34"/>
      <c r="I123" s="34"/>
      <c r="J123" s="34"/>
      <c r="K123" s="34"/>
    </row>
    <row r="124" spans="1:11" s="64" customFormat="1">
      <c r="A124" s="34"/>
      <c r="B124" s="34"/>
      <c r="C124" s="35"/>
      <c r="D124" s="35"/>
      <c r="E124" s="34"/>
      <c r="F124" s="34"/>
      <c r="G124" s="34"/>
      <c r="H124" s="34"/>
      <c r="I124" s="34"/>
      <c r="J124" s="34"/>
      <c r="K124" s="34"/>
    </row>
    <row r="125" spans="1:11" s="64" customFormat="1">
      <c r="A125" s="34"/>
      <c r="B125" s="34"/>
      <c r="C125" s="35"/>
      <c r="D125" s="35"/>
      <c r="E125" s="34"/>
      <c r="F125" s="34"/>
      <c r="G125" s="34"/>
      <c r="H125" s="34"/>
      <c r="I125" s="34"/>
      <c r="J125" s="34"/>
      <c r="K125" s="34"/>
    </row>
    <row r="126" spans="1:11" s="64" customFormat="1">
      <c r="A126" s="34"/>
      <c r="B126" s="34"/>
      <c r="C126" s="35"/>
      <c r="D126" s="35"/>
      <c r="E126" s="34"/>
      <c r="F126" s="34"/>
      <c r="G126" s="34"/>
      <c r="H126" s="34"/>
      <c r="I126" s="34"/>
      <c r="J126" s="34"/>
      <c r="K126" s="34"/>
    </row>
    <row r="127" spans="1:11" s="64" customFormat="1">
      <c r="A127" s="34"/>
      <c r="B127" s="34"/>
      <c r="C127" s="35"/>
      <c r="D127" s="35"/>
      <c r="E127" s="34"/>
      <c r="F127" s="34"/>
      <c r="G127" s="34"/>
      <c r="H127" s="34"/>
      <c r="I127" s="34"/>
      <c r="J127" s="34"/>
      <c r="K127" s="34"/>
    </row>
    <row r="128" spans="1:11" s="64" customFormat="1">
      <c r="A128" s="34"/>
      <c r="B128" s="34"/>
      <c r="C128" s="35"/>
      <c r="D128" s="35"/>
      <c r="E128" s="34"/>
      <c r="F128" s="34"/>
      <c r="G128" s="34"/>
      <c r="H128" s="34"/>
      <c r="I128" s="34"/>
      <c r="J128" s="34"/>
      <c r="K128" s="34"/>
    </row>
    <row r="129" spans="1:11" s="64" customFormat="1">
      <c r="A129" s="34"/>
      <c r="B129" s="34"/>
      <c r="C129" s="35"/>
      <c r="D129" s="35"/>
      <c r="E129" s="34"/>
      <c r="F129" s="34"/>
      <c r="G129" s="34"/>
      <c r="H129" s="34"/>
      <c r="I129" s="34"/>
      <c r="J129" s="34"/>
      <c r="K129" s="34"/>
    </row>
    <row r="130" spans="1:11" s="64" customFormat="1">
      <c r="A130" s="34"/>
      <c r="B130" s="34"/>
      <c r="C130" s="35"/>
      <c r="D130" s="35"/>
      <c r="E130" s="34"/>
      <c r="F130" s="34"/>
      <c r="G130" s="34"/>
      <c r="H130" s="34"/>
      <c r="I130" s="34"/>
      <c r="J130" s="34"/>
      <c r="K130" s="34"/>
    </row>
    <row r="131" spans="1:11" s="64" customFormat="1">
      <c r="A131" s="34"/>
      <c r="B131" s="34"/>
      <c r="C131" s="35"/>
      <c r="D131" s="35"/>
      <c r="E131" s="34"/>
      <c r="F131" s="34"/>
      <c r="G131" s="34"/>
      <c r="H131" s="34"/>
      <c r="I131" s="34"/>
      <c r="J131" s="34"/>
      <c r="K131" s="34"/>
    </row>
    <row r="132" spans="1:11" s="64" customFormat="1">
      <c r="A132" s="34"/>
      <c r="B132" s="34"/>
      <c r="C132" s="35"/>
      <c r="D132" s="35"/>
      <c r="E132" s="34"/>
      <c r="F132" s="34"/>
      <c r="G132" s="34"/>
      <c r="H132" s="34"/>
      <c r="I132" s="34"/>
      <c r="J132" s="34"/>
      <c r="K132" s="34"/>
    </row>
    <row r="133" spans="1:11" s="64" customFormat="1">
      <c r="A133" s="34"/>
      <c r="B133" s="34"/>
      <c r="C133" s="35"/>
      <c r="D133" s="35"/>
      <c r="E133" s="34"/>
      <c r="F133" s="34"/>
      <c r="G133" s="34"/>
      <c r="H133" s="34"/>
      <c r="I133" s="34"/>
      <c r="J133" s="34"/>
      <c r="K133" s="34"/>
    </row>
    <row r="134" spans="1:11" s="64" customFormat="1">
      <c r="A134" s="34"/>
      <c r="B134" s="34"/>
      <c r="C134" s="35"/>
      <c r="D134" s="35"/>
      <c r="E134" s="34"/>
      <c r="F134" s="34"/>
      <c r="G134" s="34"/>
      <c r="H134" s="34"/>
      <c r="I134" s="34"/>
      <c r="J134" s="34"/>
      <c r="K134" s="34"/>
    </row>
    <row r="135" spans="1:11" s="64" customFormat="1">
      <c r="A135" s="34"/>
      <c r="B135" s="34"/>
      <c r="C135" s="35"/>
      <c r="D135" s="35"/>
      <c r="E135" s="34"/>
      <c r="F135" s="34"/>
      <c r="G135" s="34"/>
      <c r="H135" s="34"/>
      <c r="I135" s="34"/>
      <c r="J135" s="34"/>
      <c r="K135" s="34"/>
    </row>
    <row r="136" spans="1:11" s="64" customFormat="1">
      <c r="A136" s="34"/>
      <c r="B136" s="34"/>
      <c r="C136" s="35"/>
      <c r="D136" s="35"/>
      <c r="E136" s="34"/>
      <c r="F136" s="34"/>
      <c r="G136" s="34"/>
      <c r="H136" s="34"/>
      <c r="I136" s="34"/>
      <c r="J136" s="34"/>
      <c r="K136" s="34"/>
    </row>
    <row r="137" spans="1:11" s="64" customFormat="1">
      <c r="A137" s="34"/>
      <c r="B137" s="34"/>
      <c r="C137" s="35"/>
      <c r="D137" s="35"/>
      <c r="E137" s="34"/>
      <c r="F137" s="34"/>
      <c r="G137" s="34"/>
      <c r="H137" s="34"/>
      <c r="I137" s="34"/>
      <c r="J137" s="34"/>
      <c r="K137" s="34"/>
    </row>
    <row r="138" spans="1:11" s="64" customFormat="1">
      <c r="A138" s="34"/>
      <c r="B138" s="34"/>
      <c r="C138" s="35"/>
      <c r="D138" s="35"/>
      <c r="E138" s="34"/>
      <c r="F138" s="34"/>
      <c r="G138" s="34"/>
      <c r="H138" s="34"/>
      <c r="I138" s="34"/>
      <c r="J138" s="34"/>
      <c r="K138" s="34"/>
    </row>
    <row r="139" spans="1:11" s="64" customFormat="1">
      <c r="A139" s="34"/>
      <c r="B139" s="34"/>
      <c r="C139" s="35"/>
      <c r="D139" s="35"/>
      <c r="E139" s="34"/>
      <c r="F139" s="34"/>
      <c r="G139" s="34"/>
      <c r="H139" s="34"/>
      <c r="I139" s="34"/>
      <c r="J139" s="34"/>
      <c r="K139" s="34"/>
    </row>
    <row r="140" spans="1:11" s="64" customFormat="1">
      <c r="A140" s="34"/>
      <c r="B140" s="34"/>
      <c r="C140" s="35"/>
      <c r="D140" s="35"/>
      <c r="E140" s="34"/>
      <c r="F140" s="34"/>
      <c r="G140" s="34"/>
      <c r="H140" s="34"/>
      <c r="I140" s="34"/>
      <c r="J140" s="34"/>
      <c r="K140" s="34"/>
    </row>
    <row r="141" spans="1:11" s="64" customFormat="1">
      <c r="A141" s="34"/>
      <c r="B141" s="34"/>
      <c r="C141" s="35"/>
      <c r="D141" s="35"/>
      <c r="E141" s="34"/>
      <c r="F141" s="34"/>
      <c r="G141" s="34"/>
      <c r="H141" s="34"/>
      <c r="I141" s="34"/>
      <c r="J141" s="34"/>
      <c r="K141" s="34"/>
    </row>
    <row r="142" spans="1:11" s="64" customFormat="1">
      <c r="A142" s="34"/>
      <c r="B142" s="34"/>
      <c r="C142" s="35"/>
      <c r="D142" s="35"/>
      <c r="E142" s="34"/>
      <c r="F142" s="34"/>
      <c r="G142" s="34"/>
      <c r="H142" s="34"/>
      <c r="I142" s="34"/>
      <c r="J142" s="34"/>
      <c r="K142" s="34"/>
    </row>
    <row r="143" spans="1:11" s="64" customFormat="1">
      <c r="A143" s="34"/>
      <c r="B143" s="34"/>
      <c r="C143" s="35"/>
      <c r="D143" s="35"/>
      <c r="E143" s="34"/>
      <c r="F143" s="34"/>
      <c r="G143" s="34"/>
      <c r="H143" s="34"/>
      <c r="I143" s="34"/>
      <c r="J143" s="34"/>
      <c r="K143" s="34"/>
    </row>
    <row r="144" spans="1:11" s="64" customFormat="1">
      <c r="A144" s="34"/>
      <c r="B144" s="34"/>
      <c r="C144" s="35"/>
      <c r="D144" s="35"/>
      <c r="E144" s="34"/>
      <c r="F144" s="34"/>
      <c r="G144" s="34"/>
      <c r="H144" s="34"/>
      <c r="I144" s="34"/>
      <c r="J144" s="34"/>
      <c r="K144" s="34"/>
    </row>
    <row r="145" spans="1:11" s="64" customFormat="1">
      <c r="A145" s="34"/>
      <c r="B145" s="34"/>
      <c r="C145" s="35"/>
      <c r="D145" s="35"/>
      <c r="E145" s="34"/>
      <c r="F145" s="34"/>
      <c r="G145" s="34"/>
      <c r="H145" s="34"/>
      <c r="I145" s="34"/>
      <c r="J145" s="34"/>
      <c r="K145" s="34"/>
    </row>
    <row r="146" spans="1:11" s="64" customFormat="1">
      <c r="A146" s="34"/>
      <c r="B146" s="34"/>
      <c r="C146" s="35"/>
      <c r="D146" s="35"/>
      <c r="E146" s="34"/>
      <c r="F146" s="34"/>
      <c r="G146" s="34"/>
      <c r="H146" s="34"/>
      <c r="I146" s="34"/>
      <c r="J146" s="34"/>
      <c r="K146" s="34"/>
    </row>
    <row r="147" spans="1:11" s="64" customFormat="1">
      <c r="A147" s="34"/>
      <c r="B147" s="34"/>
      <c r="C147" s="35"/>
      <c r="D147" s="35"/>
      <c r="E147" s="34"/>
      <c r="F147" s="34"/>
      <c r="G147" s="34"/>
      <c r="H147" s="34"/>
      <c r="I147" s="34"/>
      <c r="J147" s="34"/>
      <c r="K147" s="34"/>
    </row>
    <row r="148" spans="1:11" s="64" customFormat="1">
      <c r="A148" s="34"/>
      <c r="B148" s="34"/>
      <c r="C148" s="35"/>
      <c r="D148" s="35"/>
      <c r="E148" s="34"/>
      <c r="F148" s="34"/>
      <c r="G148" s="34"/>
      <c r="H148" s="34"/>
      <c r="I148" s="34"/>
      <c r="J148" s="34"/>
      <c r="K148" s="34"/>
    </row>
    <row r="149" spans="1:11" s="64" customFormat="1">
      <c r="A149" s="34"/>
      <c r="B149" s="34"/>
      <c r="C149" s="35"/>
      <c r="D149" s="35"/>
      <c r="E149" s="34"/>
      <c r="F149" s="34"/>
      <c r="G149" s="34"/>
      <c r="H149" s="34"/>
      <c r="I149" s="34"/>
      <c r="J149" s="34"/>
      <c r="K149" s="34"/>
    </row>
    <row r="150" spans="1:11" s="64" customFormat="1">
      <c r="A150" s="34"/>
      <c r="B150" s="34"/>
      <c r="C150" s="35"/>
      <c r="D150" s="35"/>
      <c r="E150" s="34"/>
      <c r="F150" s="34"/>
      <c r="G150" s="34"/>
      <c r="H150" s="34"/>
      <c r="I150" s="34"/>
      <c r="J150" s="34"/>
      <c r="K150" s="34"/>
    </row>
    <row r="151" spans="1:11" s="64" customFormat="1">
      <c r="A151" s="34"/>
      <c r="B151" s="34"/>
      <c r="C151" s="35"/>
      <c r="D151" s="35"/>
      <c r="E151" s="34"/>
      <c r="F151" s="34"/>
      <c r="G151" s="34"/>
      <c r="H151" s="34"/>
      <c r="I151" s="34"/>
      <c r="J151" s="34"/>
      <c r="K151" s="34"/>
    </row>
    <row r="152" spans="1:11" s="64" customFormat="1">
      <c r="A152" s="34"/>
      <c r="B152" s="34"/>
      <c r="C152" s="35"/>
      <c r="D152" s="35"/>
      <c r="E152" s="34"/>
      <c r="F152" s="34"/>
      <c r="G152" s="34"/>
      <c r="H152" s="34"/>
      <c r="I152" s="34"/>
      <c r="J152" s="34"/>
      <c r="K152" s="34"/>
    </row>
    <row r="153" spans="1:11" s="64" customFormat="1">
      <c r="A153" s="34"/>
      <c r="B153" s="34"/>
      <c r="C153" s="35"/>
      <c r="D153" s="35"/>
      <c r="E153" s="34"/>
      <c r="F153" s="34"/>
      <c r="G153" s="34"/>
      <c r="H153" s="34"/>
      <c r="I153" s="34"/>
      <c r="J153" s="34"/>
      <c r="K153" s="34"/>
    </row>
    <row r="154" spans="1:11" s="64" customFormat="1">
      <c r="A154" s="34"/>
      <c r="B154" s="34"/>
      <c r="C154" s="35"/>
      <c r="D154" s="35"/>
      <c r="E154" s="34"/>
      <c r="F154" s="34"/>
      <c r="G154" s="34"/>
      <c r="H154" s="34"/>
      <c r="I154" s="34"/>
      <c r="J154" s="34"/>
      <c r="K154" s="34"/>
    </row>
    <row r="155" spans="1:11" s="64" customFormat="1">
      <c r="A155" s="34"/>
      <c r="B155" s="34"/>
      <c r="C155" s="35"/>
      <c r="D155" s="35"/>
      <c r="E155" s="34"/>
      <c r="F155" s="34"/>
      <c r="G155" s="34"/>
      <c r="H155" s="34"/>
      <c r="I155" s="34"/>
      <c r="J155" s="34"/>
      <c r="K155" s="34"/>
    </row>
    <row r="156" spans="1:11" s="64" customFormat="1">
      <c r="A156" s="34"/>
      <c r="B156" s="34"/>
      <c r="C156" s="35"/>
      <c r="D156" s="35"/>
      <c r="E156" s="34"/>
      <c r="F156" s="34"/>
      <c r="G156" s="34"/>
      <c r="H156" s="34"/>
      <c r="I156" s="34"/>
      <c r="J156" s="34"/>
      <c r="K156" s="34"/>
    </row>
    <row r="157" spans="1:11" s="64" customFormat="1">
      <c r="A157" s="34"/>
      <c r="B157" s="34"/>
      <c r="C157" s="35"/>
      <c r="D157" s="35"/>
      <c r="E157" s="34"/>
      <c r="F157" s="34"/>
      <c r="G157" s="34"/>
      <c r="H157" s="34"/>
      <c r="I157" s="34"/>
      <c r="J157" s="34"/>
      <c r="K157" s="34"/>
    </row>
    <row r="158" spans="1:11" s="64" customFormat="1">
      <c r="A158" s="34"/>
      <c r="B158" s="34"/>
      <c r="C158" s="35"/>
      <c r="D158" s="35"/>
      <c r="E158" s="34"/>
      <c r="F158" s="34"/>
      <c r="G158" s="34"/>
      <c r="H158" s="34"/>
      <c r="I158" s="34"/>
      <c r="J158" s="34"/>
      <c r="K158" s="34"/>
    </row>
    <row r="159" spans="1:11" s="64" customFormat="1">
      <c r="A159" s="34"/>
      <c r="B159" s="34"/>
      <c r="C159" s="35"/>
      <c r="D159" s="35"/>
      <c r="E159" s="34"/>
      <c r="F159" s="34"/>
      <c r="G159" s="34"/>
      <c r="H159" s="34"/>
      <c r="I159" s="34"/>
      <c r="J159" s="34"/>
      <c r="K159" s="34"/>
    </row>
    <row r="160" spans="1:11" s="64" customFormat="1">
      <c r="A160" s="34"/>
      <c r="B160" s="34"/>
      <c r="C160" s="35"/>
      <c r="D160" s="35"/>
      <c r="E160" s="34"/>
      <c r="F160" s="34"/>
      <c r="G160" s="34"/>
      <c r="H160" s="34"/>
      <c r="I160" s="34"/>
      <c r="J160" s="34"/>
      <c r="K160" s="34"/>
    </row>
    <row r="161" spans="1:11" s="64" customFormat="1">
      <c r="A161" s="34"/>
      <c r="B161" s="34"/>
      <c r="C161" s="35"/>
      <c r="D161" s="35"/>
      <c r="E161" s="34"/>
      <c r="F161" s="34"/>
      <c r="G161" s="34"/>
      <c r="H161" s="34"/>
      <c r="I161" s="34"/>
      <c r="J161" s="34"/>
      <c r="K161" s="34"/>
    </row>
    <row r="162" spans="1:11" s="64" customFormat="1">
      <c r="A162" s="34"/>
      <c r="B162" s="34"/>
      <c r="C162" s="35"/>
      <c r="D162" s="35"/>
      <c r="E162" s="34"/>
      <c r="F162" s="34"/>
      <c r="G162" s="34"/>
      <c r="H162" s="34"/>
      <c r="I162" s="34"/>
      <c r="J162" s="34"/>
      <c r="K162" s="34"/>
    </row>
    <row r="163" spans="1:11" s="64" customFormat="1">
      <c r="A163" s="34"/>
      <c r="B163" s="34"/>
      <c r="C163" s="35"/>
      <c r="D163" s="35"/>
      <c r="E163" s="34"/>
      <c r="F163" s="34"/>
      <c r="G163" s="34"/>
      <c r="H163" s="34"/>
      <c r="I163" s="34"/>
      <c r="J163" s="34"/>
      <c r="K163" s="34"/>
    </row>
    <row r="164" spans="1:11" s="64" customFormat="1">
      <c r="A164" s="34"/>
      <c r="B164" s="34"/>
      <c r="C164" s="35"/>
      <c r="D164" s="35"/>
      <c r="E164" s="34"/>
      <c r="F164" s="34"/>
      <c r="G164" s="34"/>
      <c r="H164" s="34"/>
      <c r="I164" s="34"/>
      <c r="J164" s="34"/>
      <c r="K164" s="34"/>
    </row>
    <row r="165" spans="1:11" s="64" customFormat="1">
      <c r="A165" s="34"/>
      <c r="B165" s="34"/>
      <c r="C165" s="35"/>
      <c r="D165" s="35"/>
      <c r="E165" s="34"/>
      <c r="F165" s="34"/>
      <c r="G165" s="34"/>
      <c r="H165" s="34"/>
      <c r="I165" s="34"/>
      <c r="J165" s="34"/>
      <c r="K165" s="34"/>
    </row>
    <row r="166" spans="1:11" s="64" customFormat="1">
      <c r="A166" s="34"/>
      <c r="B166" s="34"/>
      <c r="C166" s="35"/>
      <c r="D166" s="35"/>
      <c r="E166" s="34"/>
      <c r="F166" s="34"/>
      <c r="G166" s="34"/>
      <c r="H166" s="34"/>
      <c r="I166" s="34"/>
      <c r="J166" s="34"/>
      <c r="K166" s="34"/>
    </row>
    <row r="167" spans="1:11" s="64" customFormat="1">
      <c r="A167" s="34"/>
      <c r="B167" s="34"/>
      <c r="C167" s="35"/>
      <c r="D167" s="35"/>
      <c r="E167" s="34"/>
      <c r="F167" s="34"/>
      <c r="G167" s="34"/>
      <c r="H167" s="34"/>
      <c r="I167" s="34"/>
      <c r="J167" s="34"/>
      <c r="K167" s="34"/>
    </row>
    <row r="168" spans="1:11" s="64" customFormat="1">
      <c r="A168" s="34"/>
      <c r="B168" s="34"/>
      <c r="C168" s="35"/>
      <c r="D168" s="35"/>
      <c r="E168" s="34"/>
      <c r="F168" s="34"/>
      <c r="G168" s="34"/>
      <c r="H168" s="34"/>
      <c r="I168" s="34"/>
      <c r="J168" s="34"/>
      <c r="K168" s="34"/>
    </row>
    <row r="169" spans="1:11" s="64" customFormat="1">
      <c r="A169" s="34"/>
      <c r="B169" s="34"/>
      <c r="C169" s="35"/>
      <c r="D169" s="35"/>
      <c r="E169" s="34"/>
      <c r="F169" s="34"/>
      <c r="G169" s="34"/>
      <c r="H169" s="34"/>
      <c r="I169" s="34"/>
      <c r="J169" s="34"/>
      <c r="K169" s="34"/>
    </row>
    <row r="170" spans="1:11" s="64" customFormat="1">
      <c r="A170" s="34"/>
      <c r="B170" s="34"/>
      <c r="C170" s="35"/>
      <c r="D170" s="35"/>
      <c r="E170" s="34"/>
      <c r="F170" s="34"/>
      <c r="G170" s="34"/>
      <c r="H170" s="34"/>
      <c r="I170" s="34"/>
      <c r="J170" s="34"/>
      <c r="K170" s="34"/>
    </row>
    <row r="171" spans="1:11" s="64" customFormat="1">
      <c r="A171" s="34"/>
      <c r="B171" s="34"/>
      <c r="C171" s="35"/>
      <c r="D171" s="35"/>
      <c r="E171" s="34"/>
      <c r="F171" s="34"/>
      <c r="G171" s="34"/>
      <c r="H171" s="34"/>
      <c r="I171" s="34"/>
      <c r="J171" s="34"/>
      <c r="K171" s="34"/>
    </row>
    <row r="172" spans="1:11" s="64" customFormat="1">
      <c r="A172" s="34"/>
      <c r="B172" s="34"/>
      <c r="C172" s="35"/>
      <c r="D172" s="35"/>
      <c r="E172" s="34"/>
      <c r="F172" s="34"/>
      <c r="G172" s="34"/>
      <c r="H172" s="34"/>
      <c r="I172" s="34"/>
      <c r="J172" s="34"/>
      <c r="K172" s="34"/>
    </row>
    <row r="173" spans="1:11" s="64" customFormat="1">
      <c r="A173" s="34"/>
      <c r="B173" s="34"/>
      <c r="C173" s="35"/>
      <c r="D173" s="35"/>
      <c r="E173" s="34"/>
      <c r="F173" s="34"/>
      <c r="G173" s="34"/>
      <c r="H173" s="34"/>
      <c r="I173" s="34"/>
      <c r="J173" s="34"/>
      <c r="K173" s="34"/>
    </row>
    <row r="174" spans="1:11" s="64" customFormat="1">
      <c r="A174" s="34"/>
      <c r="B174" s="34"/>
      <c r="C174" s="35"/>
      <c r="D174" s="35"/>
      <c r="E174" s="34"/>
      <c r="F174" s="34"/>
      <c r="G174" s="34"/>
      <c r="H174" s="34"/>
      <c r="I174" s="34"/>
      <c r="J174" s="34"/>
      <c r="K174" s="34"/>
    </row>
    <row r="175" spans="1:11" s="64" customFormat="1">
      <c r="A175" s="34"/>
      <c r="B175" s="34"/>
      <c r="C175" s="35"/>
      <c r="D175" s="35"/>
      <c r="E175" s="34"/>
      <c r="F175" s="34"/>
      <c r="G175" s="34"/>
      <c r="H175" s="34"/>
      <c r="I175" s="34"/>
      <c r="J175" s="34"/>
      <c r="K175" s="34"/>
    </row>
    <row r="176" spans="1:11" s="64" customFormat="1">
      <c r="A176" s="34"/>
      <c r="B176" s="34"/>
      <c r="C176" s="35"/>
      <c r="D176" s="35"/>
      <c r="E176" s="34"/>
      <c r="F176" s="34"/>
      <c r="G176" s="34"/>
      <c r="H176" s="34"/>
      <c r="I176" s="34"/>
      <c r="J176" s="34"/>
      <c r="K176" s="34"/>
    </row>
    <row r="177" spans="1:11" s="64" customFormat="1">
      <c r="A177" s="34"/>
      <c r="B177" s="34"/>
      <c r="C177" s="35"/>
      <c r="D177" s="35"/>
      <c r="E177" s="34"/>
      <c r="F177" s="34"/>
      <c r="G177" s="34"/>
      <c r="H177" s="34"/>
      <c r="I177" s="34"/>
      <c r="J177" s="34"/>
      <c r="K177" s="34"/>
    </row>
    <row r="178" spans="1:11" s="64" customFormat="1">
      <c r="A178" s="34"/>
      <c r="B178" s="34"/>
      <c r="C178" s="35"/>
      <c r="D178" s="35"/>
      <c r="E178" s="34"/>
      <c r="F178" s="34"/>
      <c r="G178" s="34"/>
      <c r="H178" s="34"/>
      <c r="I178" s="34"/>
      <c r="J178" s="34"/>
      <c r="K178" s="34"/>
    </row>
    <row r="179" spans="1:11" s="64" customFormat="1">
      <c r="A179" s="34"/>
      <c r="B179" s="34"/>
      <c r="C179" s="35"/>
      <c r="D179" s="35"/>
      <c r="E179" s="34"/>
      <c r="F179" s="34"/>
      <c r="G179" s="34"/>
      <c r="H179" s="34"/>
      <c r="I179" s="34"/>
      <c r="J179" s="34"/>
      <c r="K179" s="34"/>
    </row>
    <row r="180" spans="1:11" s="64" customFormat="1">
      <c r="A180" s="34"/>
      <c r="B180" s="34"/>
      <c r="C180" s="35"/>
      <c r="D180" s="35"/>
      <c r="E180" s="34"/>
      <c r="F180" s="34"/>
      <c r="G180" s="34"/>
      <c r="H180" s="34"/>
      <c r="I180" s="34"/>
      <c r="J180" s="34"/>
      <c r="K180" s="34"/>
    </row>
    <row r="181" spans="1:11" s="64" customFormat="1">
      <c r="A181" s="34"/>
      <c r="B181" s="34"/>
      <c r="C181" s="35"/>
      <c r="D181" s="35"/>
      <c r="E181" s="34"/>
      <c r="F181" s="34"/>
      <c r="G181" s="34"/>
      <c r="H181" s="34"/>
      <c r="I181" s="34"/>
      <c r="J181" s="34"/>
      <c r="K181" s="34"/>
    </row>
    <row r="182" spans="1:11" s="64" customFormat="1">
      <c r="A182" s="34"/>
      <c r="B182" s="34"/>
      <c r="C182" s="35"/>
      <c r="D182" s="35"/>
      <c r="E182" s="34"/>
      <c r="F182" s="34"/>
      <c r="G182" s="34"/>
      <c r="H182" s="34"/>
      <c r="I182" s="34"/>
      <c r="J182" s="34"/>
      <c r="K182" s="34"/>
    </row>
  </sheetData>
  <dataConsolidate/>
  <mergeCells count="5">
    <mergeCell ref="B20:D20"/>
    <mergeCell ref="A18:D18"/>
    <mergeCell ref="B19:D19"/>
    <mergeCell ref="B16:D16"/>
    <mergeCell ref="B17:D17"/>
  </mergeCells>
  <pageMargins left="0.25" right="0.25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9">
    <tabColor rgb="FF00B050"/>
    <pageSetUpPr fitToPage="1"/>
  </sheetPr>
  <dimension ref="A1:D16"/>
  <sheetViews>
    <sheetView showGridLines="0" zoomScaleNormal="100" workbookViewId="0">
      <selection activeCell="D31" sqref="D31"/>
    </sheetView>
  </sheetViews>
  <sheetFormatPr defaultColWidth="9.1796875" defaultRowHeight="11.5"/>
  <cols>
    <col min="1" max="1" width="63.26953125" style="34" customWidth="1"/>
    <col min="2" max="2" width="15.26953125" style="34" customWidth="1"/>
    <col min="3" max="3" width="10.26953125" style="35" bestFit="1" customWidth="1"/>
    <col min="4" max="4" width="9.26953125" style="34" customWidth="1"/>
    <col min="5" max="5" width="9.1796875" style="34" customWidth="1"/>
    <col min="6" max="16384" width="9.1796875" style="34"/>
  </cols>
  <sheetData>
    <row r="1" spans="1:4" s="68" customFormat="1" ht="14.25" customHeight="1">
      <c r="A1" s="535" t="s">
        <v>60</v>
      </c>
      <c r="B1" s="536"/>
      <c r="C1" s="523" t="s">
        <v>1273</v>
      </c>
      <c r="D1" s="523" t="s">
        <v>1153</v>
      </c>
    </row>
    <row r="2" spans="1:4" s="70" customFormat="1" ht="21">
      <c r="A2" s="522" t="s">
        <v>20</v>
      </c>
      <c r="C2" s="447" t="s">
        <v>1128</v>
      </c>
      <c r="D2" s="447" t="s">
        <v>1128</v>
      </c>
    </row>
    <row r="3" spans="1:4">
      <c r="A3" s="493" t="s">
        <v>415</v>
      </c>
      <c r="B3" s="521" t="s">
        <v>229</v>
      </c>
      <c r="C3" s="467" t="s">
        <v>1367</v>
      </c>
      <c r="D3" s="494" t="s">
        <v>1241</v>
      </c>
    </row>
    <row r="4" spans="1:4" ht="21">
      <c r="A4" s="493" t="s">
        <v>416</v>
      </c>
      <c r="B4" s="521" t="s">
        <v>231</v>
      </c>
      <c r="C4" s="467" t="s">
        <v>195</v>
      </c>
      <c r="D4" s="494" t="s">
        <v>195</v>
      </c>
    </row>
    <row r="5" spans="1:4" s="37" customFormat="1">
      <c r="A5" s="496" t="s">
        <v>417</v>
      </c>
      <c r="B5" s="521" t="s">
        <v>369</v>
      </c>
      <c r="C5" s="474" t="s">
        <v>1368</v>
      </c>
      <c r="D5" s="492" t="s">
        <v>1242</v>
      </c>
    </row>
    <row r="6" spans="1:4">
      <c r="A6" s="493" t="s">
        <v>418</v>
      </c>
      <c r="B6" s="521" t="s">
        <v>235</v>
      </c>
      <c r="C6" s="467" t="s">
        <v>1369</v>
      </c>
      <c r="D6" s="494" t="s">
        <v>1243</v>
      </c>
    </row>
    <row r="7" spans="1:4">
      <c r="A7" s="493" t="s">
        <v>419</v>
      </c>
      <c r="B7" s="521" t="s">
        <v>89</v>
      </c>
      <c r="C7" s="467" t="s">
        <v>1174</v>
      </c>
      <c r="D7" s="494" t="s">
        <v>1244</v>
      </c>
    </row>
    <row r="8" spans="1:4">
      <c r="A8" s="493" t="s">
        <v>385</v>
      </c>
      <c r="B8" s="521" t="s">
        <v>78</v>
      </c>
      <c r="C8" s="467" t="s">
        <v>1370</v>
      </c>
      <c r="D8" s="494" t="s">
        <v>1245</v>
      </c>
    </row>
    <row r="9" spans="1:4">
      <c r="A9" s="493" t="s">
        <v>1365</v>
      </c>
      <c r="B9" s="521" t="s">
        <v>325</v>
      </c>
      <c r="C9" s="467" t="s">
        <v>1371</v>
      </c>
      <c r="D9" s="494" t="s">
        <v>1246</v>
      </c>
    </row>
    <row r="10" spans="1:4">
      <c r="A10" s="493" t="s">
        <v>386</v>
      </c>
      <c r="B10" s="504" t="s">
        <v>290</v>
      </c>
      <c r="C10" s="467" t="s">
        <v>437</v>
      </c>
      <c r="D10" s="494" t="s">
        <v>1247</v>
      </c>
    </row>
    <row r="11" spans="1:4">
      <c r="A11" s="493" t="s">
        <v>390</v>
      </c>
      <c r="B11" s="504" t="s">
        <v>294</v>
      </c>
      <c r="C11" s="467" t="s">
        <v>1372</v>
      </c>
      <c r="D11" s="494" t="s">
        <v>1145</v>
      </c>
    </row>
    <row r="12" spans="1:4">
      <c r="A12" s="493" t="s">
        <v>391</v>
      </c>
      <c r="B12" s="504" t="s">
        <v>328</v>
      </c>
      <c r="C12" s="467" t="s">
        <v>1373</v>
      </c>
      <c r="D12" s="494" t="s">
        <v>1248</v>
      </c>
    </row>
    <row r="13" spans="1:4">
      <c r="A13" s="493" t="s">
        <v>1366</v>
      </c>
      <c r="B13" s="504" t="s">
        <v>378</v>
      </c>
      <c r="C13" s="467" t="s">
        <v>1374</v>
      </c>
      <c r="D13" s="494" t="s">
        <v>121</v>
      </c>
    </row>
    <row r="14" spans="1:4" s="37" customFormat="1">
      <c r="A14" s="496" t="s">
        <v>13</v>
      </c>
      <c r="B14" s="521" t="s">
        <v>420</v>
      </c>
      <c r="C14" s="474" t="s">
        <v>1375</v>
      </c>
      <c r="D14" s="492" t="s">
        <v>1249</v>
      </c>
    </row>
    <row r="15" spans="1:4">
      <c r="A15" s="537" t="s">
        <v>60</v>
      </c>
      <c r="B15" s="537" t="s">
        <v>421</v>
      </c>
      <c r="C15" s="475" t="s">
        <v>1271</v>
      </c>
      <c r="D15" s="538" t="s">
        <v>1166</v>
      </c>
    </row>
    <row r="16" spans="1:4" s="43" customFormat="1" ht="3.5">
      <c r="A16" s="526"/>
      <c r="B16" s="526"/>
      <c r="C16" s="527"/>
    </row>
  </sheetData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5">
    <tabColor theme="5" tint="0.39997558519241921"/>
  </sheetPr>
  <dimension ref="A1:P211"/>
  <sheetViews>
    <sheetView zoomScaleNormal="100" workbookViewId="0">
      <selection activeCell="C189" sqref="C189"/>
    </sheetView>
  </sheetViews>
  <sheetFormatPr defaultColWidth="9.1796875" defaultRowHeight="12.5" outlineLevelRow="1"/>
  <cols>
    <col min="1" max="1" width="3" style="1" customWidth="1"/>
    <col min="2" max="2" width="27.26953125" style="1" bestFit="1" customWidth="1"/>
    <col min="3" max="3" width="10.7265625" style="12" customWidth="1"/>
    <col min="4" max="4" width="10.7265625" style="28" customWidth="1"/>
    <col min="5" max="5" width="10.7265625" style="1" customWidth="1"/>
    <col min="6" max="6" width="3" style="1" customWidth="1"/>
    <col min="7" max="7" width="7.1796875" style="1" customWidth="1"/>
    <col min="8" max="9" width="14.26953125" style="1" customWidth="1"/>
    <col min="10" max="10" width="7.1796875" style="1" customWidth="1"/>
    <col min="11" max="11" width="3" style="1" customWidth="1"/>
    <col min="12" max="16384" width="9.1796875" style="1"/>
  </cols>
  <sheetData>
    <row r="1" spans="2:5" ht="15.75" customHeight="1"/>
    <row r="2" spans="2:5" ht="15.75" customHeight="1">
      <c r="B2" s="14" t="s">
        <v>92</v>
      </c>
      <c r="C2" s="12" t="s">
        <v>97</v>
      </c>
      <c r="E2" s="1" t="e">
        <f>B2&amp;"
"&amp;IF(#REF!="N","€ "&amp;figintl(C2,1,#REF!,"X",#REF!)&amp;"
mln",IF(#REF!="F",figintl(C2,1,#REF!,"X",#REF!)&amp;"
M€","€"&amp;figintl(C2,1,#REF!,"X",#REF!)&amp;"
million"))</f>
        <v>#REF!</v>
      </c>
    </row>
    <row r="3" spans="2:5" s="7" customFormat="1" ht="15.75" customHeight="1">
      <c r="B3" s="5" t="s">
        <v>6</v>
      </c>
      <c r="C3" s="18" t="s">
        <v>70</v>
      </c>
      <c r="D3" s="29" t="s">
        <v>0</v>
      </c>
      <c r="E3" s="5" t="s">
        <v>11</v>
      </c>
    </row>
    <row r="4" spans="2:5" ht="15.75" customHeight="1">
      <c r="B4" s="38" t="s">
        <v>80</v>
      </c>
      <c r="C4" s="38">
        <v>4074.54668698146</v>
      </c>
      <c r="D4" s="19">
        <f>C4/C$9</f>
        <v>0.30368698849897391</v>
      </c>
      <c r="E4" s="22" t="e">
        <f ca="1">pieadjust(D4,D$4:D$7,2)</f>
        <v>#NAME?</v>
      </c>
    </row>
    <row r="5" spans="2:5" ht="15.75" customHeight="1">
      <c r="B5" s="42" t="s">
        <v>81</v>
      </c>
      <c r="C5" s="42">
        <v>4496.0177707125304</v>
      </c>
      <c r="D5" s="20">
        <f>C5/C$9</f>
        <v>0.33510036868348475</v>
      </c>
      <c r="E5" s="23" t="e">
        <f ca="1">pieadjust(D5,D$4:D$7,2)</f>
        <v>#NAME?</v>
      </c>
    </row>
    <row r="6" spans="2:5" ht="15.75" customHeight="1">
      <c r="B6" s="42" t="s">
        <v>82</v>
      </c>
      <c r="C6" s="42">
        <v>4846.3642922686595</v>
      </c>
      <c r="D6" s="20">
        <f>C6/C$9</f>
        <v>0.36121264281754129</v>
      </c>
      <c r="E6" s="23" t="e">
        <f ca="1">pieadjust(D6,D$4:D$7,2)</f>
        <v>#NAME?</v>
      </c>
    </row>
    <row r="7" spans="2:5" ht="15.75" hidden="1" customHeight="1" outlineLevel="1">
      <c r="B7" s="42" t="s">
        <v>83</v>
      </c>
      <c r="C7" s="42">
        <v>0</v>
      </c>
      <c r="D7" s="20">
        <f>C7/C$9</f>
        <v>0</v>
      </c>
      <c r="E7" s="23" t="e">
        <f ca="1">pieadjust(D7,D$4:D$7,2)</f>
        <v>#NAME?</v>
      </c>
    </row>
    <row r="8" spans="2:5" ht="15.75" hidden="1" customHeight="1" outlineLevel="1" collapsed="1">
      <c r="B8" s="42" t="s">
        <v>85</v>
      </c>
      <c r="C8" s="42">
        <v>9.2853896281503694</v>
      </c>
      <c r="D8" s="39"/>
      <c r="E8" s="23" t="e">
        <f ca="1">pieadjust(D8,D$4:D$7,2)</f>
        <v>#NAME?</v>
      </c>
    </row>
    <row r="9" spans="2:5" ht="15.75" customHeight="1" collapsed="1">
      <c r="B9" s="11" t="s">
        <v>13</v>
      </c>
      <c r="C9" s="102">
        <f>SUM(C4:C7)</f>
        <v>13416.92874996265</v>
      </c>
      <c r="D9" s="10">
        <f>SUM(D4:D7)</f>
        <v>1</v>
      </c>
      <c r="E9" s="10" t="e">
        <f ca="1">SUM(E4:E7)</f>
        <v>#NAME?</v>
      </c>
    </row>
    <row r="10" spans="2:5" s="3" customFormat="1" ht="15.75" customHeight="1">
      <c r="B10" s="8" t="s">
        <v>9</v>
      </c>
      <c r="C10" s="16">
        <f>C2-SUM(C4:C8)</f>
        <v>-13412.788139590801</v>
      </c>
      <c r="D10" s="30"/>
      <c r="E10" s="9" t="e">
        <f ca="1">1-SUM(E4:E8)</f>
        <v>#NAME?</v>
      </c>
    </row>
    <row r="11" spans="2:5" ht="37.5" customHeight="1"/>
    <row r="12" spans="2:5" ht="75" customHeight="1"/>
    <row r="13" spans="2:5" ht="75" customHeight="1"/>
    <row r="14" spans="2:5" ht="37.5" customHeight="1"/>
    <row r="22" spans="1:7" ht="15.75" customHeight="1">
      <c r="B22" s="14" t="s">
        <v>94</v>
      </c>
      <c r="C22" s="12" t="s">
        <v>91</v>
      </c>
      <c r="E22" s="1" t="e">
        <f>B22&amp;"
"&amp;IF(#REF!="N","€ "&amp;figintl(C22,1,#REF!,"X",#REF!)&amp;"
mln",IF(#REF!="F",figintl(C22,1,#REF!,"X",#REF!)&amp;"
M€","€"&amp;figintl(C22,1,#REF!,"X",#REF!)&amp;"
million"))</f>
        <v>#REF!</v>
      </c>
    </row>
    <row r="23" spans="1:7" s="7" customFormat="1" ht="15.75" customHeight="1">
      <c r="B23" s="5" t="s">
        <v>6</v>
      </c>
      <c r="C23" s="18" t="s">
        <v>70</v>
      </c>
      <c r="D23" s="29" t="s">
        <v>0</v>
      </c>
      <c r="E23" s="5" t="s">
        <v>11</v>
      </c>
    </row>
    <row r="24" spans="1:7" ht="15.75" customHeight="1">
      <c r="B24" s="38" t="s">
        <v>80</v>
      </c>
      <c r="C24" s="38">
        <v>1290.4221623640201</v>
      </c>
      <c r="D24" s="19">
        <f>C24/C$29</f>
        <v>0.37705698490844569</v>
      </c>
      <c r="E24" s="22" t="e">
        <f ca="1">pieadjust(D24,D$24:D$27,2)</f>
        <v>#NAME?</v>
      </c>
      <c r="G24" s="33"/>
    </row>
    <row r="25" spans="1:7" ht="15.75" customHeight="1">
      <c r="B25" s="42" t="s">
        <v>81</v>
      </c>
      <c r="C25" s="42">
        <v>1188.1028588438298</v>
      </c>
      <c r="D25" s="20">
        <f>C25/C$29</f>
        <v>0.34715963099708919</v>
      </c>
      <c r="E25" s="23" t="e">
        <f ca="1">pieadjust(D25,D$24:D$27,2)</f>
        <v>#NAME?</v>
      </c>
      <c r="G25" s="33"/>
    </row>
    <row r="26" spans="1:7" ht="15.75" customHeight="1">
      <c r="B26" s="42" t="s">
        <v>82</v>
      </c>
      <c r="C26" s="42">
        <v>943.82813497980499</v>
      </c>
      <c r="D26" s="20">
        <f>C26/C$29</f>
        <v>0.27578338409446512</v>
      </c>
      <c r="E26" s="23" t="e">
        <f ca="1">pieadjust(D26,D$24:D$27,2)</f>
        <v>#NAME?</v>
      </c>
      <c r="G26" s="33"/>
    </row>
    <row r="27" spans="1:7" ht="15.75" hidden="1" customHeight="1" outlineLevel="1">
      <c r="B27" s="42" t="s">
        <v>83</v>
      </c>
      <c r="C27" s="42">
        <v>0</v>
      </c>
      <c r="D27" s="20">
        <f>C27/C$29</f>
        <v>0</v>
      </c>
      <c r="E27" s="23" t="e">
        <f ca="1">pieadjust(D27,D$24:D$27,2)</f>
        <v>#NAME?</v>
      </c>
      <c r="G27" s="33"/>
    </row>
    <row r="28" spans="1:7" ht="15.75" hidden="1" customHeight="1" outlineLevel="1" collapsed="1">
      <c r="A28" s="1" t="s">
        <v>16</v>
      </c>
      <c r="B28" s="62" t="s">
        <v>85</v>
      </c>
      <c r="C28" s="42">
        <v>-193.8044505800849</v>
      </c>
      <c r="D28" s="41"/>
      <c r="E28" s="23" t="e">
        <f ca="1">pieadjust(D28,D$24:D$27,2)</f>
        <v>#NAME?</v>
      </c>
    </row>
    <row r="29" spans="1:7" ht="15.75" customHeight="1" collapsed="1">
      <c r="B29" s="11" t="s">
        <v>13</v>
      </c>
      <c r="C29" s="102">
        <f>SUM(C24:C27)</f>
        <v>3422.3531561876548</v>
      </c>
      <c r="D29" s="10">
        <f>SUM(D24:D27)</f>
        <v>1</v>
      </c>
      <c r="E29" s="10" t="e">
        <f ca="1">SUM(E24:E27)</f>
        <v>#NAME?</v>
      </c>
      <c r="G29" s="33"/>
    </row>
    <row r="30" spans="1:7" s="3" customFormat="1" ht="15.75" customHeight="1">
      <c r="B30" s="8" t="s">
        <v>9</v>
      </c>
      <c r="C30" s="16">
        <f>C22-SUM(C24:C28)</f>
        <v>-3225.3197056075701</v>
      </c>
      <c r="D30" s="30"/>
      <c r="E30" s="9" t="e">
        <f ca="1">1-SUM(E24:E28)</f>
        <v>#NAME?</v>
      </c>
    </row>
    <row r="31" spans="1:7" ht="37.5" customHeight="1"/>
    <row r="32" spans="1:7" ht="75" customHeight="1"/>
    <row r="33" spans="2:7" ht="75" customHeight="1"/>
    <row r="34" spans="2:7" ht="37.5" customHeight="1"/>
    <row r="42" spans="2:7" ht="15.75" customHeight="1">
      <c r="B42" s="14" t="s">
        <v>95</v>
      </c>
      <c r="C42" s="12" t="s">
        <v>98</v>
      </c>
      <c r="E42" s="1" t="e">
        <f>B42&amp;"
"&amp;IF(#REF!="N","€ "&amp;figintl(C42,1,#REF!,"X",#REF!)&amp;"
mln",IF(#REF!="F",figintl(C42,1,#REF!,"X",#REF!)&amp;"
M€","€"&amp;figintl(C42,1,#REF!,"X",#REF!)&amp;"
million"))</f>
        <v>#REF!</v>
      </c>
    </row>
    <row r="43" spans="2:7" s="7" customFormat="1" ht="15.75" customHeight="1">
      <c r="B43" s="5" t="s">
        <v>6</v>
      </c>
      <c r="C43" s="18" t="s">
        <v>70</v>
      </c>
      <c r="D43" s="29" t="s">
        <v>0</v>
      </c>
      <c r="E43" s="5" t="s">
        <v>11</v>
      </c>
    </row>
    <row r="44" spans="2:7" ht="15.75" customHeight="1">
      <c r="B44" s="38" t="s">
        <v>80</v>
      </c>
      <c r="C44" s="38">
        <v>1008.63045610467</v>
      </c>
      <c r="D44" s="22">
        <f>C44/C$49</f>
        <v>0.37176208301433122</v>
      </c>
      <c r="E44" s="22" t="e">
        <f ca="1">pieadjust(D44,D$44:D$47,2)</f>
        <v>#NAME?</v>
      </c>
      <c r="G44" s="33"/>
    </row>
    <row r="45" spans="2:7" ht="15.75" customHeight="1">
      <c r="B45" s="42" t="s">
        <v>81</v>
      </c>
      <c r="C45" s="42">
        <v>943.46</v>
      </c>
      <c r="D45" s="23">
        <f>C45/C$49</f>
        <v>0.3477414871996517</v>
      </c>
      <c r="E45" s="23" t="e">
        <f ca="1">pieadjust(D45,D$44:D$47,2)</f>
        <v>#NAME?</v>
      </c>
      <c r="G45" s="33"/>
    </row>
    <row r="46" spans="2:7" ht="15.75" customHeight="1">
      <c r="B46" s="42" t="s">
        <v>82</v>
      </c>
      <c r="C46" s="42">
        <v>761.01693754469193</v>
      </c>
      <c r="D46" s="23">
        <f>C46/C$49</f>
        <v>0.28049642978601702</v>
      </c>
      <c r="E46" s="23" t="e">
        <f ca="1">pieadjust(D46,D$44:D$47,2)</f>
        <v>#NAME?</v>
      </c>
      <c r="G46" s="33"/>
    </row>
    <row r="47" spans="2:7" ht="15.75" customHeight="1" outlineLevel="1">
      <c r="B47" s="42" t="s">
        <v>83</v>
      </c>
      <c r="C47" s="42">
        <v>0</v>
      </c>
      <c r="D47" s="23">
        <f>C47/C$49</f>
        <v>0</v>
      </c>
      <c r="E47" s="23" t="e">
        <f ca="1">pieadjust(D47,D$44:D$47,2)</f>
        <v>#NAME?</v>
      </c>
      <c r="G47" s="33"/>
    </row>
    <row r="48" spans="2:7" ht="15.75" customHeight="1" outlineLevel="1" collapsed="1">
      <c r="B48" s="62" t="s">
        <v>85</v>
      </c>
      <c r="C48" s="62">
        <v>-286.94494788863176</v>
      </c>
      <c r="D48" s="40"/>
      <c r="E48" s="23" t="e">
        <f ca="1">pieadjust(D48,D$44:D$47,2)</f>
        <v>#NAME?</v>
      </c>
    </row>
    <row r="49" spans="2:7" ht="15.75" customHeight="1">
      <c r="B49" s="11" t="s">
        <v>13</v>
      </c>
      <c r="C49" s="102">
        <f>SUM(C44:C47)</f>
        <v>2713.1073936493622</v>
      </c>
      <c r="D49" s="10">
        <f>SUM(D44:D47)</f>
        <v>1</v>
      </c>
      <c r="E49" s="10" t="e">
        <f ca="1">SUM(E44:E47)</f>
        <v>#NAME?</v>
      </c>
      <c r="G49" s="33"/>
    </row>
    <row r="50" spans="2:7" s="3" customFormat="1" ht="15.75" customHeight="1">
      <c r="B50" s="8" t="s">
        <v>9</v>
      </c>
      <c r="C50" s="16">
        <f>C42-SUM(C44:C48)</f>
        <v>-2423.7364457607305</v>
      </c>
      <c r="D50" s="30"/>
      <c r="E50" s="9" t="e">
        <f ca="1">1-SUM(E44:E48)</f>
        <v>#NAME?</v>
      </c>
    </row>
    <row r="51" spans="2:7" ht="37.5" customHeight="1"/>
    <row r="52" spans="2:7" ht="75" customHeight="1"/>
    <row r="53" spans="2:7" ht="75" customHeight="1"/>
    <row r="54" spans="2:7" ht="37.5" customHeight="1"/>
    <row r="61" spans="2:7">
      <c r="E61" s="1" t="e">
        <f>B61&amp;"
"&amp;IF(#REF!="N","€"&amp;figintl(C61,1,#REF!,"X",#REF!)&amp;"
miljoen",IF(#REF!="F",figintl(C61,1,#REF!,"X",#REF!)&amp;"
M€","€ "&amp;figintl(C61,1,#REF!,"X",#REF!)&amp;"
mln"))</f>
        <v>#REF!</v>
      </c>
    </row>
    <row r="62" spans="2:7" ht="15.75" customHeight="1">
      <c r="B62" s="14" t="s">
        <v>76</v>
      </c>
      <c r="C62" s="12" t="s">
        <v>79</v>
      </c>
      <c r="E62" s="1" t="e">
        <f>B62&amp;"
"&amp;IF(#REF!="N","€ "&amp;figintl(C62,1,#REF!,"X",#REF!)&amp;"
mln",IF(#REF!="F",figintl(C62,1,#REF!,"X",#REF!)&amp;"
M€","€"&amp;figintl(C62,1,#REF!,"X",#REF!)&amp;"
million"))</f>
        <v>#REF!</v>
      </c>
    </row>
    <row r="63" spans="2:7" s="7" customFormat="1" ht="15.75" customHeight="1">
      <c r="B63" s="5" t="s">
        <v>6</v>
      </c>
      <c r="C63" s="18" t="s">
        <v>70</v>
      </c>
      <c r="D63" s="29" t="s">
        <v>0</v>
      </c>
      <c r="E63" s="5" t="s">
        <v>11</v>
      </c>
    </row>
    <row r="64" spans="2:7" ht="15.75" customHeight="1">
      <c r="B64" s="38" t="s">
        <v>80</v>
      </c>
      <c r="C64" s="38">
        <v>-400</v>
      </c>
      <c r="D64" s="22">
        <f>C64/C$69</f>
        <v>0.39143156308408927</v>
      </c>
      <c r="E64" s="22" t="e">
        <f ca="1">pieadjust(D64,D$64:D$68,2)</f>
        <v>#NAME?</v>
      </c>
      <c r="G64" s="33"/>
    </row>
    <row r="65" spans="2:7" ht="15.75" customHeight="1">
      <c r="B65" s="42" t="s">
        <v>81</v>
      </c>
      <c r="C65" s="42">
        <v>-284</v>
      </c>
      <c r="D65" s="23">
        <f>C65/C$69</f>
        <v>0.27791640978970339</v>
      </c>
      <c r="E65" s="23" t="e">
        <f ca="1">pieadjust(D65,D$64:D$68,2)</f>
        <v>#NAME?</v>
      </c>
      <c r="G65" s="33"/>
    </row>
    <row r="66" spans="2:7" ht="15.75" customHeight="1">
      <c r="B66" s="42" t="s">
        <v>82</v>
      </c>
      <c r="C66" s="42">
        <v>-242</v>
      </c>
      <c r="D66" s="23">
        <f>C66/C$69</f>
        <v>0.23681609566587403</v>
      </c>
      <c r="E66" s="23" t="e">
        <f ca="1">pieadjust(D66,D$64:D$68,2)</f>
        <v>#NAME?</v>
      </c>
      <c r="G66" s="33"/>
    </row>
    <row r="67" spans="2:7" ht="15.75" hidden="1" customHeight="1" outlineLevel="1">
      <c r="B67" s="42" t="s">
        <v>83</v>
      </c>
      <c r="C67" s="42">
        <v>0</v>
      </c>
      <c r="D67" s="23">
        <f>C67/C$69</f>
        <v>0</v>
      </c>
      <c r="E67" s="23" t="e">
        <f ca="1">pieadjust(D67,D$64:D$68,2)</f>
        <v>#NAME?</v>
      </c>
      <c r="G67" s="33"/>
    </row>
    <row r="68" spans="2:7" ht="15.75" customHeight="1" collapsed="1">
      <c r="B68" s="62" t="s">
        <v>85</v>
      </c>
      <c r="C68" s="62">
        <v>-95.889999999999986</v>
      </c>
      <c r="D68" s="23">
        <f>C68/C$69</f>
        <v>9.3835931460333297E-2</v>
      </c>
      <c r="E68" s="23" t="e">
        <f ca="1">pieadjust(D68,D$64:D$68,2)</f>
        <v>#NAME?</v>
      </c>
    </row>
    <row r="69" spans="2:7" ht="15.75" customHeight="1">
      <c r="B69" s="11" t="s">
        <v>13</v>
      </c>
      <c r="C69" s="102">
        <f>SUM(C64:C68)</f>
        <v>-1021.89</v>
      </c>
      <c r="D69" s="10">
        <f>SUM(D64:D67)</f>
        <v>0.90616406853966669</v>
      </c>
      <c r="E69" s="10" t="e">
        <f ca="1">SUM(E64:E67)</f>
        <v>#NAME?</v>
      </c>
      <c r="G69" s="33"/>
    </row>
    <row r="70" spans="2:7" s="3" customFormat="1" ht="15.75" customHeight="1">
      <c r="B70" s="8" t="s">
        <v>9</v>
      </c>
      <c r="C70" s="16">
        <f>C62-SUM(C64:C68)</f>
        <v>1020.8679999999999</v>
      </c>
      <c r="D70" s="30"/>
      <c r="E70" s="9" t="e">
        <f ca="1">1-SUM(E64:E68)</f>
        <v>#NAME?</v>
      </c>
    </row>
    <row r="71" spans="2:7" ht="37.5" customHeight="1"/>
    <row r="72" spans="2:7" ht="75" customHeight="1"/>
    <row r="73" spans="2:7" ht="75" customHeight="1"/>
    <row r="74" spans="2:7" ht="37.5" customHeight="1"/>
    <row r="82" spans="2:7" ht="15.75" customHeight="1">
      <c r="B82" s="14" t="e">
        <f>IF(#REF!="N","O&amp;I",IF(#REF!="F","R&amp;I","R&amp;I"))</f>
        <v>#REF!</v>
      </c>
      <c r="C82" s="12" t="s">
        <v>99</v>
      </c>
      <c r="E82" s="1" t="e">
        <f>B82&amp;"
"&amp;IF(#REF!="N","€ "&amp;figintl(C82,1,#REF!,"X",#REF!)&amp;"
mln",IF(#REF!="F",figintl(C82,1,#REF!,"X",#REF!)&amp;"
M€","€"&amp;figintl(C82,1,#REF!,"X",#REF!)&amp;"
million"))</f>
        <v>#REF!</v>
      </c>
    </row>
    <row r="83" spans="2:7" s="7" customFormat="1" ht="15.75" customHeight="1">
      <c r="B83" s="5" t="s">
        <v>6</v>
      </c>
      <c r="C83" s="18" t="s">
        <v>70</v>
      </c>
      <c r="D83" s="29" t="s">
        <v>0</v>
      </c>
      <c r="E83" s="5" t="s">
        <v>11</v>
      </c>
    </row>
    <row r="84" spans="2:7" ht="15.75" customHeight="1">
      <c r="B84" s="38" t="s">
        <v>80</v>
      </c>
      <c r="C84" s="38">
        <v>-186.433559888221</v>
      </c>
      <c r="D84" s="22">
        <f>C84/C$89</f>
        <v>0.53356420895857148</v>
      </c>
      <c r="E84" s="22" t="e">
        <f ca="1">pieadjust(D84,D$84:D$88,2)</f>
        <v>#NAME?</v>
      </c>
      <c r="G84" s="33"/>
    </row>
    <row r="85" spans="2:7" ht="15.75" customHeight="1">
      <c r="B85" s="42" t="s">
        <v>81</v>
      </c>
      <c r="C85" s="42">
        <v>-28.7345338530032</v>
      </c>
      <c r="D85" s="23">
        <f>C85/C$89</f>
        <v>8.2236904311988157E-2</v>
      </c>
      <c r="E85" s="23" t="e">
        <f ca="1">pieadjust(D85,D$84:D$88,2)</f>
        <v>#NAME?</v>
      </c>
      <c r="G85" s="33"/>
    </row>
    <row r="86" spans="2:7" ht="15.75" customHeight="1">
      <c r="B86" s="42" t="s">
        <v>82</v>
      </c>
      <c r="C86" s="42">
        <v>-115.170267188189</v>
      </c>
      <c r="D86" s="23">
        <f>C86/C$89</f>
        <v>0.32961196763424505</v>
      </c>
      <c r="E86" s="23" t="e">
        <f ca="1">pieadjust(D86,D$84:D$88,2)</f>
        <v>#NAME?</v>
      </c>
      <c r="G86" s="33"/>
    </row>
    <row r="87" spans="2:7" ht="15.75" hidden="1" customHeight="1" outlineLevel="1">
      <c r="B87" s="42" t="s">
        <v>83</v>
      </c>
      <c r="C87" s="42">
        <v>0</v>
      </c>
      <c r="D87" s="23">
        <f>C87/C$89</f>
        <v>0</v>
      </c>
      <c r="E87" s="23" t="e">
        <f ca="1">pieadjust(D87,D$84:D$88,2)</f>
        <v>#NAME?</v>
      </c>
      <c r="G87" s="33"/>
    </row>
    <row r="88" spans="2:7" ht="15.75" customHeight="1" collapsed="1">
      <c r="B88" s="62" t="s">
        <v>85</v>
      </c>
      <c r="C88" s="62">
        <v>-19.073306416318815</v>
      </c>
      <c r="D88" s="101">
        <f>C88/C$89</f>
        <v>5.4586919095195439E-2</v>
      </c>
      <c r="E88" s="101" t="e">
        <f ca="1">pieadjust(D88,D$84:D$88,2)</f>
        <v>#NAME?</v>
      </c>
    </row>
    <row r="89" spans="2:7" ht="15.75" customHeight="1">
      <c r="B89" s="11" t="s">
        <v>13</v>
      </c>
      <c r="C89" s="102">
        <f>SUM(C84:C88)</f>
        <v>-349.41166734573198</v>
      </c>
      <c r="D89" s="10">
        <f>SUM(D84:D87)</f>
        <v>0.94541308090480469</v>
      </c>
      <c r="E89" s="10" t="e">
        <f ca="1">SUM(E84:E87)</f>
        <v>#NAME?</v>
      </c>
      <c r="G89" s="33"/>
    </row>
    <row r="90" spans="2:7" s="3" customFormat="1" ht="15.75" customHeight="1">
      <c r="B90" s="8" t="s">
        <v>9</v>
      </c>
      <c r="C90" s="16">
        <f>C82-SUM(C84:C88)</f>
        <v>0.41166734573198482</v>
      </c>
      <c r="D90" s="30"/>
      <c r="E90" s="9" t="e">
        <f ca="1">1-SUM(E84:E88)</f>
        <v>#NAME?</v>
      </c>
    </row>
    <row r="91" spans="2:7" ht="37.5" customHeight="1"/>
    <row r="92" spans="2:7" ht="75" customHeight="1"/>
    <row r="93" spans="2:7" ht="75" customHeight="1"/>
    <row r="94" spans="2:7" ht="37.5" customHeight="1"/>
    <row r="102" spans="2:7" ht="15.75" customHeight="1">
      <c r="B102" s="14" t="str">
        <f>B2</f>
        <v>Net sales</v>
      </c>
      <c r="C102" s="170" t="s">
        <v>97</v>
      </c>
      <c r="E102" s="1" t="e">
        <f>B102&amp;"
"&amp;IF(#REF!="N","€ "&amp;figintl(C102,1,#REF!,"X",#REF!)&amp;"
mln",IF(#REF!="F",figintl(C102,1,#REF!,"X",#REF!)&amp;"
M€","€"&amp;figintl(C102,1,#REF!,"X",#REF!)&amp;"
million"))</f>
        <v>#REF!</v>
      </c>
    </row>
    <row r="103" spans="2:7" s="7" customFormat="1" ht="15.75" customHeight="1">
      <c r="B103" s="5" t="s">
        <v>12</v>
      </c>
      <c r="C103" s="18" t="str">
        <f>C3</f>
        <v>FY 2022</v>
      </c>
      <c r="D103" s="29" t="s">
        <v>0</v>
      </c>
      <c r="E103" s="5" t="s">
        <v>11</v>
      </c>
    </row>
    <row r="104" spans="2:7" ht="15.75" customHeight="1">
      <c r="B104" s="11" t="s">
        <v>130</v>
      </c>
      <c r="C104" s="15">
        <v>3628.7489126933597</v>
      </c>
      <c r="D104" s="19">
        <f>C104/C$108</f>
        <v>0.27027238848970819</v>
      </c>
      <c r="E104" s="22" t="e">
        <f ca="1">pieadjust(D104,D$104:D$107,2)</f>
        <v>#NAME?</v>
      </c>
      <c r="G104" s="33"/>
    </row>
    <row r="105" spans="2:7" ht="15.75" customHeight="1">
      <c r="B105" s="32" t="s">
        <v>131</v>
      </c>
      <c r="C105" s="17">
        <v>4400.0669341460043</v>
      </c>
      <c r="D105" s="20">
        <f>C105/C$108</f>
        <v>0.32772082842280703</v>
      </c>
      <c r="E105" s="23" t="e">
        <f ca="1">pieadjust(D105,D$104:D$107,2)</f>
        <v>#NAME?</v>
      </c>
      <c r="G105" s="33"/>
    </row>
    <row r="106" spans="2:7" ht="15.75" customHeight="1">
      <c r="B106" s="32" t="s">
        <v>132</v>
      </c>
      <c r="C106" s="17">
        <v>1865.1800005867165</v>
      </c>
      <c r="D106" s="20">
        <f>C106/C$108</f>
        <v>0.13892023555513655</v>
      </c>
      <c r="E106" s="23" t="e">
        <f ca="1">pieadjust(D106,D$104:D$107,2)</f>
        <v>#NAME?</v>
      </c>
      <c r="G106" s="33"/>
    </row>
    <row r="107" spans="2:7" ht="15.75" customHeight="1">
      <c r="B107" s="63" t="s">
        <v>133</v>
      </c>
      <c r="C107" s="17">
        <v>3532.269902364118</v>
      </c>
      <c r="D107" s="21">
        <f>C107/C$108</f>
        <v>0.26308654753234822</v>
      </c>
      <c r="E107" s="23" t="e">
        <f ca="1">pieadjust(D107,D$104:D$107,2)</f>
        <v>#NAME?</v>
      </c>
      <c r="G107" s="33"/>
    </row>
    <row r="108" spans="2:7" ht="15.75" customHeight="1">
      <c r="B108" s="11" t="s">
        <v>13</v>
      </c>
      <c r="C108" s="102">
        <f>SUM(C104:C107)</f>
        <v>13426.265749790198</v>
      </c>
      <c r="D108" s="10">
        <f>SUM(D104:D107)</f>
        <v>1</v>
      </c>
      <c r="E108" s="10" t="e">
        <f ca="1">SUM(E104:E107)</f>
        <v>#NAME?</v>
      </c>
      <c r="G108" s="33"/>
    </row>
    <row r="109" spans="2:7" s="3" customFormat="1" ht="15.75" customHeight="1">
      <c r="B109" s="8" t="s">
        <v>9</v>
      </c>
      <c r="C109" s="16">
        <f>C102-SUM(C104:C107)</f>
        <v>-13412.839749790199</v>
      </c>
      <c r="D109" s="30"/>
      <c r="E109" s="9" t="e">
        <f ca="1">1-SUM(E104:E107)</f>
        <v>#NAME?</v>
      </c>
    </row>
    <row r="110" spans="2:7" ht="37.5" customHeight="1"/>
    <row r="111" spans="2:7" ht="75" customHeight="1"/>
    <row r="112" spans="2:7" ht="75" customHeight="1"/>
    <row r="113" spans="2:7" ht="37.5" customHeight="1"/>
    <row r="122" spans="2:7" ht="15.75" customHeight="1">
      <c r="B122" s="14" t="str">
        <f>B102</f>
        <v>Net sales</v>
      </c>
      <c r="C122" s="171">
        <f>C108</f>
        <v>13426.265749790198</v>
      </c>
      <c r="E122" s="1" t="e">
        <f>B122&amp;"
"&amp;IF(#REF!="N","€ "&amp;figintl(C122,1,#REF!,"X",#REF!)&amp;"
mln",IF(#REF!="F",figintl(C122,1,#REF!,"X",#REF!)&amp;"
M€","€"&amp;figintl(C122,1,#REF!,"X",#REF!)&amp;"
million"))</f>
        <v>#REF!</v>
      </c>
    </row>
    <row r="123" spans="2:7" s="7" customFormat="1" ht="15.75" customHeight="1">
      <c r="B123" s="5" t="s">
        <v>12</v>
      </c>
      <c r="C123" s="230" t="s">
        <v>49</v>
      </c>
      <c r="D123" s="29" t="s">
        <v>0</v>
      </c>
      <c r="E123" s="5" t="s">
        <v>11</v>
      </c>
    </row>
    <row r="124" spans="2:7" ht="15.75" customHeight="1">
      <c r="B124" s="11" t="s">
        <v>33</v>
      </c>
      <c r="C124" s="214">
        <v>2589.743034725203</v>
      </c>
      <c r="D124" s="22">
        <f>C124/C$134</f>
        <v>0.25466527389623134</v>
      </c>
      <c r="E124" s="22" t="e">
        <f ca="1">pieadjust(D124,C$124:C$133,2)</f>
        <v>#NAME?</v>
      </c>
      <c r="G124" s="33"/>
    </row>
    <row r="125" spans="2:7" ht="15.75" customHeight="1">
      <c r="B125" s="32" t="s">
        <v>34</v>
      </c>
      <c r="C125" s="215">
        <v>538.26912894926113</v>
      </c>
      <c r="D125" s="23">
        <f t="shared" ref="D125:D133" si="0">C125/C$134</f>
        <v>5.2931296007248378E-2</v>
      </c>
      <c r="E125" s="23" t="e">
        <f t="shared" ref="E125:E133" ca="1" si="1">pieadjust(D125,C$124:C$133,2)</f>
        <v>#NAME?</v>
      </c>
      <c r="G125" s="33"/>
    </row>
    <row r="126" spans="2:7" ht="15.75" customHeight="1">
      <c r="B126" s="32" t="s">
        <v>35</v>
      </c>
      <c r="C126" s="215">
        <v>1377.4570240007827</v>
      </c>
      <c r="D126" s="23">
        <f t="shared" si="0"/>
        <v>0.13545377498608441</v>
      </c>
      <c r="E126" s="23" t="e">
        <f t="shared" ca="1" si="1"/>
        <v>#NAME?</v>
      </c>
      <c r="G126" s="33"/>
    </row>
    <row r="127" spans="2:7" ht="15.75" customHeight="1">
      <c r="B127" s="32" t="s">
        <v>36</v>
      </c>
      <c r="C127" s="215">
        <v>1204.4932621893927</v>
      </c>
      <c r="D127" s="23">
        <f t="shared" si="0"/>
        <v>0.1184451902789557</v>
      </c>
      <c r="E127" s="23" t="e">
        <f t="shared" ca="1" si="1"/>
        <v>#NAME?</v>
      </c>
      <c r="G127" s="33"/>
    </row>
    <row r="128" spans="2:7" ht="15.75" customHeight="1">
      <c r="B128" s="32" t="s">
        <v>37</v>
      </c>
      <c r="C128" s="215">
        <v>1776.9081606524044</v>
      </c>
      <c r="D128" s="23">
        <f t="shared" si="0"/>
        <v>0.17473424866996876</v>
      </c>
      <c r="E128" s="23" t="e">
        <f t="shared" ca="1" si="1"/>
        <v>#NAME?</v>
      </c>
      <c r="G128" s="33"/>
    </row>
    <row r="129" spans="2:7" ht="15.75" customHeight="1">
      <c r="B129" s="32" t="s">
        <v>38</v>
      </c>
      <c r="C129" s="215">
        <v>795.31297140691515</v>
      </c>
      <c r="D129" s="23">
        <f t="shared" si="0"/>
        <v>7.8207989356773755E-2</v>
      </c>
      <c r="E129" s="23" t="e">
        <f t="shared" ca="1" si="1"/>
        <v>#NAME?</v>
      </c>
      <c r="G129" s="33"/>
    </row>
    <row r="130" spans="2:7" ht="15.75" hidden="1" customHeight="1" outlineLevel="1">
      <c r="B130" s="32"/>
      <c r="C130" s="215"/>
      <c r="D130" s="23">
        <f t="shared" si="0"/>
        <v>0</v>
      </c>
      <c r="E130" s="23" t="e">
        <f t="shared" ca="1" si="1"/>
        <v>#NAME?</v>
      </c>
      <c r="G130" s="33"/>
    </row>
    <row r="131" spans="2:7" ht="15.75" hidden="1" customHeight="1" outlineLevel="1">
      <c r="B131" s="32"/>
      <c r="C131" s="215"/>
      <c r="D131" s="23">
        <f t="shared" si="0"/>
        <v>0</v>
      </c>
      <c r="E131" s="23" t="e">
        <f t="shared" ca="1" si="1"/>
        <v>#NAME?</v>
      </c>
      <c r="G131" s="33"/>
    </row>
    <row r="132" spans="2:7" ht="15.75" hidden="1" customHeight="1" outlineLevel="1">
      <c r="B132" s="32"/>
      <c r="C132" s="215"/>
      <c r="D132" s="23">
        <f t="shared" si="0"/>
        <v>0</v>
      </c>
      <c r="E132" s="23" t="e">
        <f t="shared" ca="1" si="1"/>
        <v>#NAME?</v>
      </c>
      <c r="G132" s="33"/>
    </row>
    <row r="133" spans="2:7" ht="15.75" customHeight="1" collapsed="1">
      <c r="B133" s="32" t="s">
        <v>39</v>
      </c>
      <c r="C133" s="215">
        <v>1887.0200755030373</v>
      </c>
      <c r="D133" s="101">
        <f t="shared" si="0"/>
        <v>0.1855622268047378</v>
      </c>
      <c r="E133" s="101" t="e">
        <f t="shared" ca="1" si="1"/>
        <v>#NAME?</v>
      </c>
      <c r="G133" s="33"/>
    </row>
    <row r="134" spans="2:7" ht="15.75" customHeight="1">
      <c r="B134" s="11" t="s">
        <v>13</v>
      </c>
      <c r="C134" s="102">
        <f>SUM(C124:C133)</f>
        <v>10169.203657426995</v>
      </c>
      <c r="D134" s="10">
        <f>SUM(D124:D133)</f>
        <v>1.0000000000000002</v>
      </c>
      <c r="E134" s="10" t="e">
        <f ca="1">SUM(E124:E133)</f>
        <v>#NAME?</v>
      </c>
      <c r="G134" s="33"/>
    </row>
    <row r="135" spans="2:7" s="3" customFormat="1" ht="15.75" hidden="1" customHeight="1" outlineLevel="1">
      <c r="B135" s="8" t="s">
        <v>9</v>
      </c>
      <c r="C135" s="16">
        <f>C122-SUM(C124:C133)</f>
        <v>3257.0620923632032</v>
      </c>
      <c r="D135" s="30"/>
      <c r="E135" s="9" t="e">
        <f ca="1">1-SUM(E124:E133)</f>
        <v>#NAME?</v>
      </c>
    </row>
    <row r="136" spans="2:7" ht="37.5" customHeight="1" collapsed="1"/>
    <row r="137" spans="2:7" ht="75" customHeight="1"/>
    <row r="138" spans="2:7" ht="75" customHeight="1"/>
    <row r="139" spans="2:7" ht="37.5" customHeight="1"/>
    <row r="142" spans="2:7" ht="15.75" customHeight="1">
      <c r="B142" s="14" t="str">
        <f>B122</f>
        <v>Net sales</v>
      </c>
      <c r="C142" s="171">
        <f>C122</f>
        <v>13426.265749790198</v>
      </c>
      <c r="E142" s="1" t="e">
        <f>B142&amp;"
"&amp;IF(#REF!="N","€ "&amp;figintl(C142,1,#REF!,"X",#REF!)&amp;"
mln",IF(#REF!="F",figintl(C142,1,#REF!,"X",#REF!)&amp;"
M€","€"&amp;figintl(C142,1,#REF!,"X",#REF!)&amp;"
million"))</f>
        <v>#REF!</v>
      </c>
    </row>
    <row r="143" spans="2:7" s="7" customFormat="1" ht="15.75" customHeight="1">
      <c r="B143" s="5" t="s">
        <v>12</v>
      </c>
      <c r="C143" s="230" t="s">
        <v>49</v>
      </c>
      <c r="D143" s="29" t="s">
        <v>0</v>
      </c>
      <c r="E143" s="5" t="s">
        <v>11</v>
      </c>
    </row>
    <row r="144" spans="2:7" ht="15.75" customHeight="1">
      <c r="B144" s="11" t="s">
        <v>29</v>
      </c>
      <c r="C144" s="214">
        <v>53</v>
      </c>
      <c r="D144" s="22">
        <f t="shared" ref="D144:D149" si="2">C144/C$150</f>
        <v>0.53</v>
      </c>
      <c r="E144" s="22" t="e">
        <f t="shared" ref="E144:E149" ca="1" si="3">pieadjust(D144,C$124:C$133,2)</f>
        <v>#NAME?</v>
      </c>
      <c r="G144" s="33"/>
    </row>
    <row r="145" spans="2:7" ht="15.75" customHeight="1">
      <c r="B145" s="32" t="s">
        <v>30</v>
      </c>
      <c r="C145" s="215">
        <v>40</v>
      </c>
      <c r="D145" s="23">
        <f t="shared" si="2"/>
        <v>0.4</v>
      </c>
      <c r="E145" s="23" t="e">
        <f t="shared" ca="1" si="3"/>
        <v>#NAME?</v>
      </c>
      <c r="G145" s="33"/>
    </row>
    <row r="146" spans="2:7" ht="15.75" customHeight="1" outlineLevel="1">
      <c r="B146" s="32"/>
      <c r="C146" s="215"/>
      <c r="D146" s="23">
        <f t="shared" si="2"/>
        <v>0</v>
      </c>
      <c r="E146" s="23" t="e">
        <f t="shared" ca="1" si="3"/>
        <v>#NAME?</v>
      </c>
      <c r="G146" s="33"/>
    </row>
    <row r="147" spans="2:7" ht="15.75" customHeight="1" outlineLevel="1">
      <c r="B147" s="32"/>
      <c r="C147" s="215"/>
      <c r="D147" s="23">
        <f t="shared" si="2"/>
        <v>0</v>
      </c>
      <c r="E147" s="23" t="e">
        <f t="shared" ca="1" si="3"/>
        <v>#NAME?</v>
      </c>
      <c r="G147" s="33"/>
    </row>
    <row r="148" spans="2:7" ht="15.75" customHeight="1" outlineLevel="1">
      <c r="B148" s="32"/>
      <c r="C148" s="215"/>
      <c r="D148" s="23">
        <f t="shared" si="2"/>
        <v>0</v>
      </c>
      <c r="E148" s="23" t="e">
        <f t="shared" ca="1" si="3"/>
        <v>#NAME?</v>
      </c>
      <c r="G148" s="33"/>
    </row>
    <row r="149" spans="2:7" ht="15.75" customHeight="1">
      <c r="B149" s="32" t="s">
        <v>31</v>
      </c>
      <c r="C149" s="215">
        <v>7</v>
      </c>
      <c r="D149" s="23">
        <f t="shared" si="2"/>
        <v>7.0000000000000007E-2</v>
      </c>
      <c r="E149" s="101" t="e">
        <f t="shared" ca="1" si="3"/>
        <v>#NAME?</v>
      </c>
      <c r="G149" s="33"/>
    </row>
    <row r="150" spans="2:7" ht="15.75" customHeight="1">
      <c r="B150" s="11" t="s">
        <v>13</v>
      </c>
      <c r="C150" s="102">
        <f>SUM(C144:C149)</f>
        <v>100</v>
      </c>
      <c r="D150" s="10">
        <f>SUM(D144:D149)</f>
        <v>1</v>
      </c>
      <c r="E150" s="10" t="e">
        <f ca="1">SUM(E144:E149)</f>
        <v>#NAME?</v>
      </c>
      <c r="G150" s="33"/>
    </row>
    <row r="151" spans="2:7" s="3" customFormat="1" ht="15.75" hidden="1" customHeight="1" outlineLevel="1">
      <c r="B151" s="8" t="s">
        <v>9</v>
      </c>
      <c r="C151" s="16">
        <f>C142-SUM(C144:C149)</f>
        <v>13326.265749790198</v>
      </c>
      <c r="D151" s="30"/>
      <c r="E151" s="9" t="e">
        <f ca="1">1-SUM(E144:E149)</f>
        <v>#NAME?</v>
      </c>
    </row>
    <row r="152" spans="2:7" ht="37.5" customHeight="1" collapsed="1"/>
    <row r="153" spans="2:7" ht="75" customHeight="1"/>
    <row r="154" spans="2:7" ht="75" customHeight="1"/>
    <row r="155" spans="2:7" ht="37.5" customHeight="1"/>
    <row r="160" spans="2:7" ht="25">
      <c r="B160" s="2" t="s">
        <v>51</v>
      </c>
    </row>
    <row r="162" spans="2:5" ht="13">
      <c r="B162" s="14" t="str">
        <f>B142</f>
        <v>Net sales</v>
      </c>
      <c r="C162" s="171">
        <f>C4</f>
        <v>4074.54668698146</v>
      </c>
      <c r="E162" s="1" t="e">
        <f>B162&amp;"
"&amp;IF(#REF!="N","€ "&amp;figintl(C162,1,#REF!,"X",#REF!)&amp;"
mln",IF(#REF!="F",figintl(C162,1,#REF!,"X",#REF!)&amp;"
M€","€"&amp;figintl(C162,1,#REF!,"X",#REF!)&amp;"
million"))</f>
        <v>#REF!</v>
      </c>
    </row>
    <row r="163" spans="2:5" ht="13">
      <c r="B163" s="5" t="s">
        <v>50</v>
      </c>
      <c r="C163" s="230" t="s">
        <v>49</v>
      </c>
      <c r="D163" s="29" t="s">
        <v>0</v>
      </c>
      <c r="E163" s="5" t="s">
        <v>11</v>
      </c>
    </row>
    <row r="164" spans="2:5">
      <c r="B164" s="11" t="s">
        <v>33</v>
      </c>
      <c r="C164" s="214">
        <v>2418.0410347252032</v>
      </c>
      <c r="D164" s="22">
        <f>C164/C$171</f>
        <v>0.53710494603497527</v>
      </c>
      <c r="E164" s="22" t="e">
        <f ca="1">pieadjust(D164,C$164:C$170,2)</f>
        <v>#NAME?</v>
      </c>
    </row>
    <row r="165" spans="2:5">
      <c r="B165" s="32" t="s">
        <v>34</v>
      </c>
      <c r="C165" s="215">
        <v>505.98012894926109</v>
      </c>
      <c r="D165" s="23">
        <f t="shared" ref="D165:D170" si="4">C165/C$171</f>
        <v>0.11239033000320742</v>
      </c>
      <c r="E165" s="23" t="e">
        <f t="shared" ref="E165:E170" ca="1" si="5">pieadjust(D165,C$164:C$170,2)</f>
        <v>#NAME?</v>
      </c>
    </row>
    <row r="166" spans="2:5">
      <c r="B166" s="32" t="s">
        <v>35</v>
      </c>
      <c r="C166" s="215">
        <v>313.29109878974668</v>
      </c>
      <c r="D166" s="23">
        <f t="shared" si="4"/>
        <v>6.9589471928803714E-2</v>
      </c>
      <c r="E166" s="23" t="e">
        <f t="shared" ca="1" si="5"/>
        <v>#NAME?</v>
      </c>
    </row>
    <row r="167" spans="2:5">
      <c r="B167" s="32" t="s">
        <v>36</v>
      </c>
      <c r="C167" s="215">
        <v>152.79025358399744</v>
      </c>
      <c r="D167" s="23">
        <f t="shared" si="4"/>
        <v>3.3938382238922302E-2</v>
      </c>
      <c r="E167" s="23" t="e">
        <f t="shared" ca="1" si="5"/>
        <v>#NAME?</v>
      </c>
    </row>
    <row r="168" spans="2:5">
      <c r="B168" s="32" t="s">
        <v>37</v>
      </c>
      <c r="C168" s="215">
        <v>395.32203025169758</v>
      </c>
      <c r="D168" s="23">
        <f t="shared" si="4"/>
        <v>8.7810510522996543E-2</v>
      </c>
      <c r="E168" s="23" t="e">
        <f t="shared" ca="1" si="5"/>
        <v>#NAME?</v>
      </c>
    </row>
    <row r="169" spans="2:5">
      <c r="B169" s="32" t="s">
        <v>38</v>
      </c>
      <c r="C169" s="215">
        <v>197.73640613798935</v>
      </c>
      <c r="D169" s="23">
        <f t="shared" si="4"/>
        <v>4.3922001414655215E-2</v>
      </c>
      <c r="E169" s="23" t="e">
        <f t="shared" ca="1" si="5"/>
        <v>#NAME?</v>
      </c>
    </row>
    <row r="170" spans="2:5">
      <c r="B170" s="32" t="s">
        <v>39</v>
      </c>
      <c r="C170" s="215">
        <v>518.8289334786358</v>
      </c>
      <c r="D170" s="101">
        <f t="shared" si="4"/>
        <v>0.11524435785643945</v>
      </c>
      <c r="E170" s="101" t="e">
        <f t="shared" ca="1" si="5"/>
        <v>#NAME?</v>
      </c>
    </row>
    <row r="171" spans="2:5">
      <c r="B171" s="11" t="s">
        <v>13</v>
      </c>
      <c r="C171" s="102">
        <f>SUM(C164:C170)</f>
        <v>4501.9898859165314</v>
      </c>
      <c r="D171" s="10">
        <f>SUM(D164:D170)</f>
        <v>0.99999999999999989</v>
      </c>
      <c r="E171" s="10" t="e">
        <f ca="1">SUM(E164:E170)</f>
        <v>#NAME?</v>
      </c>
    </row>
    <row r="180" spans="2:16" ht="25">
      <c r="B180" s="2" t="s">
        <v>52</v>
      </c>
    </row>
    <row r="182" spans="2:16" ht="13">
      <c r="B182" s="14" t="str">
        <f>B162</f>
        <v>Net sales</v>
      </c>
      <c r="C182" s="171">
        <f>C5</f>
        <v>4496.0177707125304</v>
      </c>
      <c r="E182" s="1" t="e">
        <f>B182&amp;"
"&amp;IF(#REF!="N","€ "&amp;figintl(C182,1,#REF!,"X",#REF!)&amp;"
mln",IF(#REF!="F",figintl(C182,1,#REF!,"X",#REF!)&amp;"
M€","€"&amp;figintl(C182,1,#REF!,"X",#REF!)&amp;"
million"))</f>
        <v>#REF!</v>
      </c>
    </row>
    <row r="183" spans="2:16" ht="13">
      <c r="B183" s="5" t="s">
        <v>50</v>
      </c>
      <c r="C183" s="230" t="s">
        <v>49</v>
      </c>
      <c r="D183" s="29" t="s">
        <v>0</v>
      </c>
      <c r="E183" s="5" t="s">
        <v>11</v>
      </c>
    </row>
    <row r="184" spans="2:16">
      <c r="B184" s="11" t="e">
        <f ca="1">P184&amp;" "&amp;TEXT(E184,"0%")</f>
        <v>#NAME?</v>
      </c>
      <c r="C184" s="214">
        <v>28.902000000000001</v>
      </c>
      <c r="D184" s="22">
        <f>C184/$C$191</f>
        <v>1.0333741957467826E-2</v>
      </c>
      <c r="E184" s="22" t="e">
        <f ca="1">pieadjust(D184,C$184:C$190,2)</f>
        <v>#NAME?</v>
      </c>
      <c r="P184" s="11" t="s">
        <v>33</v>
      </c>
    </row>
    <row r="185" spans="2:16">
      <c r="B185" s="11" t="e">
        <f t="shared" ref="B185:B190" ca="1" si="6">P185&amp;" "&amp;TEXT(E185,"0%")</f>
        <v>#NAME?</v>
      </c>
      <c r="C185" s="215">
        <v>29.489000000000001</v>
      </c>
      <c r="D185" s="23">
        <f t="shared" ref="D185:D190" si="7">C185/$C$191</f>
        <v>1.0543620392490786E-2</v>
      </c>
      <c r="E185" s="23" t="e">
        <f t="shared" ref="E185:E190" ca="1" si="8">pieadjust(D185,C$184:C$190,2)</f>
        <v>#NAME?</v>
      </c>
      <c r="P185" s="32" t="s">
        <v>34</v>
      </c>
    </row>
    <row r="186" spans="2:16">
      <c r="B186" s="11" t="e">
        <f t="shared" ca="1" si="6"/>
        <v>#NAME?</v>
      </c>
      <c r="C186" s="215">
        <v>810.48229000276365</v>
      </c>
      <c r="D186" s="23">
        <f t="shared" si="7"/>
        <v>0.2897832276654268</v>
      </c>
      <c r="E186" s="23" t="e">
        <f t="shared" ca="1" si="8"/>
        <v>#NAME?</v>
      </c>
      <c r="P186" s="32" t="s">
        <v>35</v>
      </c>
    </row>
    <row r="187" spans="2:16">
      <c r="B187" s="11" t="e">
        <f t="shared" ca="1" si="6"/>
        <v>#NAME?</v>
      </c>
      <c r="C187" s="215">
        <v>482.586159404863</v>
      </c>
      <c r="D187" s="23">
        <f t="shared" si="7"/>
        <v>0.17254587376428238</v>
      </c>
      <c r="E187" s="23" t="e">
        <f t="shared" ca="1" si="8"/>
        <v>#NAME?</v>
      </c>
      <c r="P187" s="32" t="s">
        <v>36</v>
      </c>
    </row>
    <row r="188" spans="2:16">
      <c r="B188" s="11" t="e">
        <f t="shared" ca="1" si="6"/>
        <v>#NAME?</v>
      </c>
      <c r="C188" s="215">
        <v>555.96942651420306</v>
      </c>
      <c r="D188" s="23">
        <f t="shared" si="7"/>
        <v>0.19878363399900162</v>
      </c>
      <c r="E188" s="23" t="e">
        <f t="shared" ca="1" si="8"/>
        <v>#NAME?</v>
      </c>
      <c r="P188" s="32" t="s">
        <v>37</v>
      </c>
    </row>
    <row r="189" spans="2:16">
      <c r="B189" s="11" t="e">
        <f t="shared" ca="1" si="6"/>
        <v>#NAME?</v>
      </c>
      <c r="C189" s="215">
        <v>196.57656526892592</v>
      </c>
      <c r="D189" s="23">
        <f t="shared" si="7"/>
        <v>7.0284807292727569E-2</v>
      </c>
      <c r="E189" s="23" t="e">
        <f t="shared" ca="1" si="8"/>
        <v>#NAME?</v>
      </c>
      <c r="P189" s="32" t="s">
        <v>38</v>
      </c>
    </row>
    <row r="190" spans="2:16">
      <c r="B190" s="11" t="e">
        <f t="shared" ca="1" si="6"/>
        <v>#NAME?</v>
      </c>
      <c r="C190" s="215">
        <v>692.85170106772284</v>
      </c>
      <c r="D190" s="101">
        <f t="shared" si="7"/>
        <v>0.24772509492860298</v>
      </c>
      <c r="E190" s="101" t="e">
        <f t="shared" ca="1" si="8"/>
        <v>#NAME?</v>
      </c>
      <c r="P190" s="32" t="s">
        <v>39</v>
      </c>
    </row>
    <row r="191" spans="2:16">
      <c r="B191" s="11" t="s">
        <v>13</v>
      </c>
      <c r="C191" s="102">
        <f>SUM(C184:C190)</f>
        <v>2796.8571422584787</v>
      </c>
      <c r="D191" s="10">
        <f>SUM(D184:D190)</f>
        <v>1</v>
      </c>
      <c r="E191" s="10" t="e">
        <f ca="1">SUM(E184:E190)</f>
        <v>#NAME?</v>
      </c>
      <c r="P191" s="11" t="s">
        <v>13</v>
      </c>
    </row>
    <row r="200" spans="2:5" ht="25">
      <c r="B200" s="2" t="s">
        <v>53</v>
      </c>
    </row>
    <row r="202" spans="2:5" ht="13">
      <c r="B202" s="14" t="str">
        <f>B182</f>
        <v>Net sales</v>
      </c>
      <c r="C202" s="171">
        <f>C6</f>
        <v>4846.3642922686595</v>
      </c>
      <c r="E202" s="1" t="e">
        <f>B202&amp;"
"&amp;IF(#REF!="N","€ "&amp;figintl(C202,1,#REF!,"X",#REF!)&amp;"
mln",IF(#REF!="F",figintl(C202,1,#REF!,"X",#REF!)&amp;"
M€","€"&amp;figintl(C202,1,#REF!,"X",#REF!)&amp;"
million"))</f>
        <v>#REF!</v>
      </c>
    </row>
    <row r="203" spans="2:5" ht="13">
      <c r="B203" s="5" t="s">
        <v>50</v>
      </c>
      <c r="C203" s="230" t="s">
        <v>49</v>
      </c>
      <c r="D203" s="29" t="s">
        <v>0</v>
      </c>
      <c r="E203" s="5" t="s">
        <v>11</v>
      </c>
    </row>
    <row r="204" spans="2:5">
      <c r="B204" s="11" t="s">
        <v>33</v>
      </c>
      <c r="C204" s="214">
        <v>142.80000000000001</v>
      </c>
      <c r="D204" s="22">
        <f>C204/$C$211</f>
        <v>4.9749915583560643E-2</v>
      </c>
      <c r="E204" s="22" t="e">
        <f ca="1">pieadjust(D204,C$204:C$210,2)</f>
        <v>#NAME?</v>
      </c>
    </row>
    <row r="205" spans="2:5">
      <c r="B205" s="32" t="s">
        <v>34</v>
      </c>
      <c r="C205" s="215">
        <v>2.8</v>
      </c>
      <c r="D205" s="23">
        <f t="shared" ref="D205:D210" si="9">C205/$C$211</f>
        <v>9.7548854085413009E-4</v>
      </c>
      <c r="E205" s="23" t="e">
        <f t="shared" ref="E205:E210" ca="1" si="10">pieadjust(D205,C$204:C$210,2)</f>
        <v>#NAME?</v>
      </c>
    </row>
    <row r="206" spans="2:5">
      <c r="B206" s="32" t="s">
        <v>35</v>
      </c>
      <c r="C206" s="215">
        <v>253.68363520827231</v>
      </c>
      <c r="D206" s="23">
        <f t="shared" si="9"/>
        <v>8.8380528267103214E-2</v>
      </c>
      <c r="E206" s="23" t="e">
        <f t="shared" ca="1" si="10"/>
        <v>#NAME?</v>
      </c>
    </row>
    <row r="207" spans="2:5">
      <c r="B207" s="32" t="s">
        <v>36</v>
      </c>
      <c r="C207" s="215">
        <v>569.11684920053222</v>
      </c>
      <c r="D207" s="23">
        <f t="shared" si="9"/>
        <v>0.19827391600075972</v>
      </c>
      <c r="E207" s="23" t="e">
        <f t="shared" ca="1" si="10"/>
        <v>#NAME?</v>
      </c>
    </row>
    <row r="208" spans="2:5">
      <c r="B208" s="32" t="s">
        <v>37</v>
      </c>
      <c r="C208" s="215">
        <v>825.61670388650373</v>
      </c>
      <c r="D208" s="23">
        <f t="shared" si="9"/>
        <v>0.287635583492515</v>
      </c>
      <c r="E208" s="23" t="e">
        <f t="shared" ca="1" si="10"/>
        <v>#NAME?</v>
      </c>
    </row>
    <row r="209" spans="2:5">
      <c r="B209" s="32" t="s">
        <v>38</v>
      </c>
      <c r="C209" s="215">
        <v>401</v>
      </c>
      <c r="D209" s="23">
        <f t="shared" si="9"/>
        <v>0.13970389460089508</v>
      </c>
      <c r="E209" s="23" t="e">
        <f t="shared" ca="1" si="10"/>
        <v>#NAME?</v>
      </c>
    </row>
    <row r="210" spans="2:5">
      <c r="B210" s="32" t="s">
        <v>39</v>
      </c>
      <c r="C210" s="215">
        <v>675.33944095667857</v>
      </c>
      <c r="D210" s="101">
        <f t="shared" si="9"/>
        <v>0.23528067351431228</v>
      </c>
      <c r="E210" s="101" t="e">
        <f t="shared" ca="1" si="10"/>
        <v>#NAME?</v>
      </c>
    </row>
    <row r="211" spans="2:5">
      <c r="B211" s="11" t="s">
        <v>13</v>
      </c>
      <c r="C211" s="102">
        <f>SUM(C204:C210)</f>
        <v>2870.3566292519868</v>
      </c>
      <c r="D211" s="10">
        <f>SUM(D204:D210)</f>
        <v>1</v>
      </c>
      <c r="E211" s="10" t="e">
        <f ca="1">SUM(E204:E210)</f>
        <v>#NAME?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5">
    <tabColor rgb="FF00B050"/>
    <pageSetUpPr fitToPage="1"/>
  </sheetPr>
  <dimension ref="A1:CC180"/>
  <sheetViews>
    <sheetView showGridLines="0" zoomScaleNormal="100" workbookViewId="0">
      <selection activeCell="K25" sqref="K25"/>
    </sheetView>
  </sheetViews>
  <sheetFormatPr defaultColWidth="9.1796875" defaultRowHeight="11.5"/>
  <cols>
    <col min="1" max="1" width="48.81640625" style="34" bestFit="1" customWidth="1"/>
    <col min="2" max="3" width="9.81640625" style="35" bestFit="1" customWidth="1"/>
    <col min="4" max="7" width="9.26953125" style="34" customWidth="1"/>
    <col min="8" max="79" width="9.1796875" style="34" customWidth="1"/>
    <col min="80" max="16384" width="9.1796875" style="34"/>
  </cols>
  <sheetData>
    <row r="1" spans="1:81" s="68" customFormat="1" ht="14.25" customHeight="1">
      <c r="A1" s="511" t="s">
        <v>268</v>
      </c>
      <c r="B1" s="547" t="s">
        <v>180</v>
      </c>
      <c r="C1" s="547"/>
    </row>
    <row r="2" spans="1:81" s="70" customFormat="1" ht="14.25" customHeight="1">
      <c r="A2" s="446" t="s">
        <v>20</v>
      </c>
      <c r="B2" s="447" t="s">
        <v>1273</v>
      </c>
      <c r="C2" s="447" t="s">
        <v>1153</v>
      </c>
    </row>
    <row r="3" spans="1:81" s="37" customFormat="1">
      <c r="A3" s="481" t="s">
        <v>246</v>
      </c>
      <c r="B3" s="450" t="s">
        <v>1376</v>
      </c>
      <c r="C3" s="506" t="s">
        <v>1215</v>
      </c>
    </row>
    <row r="4" spans="1:81" s="37" customFormat="1">
      <c r="A4" s="505" t="s">
        <v>1214</v>
      </c>
      <c r="B4" s="453" t="s">
        <v>1377</v>
      </c>
      <c r="C4" s="507" t="s">
        <v>1216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</row>
    <row r="5" spans="1:81" s="37" customFormat="1">
      <c r="A5" s="505" t="s">
        <v>247</v>
      </c>
      <c r="B5" s="453" t="s">
        <v>1274</v>
      </c>
      <c r="C5" s="507" t="s">
        <v>1167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</row>
    <row r="6" spans="1:81" s="37" customFormat="1">
      <c r="A6" s="479" t="s">
        <v>248</v>
      </c>
      <c r="B6" s="453" t="s">
        <v>1378</v>
      </c>
      <c r="C6" s="507" t="s">
        <v>1217</v>
      </c>
    </row>
    <row r="7" spans="1:81" s="37" customFormat="1">
      <c r="A7" s="481" t="s">
        <v>249</v>
      </c>
      <c r="B7" s="450" t="s">
        <v>1379</v>
      </c>
      <c r="C7" s="506" t="s">
        <v>1218</v>
      </c>
    </row>
    <row r="8" spans="1:81" s="37" customFormat="1">
      <c r="A8" s="479" t="s">
        <v>250</v>
      </c>
      <c r="B8" s="453" t="s">
        <v>1380</v>
      </c>
      <c r="C8" s="507" t="s">
        <v>1093</v>
      </c>
    </row>
    <row r="9" spans="1:81" s="37" customFormat="1">
      <c r="A9" s="479" t="s">
        <v>1219</v>
      </c>
      <c r="B9" s="453" t="s">
        <v>1381</v>
      </c>
      <c r="C9" s="507" t="s">
        <v>1096</v>
      </c>
    </row>
    <row r="10" spans="1:81" s="37" customFormat="1">
      <c r="A10" s="479" t="s">
        <v>251</v>
      </c>
      <c r="B10" s="453" t="s">
        <v>84</v>
      </c>
      <c r="C10" s="507" t="s">
        <v>263</v>
      </c>
    </row>
    <row r="11" spans="1:81" s="37" customFormat="1">
      <c r="A11" s="479" t="s">
        <v>1143</v>
      </c>
      <c r="B11" s="453" t="s">
        <v>1195</v>
      </c>
      <c r="C11" s="507" t="s">
        <v>1220</v>
      </c>
    </row>
    <row r="12" spans="1:81" s="37" customFormat="1" ht="12" customHeight="1">
      <c r="A12" s="479" t="s">
        <v>230</v>
      </c>
      <c r="B12" s="453" t="s">
        <v>118</v>
      </c>
      <c r="C12" s="507" t="s">
        <v>182</v>
      </c>
    </row>
    <row r="13" spans="1:81" s="37" customFormat="1" ht="12" customHeight="1">
      <c r="A13" s="479" t="s">
        <v>252</v>
      </c>
      <c r="B13" s="453" t="s">
        <v>1117</v>
      </c>
      <c r="C13" s="507" t="s">
        <v>1089</v>
      </c>
    </row>
    <row r="14" spans="1:81" s="37" customFormat="1" ht="12" customHeight="1">
      <c r="A14" s="479" t="s">
        <v>427</v>
      </c>
      <c r="B14" s="453" t="s">
        <v>1220</v>
      </c>
      <c r="C14" s="507" t="s">
        <v>224</v>
      </c>
    </row>
    <row r="15" spans="1:81" s="37" customFormat="1">
      <c r="A15" s="481" t="s">
        <v>95</v>
      </c>
      <c r="B15" s="450" t="s">
        <v>1277</v>
      </c>
      <c r="C15" s="506" t="s">
        <v>534</v>
      </c>
    </row>
    <row r="16" spans="1:81" s="37" customFormat="1">
      <c r="A16" s="479" t="s">
        <v>1221</v>
      </c>
      <c r="B16" s="453" t="s">
        <v>1093</v>
      </c>
      <c r="C16" s="507" t="s">
        <v>1093</v>
      </c>
    </row>
    <row r="17" spans="1:3" s="37" customFormat="1">
      <c r="A17" s="479" t="s">
        <v>1382</v>
      </c>
      <c r="B17" s="453" t="s">
        <v>116</v>
      </c>
      <c r="C17" s="507" t="s">
        <v>115</v>
      </c>
    </row>
    <row r="18" spans="1:3" s="37" customFormat="1">
      <c r="A18" s="479" t="s">
        <v>241</v>
      </c>
      <c r="B18" s="453" t="s">
        <v>196</v>
      </c>
      <c r="C18" s="507" t="s">
        <v>197</v>
      </c>
    </row>
    <row r="19" spans="1:3" s="37" customFormat="1" ht="12.75" customHeight="1">
      <c r="A19" s="479" t="s">
        <v>243</v>
      </c>
      <c r="B19" s="453" t="s">
        <v>1097</v>
      </c>
      <c r="C19" s="507" t="s">
        <v>1091</v>
      </c>
    </row>
    <row r="20" spans="1:3" s="37" customFormat="1" ht="12.75" customHeight="1">
      <c r="A20" s="479" t="s">
        <v>244</v>
      </c>
      <c r="B20" s="453" t="s">
        <v>1092</v>
      </c>
      <c r="C20" s="507" t="s">
        <v>1089</v>
      </c>
    </row>
    <row r="21" spans="1:3" s="37" customFormat="1">
      <c r="A21" s="481" t="s">
        <v>190</v>
      </c>
      <c r="B21" s="450" t="s">
        <v>1099</v>
      </c>
      <c r="C21" s="506" t="s">
        <v>1149</v>
      </c>
    </row>
    <row r="22" spans="1:3" s="37" customFormat="1">
      <c r="A22" s="479" t="s">
        <v>234</v>
      </c>
      <c r="B22" s="453" t="s">
        <v>233</v>
      </c>
      <c r="C22" s="507" t="s">
        <v>1170</v>
      </c>
    </row>
    <row r="23" spans="1:3" s="37" customFormat="1" ht="12.75" customHeight="1">
      <c r="A23" s="481" t="s">
        <v>253</v>
      </c>
      <c r="B23" s="450" t="s">
        <v>1282</v>
      </c>
      <c r="C23" s="506" t="s">
        <v>1171</v>
      </c>
    </row>
    <row r="24" spans="1:3">
      <c r="A24" s="505" t="s">
        <v>254</v>
      </c>
      <c r="B24" s="453" t="s">
        <v>1113</v>
      </c>
      <c r="C24" s="507" t="s">
        <v>1172</v>
      </c>
    </row>
    <row r="25" spans="1:3" ht="12.75" customHeight="1">
      <c r="A25" s="505" t="s">
        <v>255</v>
      </c>
      <c r="B25" s="453" t="s">
        <v>196</v>
      </c>
      <c r="C25" s="507" t="s">
        <v>116</v>
      </c>
    </row>
    <row r="26" spans="1:3" ht="12.75" customHeight="1">
      <c r="A26" s="479" t="s">
        <v>256</v>
      </c>
      <c r="B26" s="453" t="s">
        <v>84</v>
      </c>
      <c r="C26" s="507" t="s">
        <v>84</v>
      </c>
    </row>
    <row r="27" spans="1:3" s="37" customFormat="1">
      <c r="A27" s="481" t="s">
        <v>198</v>
      </c>
      <c r="B27" s="450" t="s">
        <v>1282</v>
      </c>
      <c r="C27" s="506" t="s">
        <v>1171</v>
      </c>
    </row>
    <row r="28" spans="1:3">
      <c r="A28" s="479" t="s">
        <v>254</v>
      </c>
      <c r="B28" s="453" t="s">
        <v>1113</v>
      </c>
      <c r="C28" s="507" t="s">
        <v>1172</v>
      </c>
    </row>
    <row r="29" spans="1:3">
      <c r="A29" s="479" t="s">
        <v>255</v>
      </c>
      <c r="B29" s="453" t="s">
        <v>196</v>
      </c>
      <c r="C29" s="507" t="s">
        <v>116</v>
      </c>
    </row>
    <row r="30" spans="1:3" ht="13.5" customHeight="1">
      <c r="A30" s="480" t="s">
        <v>1383</v>
      </c>
      <c r="B30" s="453" t="s">
        <v>1385</v>
      </c>
      <c r="C30" s="507" t="s">
        <v>1222</v>
      </c>
    </row>
    <row r="31" spans="1:3" ht="12.75" customHeight="1">
      <c r="A31" s="480" t="s">
        <v>1384</v>
      </c>
      <c r="B31" s="453" t="s">
        <v>1386</v>
      </c>
      <c r="C31" s="507" t="s">
        <v>1223</v>
      </c>
    </row>
    <row r="32" spans="1:3" s="37" customFormat="1" ht="13.5" customHeight="1">
      <c r="A32" s="480" t="s">
        <v>204</v>
      </c>
      <c r="B32" s="453" t="s">
        <v>1286</v>
      </c>
      <c r="C32" s="507" t="s">
        <v>1173</v>
      </c>
    </row>
    <row r="33" spans="1:3" s="37" customFormat="1">
      <c r="A33" s="479" t="s">
        <v>206</v>
      </c>
      <c r="B33" s="453" t="s">
        <v>1286</v>
      </c>
      <c r="C33" s="507" t="s">
        <v>1173</v>
      </c>
    </row>
    <row r="34" spans="1:3" s="37" customFormat="1">
      <c r="A34" s="479" t="s">
        <v>1140</v>
      </c>
      <c r="B34" s="453" t="s">
        <v>84</v>
      </c>
      <c r="C34" s="507" t="s">
        <v>84</v>
      </c>
    </row>
    <row r="35" spans="1:3" s="37" customFormat="1">
      <c r="A35" s="480" t="s">
        <v>260</v>
      </c>
      <c r="B35" s="453" t="s">
        <v>1286</v>
      </c>
      <c r="C35" s="507" t="s">
        <v>1073</v>
      </c>
    </row>
    <row r="36" spans="1:3" s="37" customFormat="1">
      <c r="A36" s="479" t="s">
        <v>206</v>
      </c>
      <c r="B36" s="453" t="s">
        <v>1286</v>
      </c>
      <c r="C36" s="507" t="s">
        <v>1073</v>
      </c>
    </row>
    <row r="37" spans="1:3" s="37" customFormat="1">
      <c r="A37" s="479" t="s">
        <v>1140</v>
      </c>
      <c r="B37" s="453" t="s">
        <v>84</v>
      </c>
      <c r="C37" s="507" t="s">
        <v>84</v>
      </c>
    </row>
    <row r="38" spans="1:3" s="43" customFormat="1" ht="10.5">
      <c r="A38" s="508"/>
      <c r="B38" s="509"/>
      <c r="C38" s="509"/>
    </row>
    <row r="39" spans="1:3" s="89" customFormat="1" ht="9">
      <c r="A39" s="546"/>
      <c r="B39" s="546"/>
      <c r="C39" s="546"/>
    </row>
    <row r="40" spans="1:3" s="89" customFormat="1" ht="9">
      <c r="A40" s="65" t="s">
        <v>67</v>
      </c>
      <c r="B40" s="546"/>
      <c r="C40" s="546"/>
    </row>
    <row r="41" spans="1:3" s="89" customFormat="1" ht="9">
      <c r="A41" s="65" t="s">
        <v>67</v>
      </c>
      <c r="B41" s="546"/>
      <c r="C41" s="546"/>
    </row>
    <row r="42" spans="1:3">
      <c r="B42" s="34"/>
      <c r="C42" s="34"/>
    </row>
    <row r="43" spans="1:3">
      <c r="B43" s="34"/>
      <c r="C43" s="34"/>
    </row>
    <row r="44" spans="1:3">
      <c r="B44" s="34"/>
      <c r="C44" s="34"/>
    </row>
    <row r="45" spans="1:3">
      <c r="B45" s="34"/>
      <c r="C45" s="34"/>
    </row>
    <row r="46" spans="1:3">
      <c r="B46" s="34"/>
      <c r="C46" s="34"/>
    </row>
    <row r="47" spans="1:3">
      <c r="B47" s="34"/>
      <c r="C47" s="34"/>
    </row>
    <row r="48" spans="1:3">
      <c r="B48" s="34"/>
      <c r="C48" s="34"/>
    </row>
    <row r="49" s="34" customFormat="1"/>
    <row r="50" s="34" customFormat="1"/>
    <row r="51" s="34" customFormat="1"/>
    <row r="52" s="34" customFormat="1"/>
    <row r="53" s="34" customFormat="1"/>
    <row r="54" s="34" customFormat="1"/>
    <row r="55" s="34" customFormat="1"/>
    <row r="56" s="34" customFormat="1"/>
    <row r="57" s="34" customFormat="1"/>
    <row r="58" s="34" customFormat="1"/>
    <row r="59" s="34" customFormat="1"/>
    <row r="60" s="34" customFormat="1"/>
    <row r="61" s="34" customFormat="1"/>
    <row r="62" s="34" customFormat="1"/>
    <row r="63" s="34" customFormat="1"/>
    <row r="64" s="34" customFormat="1"/>
    <row r="65" spans="2:3">
      <c r="B65" s="34"/>
      <c r="C65" s="34"/>
    </row>
    <row r="66" spans="2:3">
      <c r="B66" s="34"/>
      <c r="C66" s="34"/>
    </row>
    <row r="67" spans="2:3">
      <c r="B67" s="34"/>
      <c r="C67" s="34"/>
    </row>
    <row r="68" spans="2:3">
      <c r="B68" s="34"/>
      <c r="C68" s="34"/>
    </row>
    <row r="69" spans="2:3">
      <c r="B69" s="34"/>
      <c r="C69" s="34"/>
    </row>
    <row r="70" spans="2:3">
      <c r="B70" s="34"/>
      <c r="C70" s="34"/>
    </row>
    <row r="71" spans="2:3">
      <c r="B71" s="34"/>
      <c r="C71" s="34"/>
    </row>
    <row r="72" spans="2:3">
      <c r="B72" s="34"/>
      <c r="C72" s="34"/>
    </row>
    <row r="73" spans="2:3">
      <c r="B73" s="34"/>
      <c r="C73" s="34"/>
    </row>
    <row r="74" spans="2:3">
      <c r="B74" s="34"/>
      <c r="C74" s="34"/>
    </row>
    <row r="75" spans="2:3">
      <c r="B75" s="34"/>
      <c r="C75" s="34"/>
    </row>
    <row r="76" spans="2:3">
      <c r="B76" s="34"/>
      <c r="C76" s="34"/>
    </row>
    <row r="77" spans="2:3">
      <c r="B77" s="34"/>
      <c r="C77" s="34"/>
    </row>
    <row r="78" spans="2:3">
      <c r="B78" s="34"/>
      <c r="C78" s="34"/>
    </row>
    <row r="79" spans="2:3">
      <c r="B79" s="34"/>
      <c r="C79" s="34"/>
    </row>
    <row r="80" spans="2:3" s="43" customFormat="1" ht="3.5">
      <c r="B80" s="91"/>
      <c r="C80" s="91"/>
    </row>
    <row r="81" s="34" customFormat="1"/>
    <row r="82" s="34" customFormat="1"/>
    <row r="83" s="34" customFormat="1"/>
    <row r="84" s="34" customFormat="1"/>
    <row r="85" s="34" customFormat="1"/>
    <row r="86" s="34" customFormat="1"/>
    <row r="87" s="34" customFormat="1"/>
    <row r="88" s="34" customFormat="1"/>
    <row r="89" s="34" customFormat="1"/>
    <row r="90" s="34" customFormat="1"/>
    <row r="91" s="34" customFormat="1"/>
    <row r="92" s="34" customFormat="1"/>
    <row r="93" s="34" customFormat="1"/>
    <row r="94" s="34" customFormat="1"/>
    <row r="95" s="34" customFormat="1"/>
    <row r="96" s="34" customFormat="1"/>
    <row r="97" s="34" customFormat="1"/>
    <row r="98" s="34" customFormat="1"/>
    <row r="99" s="34" customFormat="1"/>
    <row r="100" s="34" customFormat="1"/>
    <row r="101" s="34" customFormat="1"/>
    <row r="102" s="34" customFormat="1"/>
    <row r="103" s="34" customFormat="1"/>
    <row r="104" s="34" customFormat="1"/>
    <row r="105" s="34" customFormat="1"/>
    <row r="106" s="34" customFormat="1"/>
    <row r="107" s="34" customFormat="1"/>
    <row r="108" s="34" customFormat="1"/>
    <row r="109" s="34" customFormat="1"/>
    <row r="110" s="34" customFormat="1"/>
    <row r="111" s="34" customFormat="1"/>
    <row r="112" s="34" customFormat="1"/>
    <row r="113" s="34" customFormat="1"/>
    <row r="114" s="34" customFormat="1"/>
    <row r="115" s="34" customFormat="1"/>
    <row r="116" s="34" customFormat="1"/>
    <row r="117" s="34" customFormat="1"/>
    <row r="118" s="34" customFormat="1"/>
    <row r="119" s="34" customFormat="1"/>
    <row r="120" s="34" customFormat="1"/>
    <row r="121" s="34" customFormat="1"/>
    <row r="122" s="34" customFormat="1"/>
    <row r="123" s="34" customFormat="1"/>
    <row r="124" s="34" customFormat="1"/>
    <row r="125" s="34" customFormat="1"/>
    <row r="126" s="34" customFormat="1"/>
    <row r="127" s="34" customFormat="1"/>
    <row r="128" s="34" customFormat="1"/>
    <row r="129" s="34" customFormat="1"/>
    <row r="130" s="34" customFormat="1"/>
    <row r="131" s="34" customFormat="1"/>
    <row r="132" s="34" customFormat="1"/>
    <row r="133" s="34" customFormat="1"/>
    <row r="134" s="34" customFormat="1"/>
    <row r="135" s="34" customFormat="1"/>
    <row r="136" s="34" customFormat="1"/>
    <row r="137" s="34" customFormat="1"/>
    <row r="138" s="34" customFormat="1"/>
    <row r="179" hidden="1"/>
    <row r="180" hidden="1"/>
  </sheetData>
  <mergeCells count="4">
    <mergeCell ref="B41:C41"/>
    <mergeCell ref="A39:C39"/>
    <mergeCell ref="B40:C40"/>
    <mergeCell ref="B1:C1"/>
  </mergeCells>
  <pageMargins left="0.25" right="0.25" top="0.75" bottom="0.75" header="0.3" footer="0.3"/>
  <pageSetup paperSize="9" scale="4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9">
    <tabColor rgb="FF00B050"/>
    <pageSetUpPr fitToPage="1"/>
  </sheetPr>
  <dimension ref="A1:C179"/>
  <sheetViews>
    <sheetView showGridLines="0" zoomScaleNormal="100" workbookViewId="0">
      <selection activeCell="I33" sqref="I33"/>
    </sheetView>
  </sheetViews>
  <sheetFormatPr defaultColWidth="9.1796875" defaultRowHeight="11.5"/>
  <cols>
    <col min="1" max="1" width="74.7265625" style="34" customWidth="1"/>
    <col min="2" max="3" width="9.26953125" style="445" customWidth="1"/>
    <col min="4" max="5" width="9.1796875" style="34"/>
    <col min="6" max="6" width="9.1796875" style="34" customWidth="1"/>
    <col min="7" max="16384" width="9.1796875" style="34"/>
  </cols>
  <sheetData>
    <row r="1" spans="1:3" s="68" customFormat="1" ht="14.25" customHeight="1">
      <c r="A1" s="510" t="s">
        <v>339</v>
      </c>
      <c r="B1" s="548" t="s">
        <v>180</v>
      </c>
      <c r="C1" s="548"/>
    </row>
    <row r="2" spans="1:3" s="70" customFormat="1" ht="14.25" customHeight="1">
      <c r="A2" s="446" t="s">
        <v>20</v>
      </c>
      <c r="B2" s="447" t="s">
        <v>1273</v>
      </c>
      <c r="C2" s="447" t="s">
        <v>1153</v>
      </c>
    </row>
    <row r="3" spans="1:3">
      <c r="A3" s="493" t="s">
        <v>198</v>
      </c>
      <c r="B3" s="467" t="s">
        <v>1282</v>
      </c>
      <c r="C3" s="494" t="s">
        <v>1171</v>
      </c>
    </row>
    <row r="4" spans="1:3">
      <c r="A4" s="516" t="s">
        <v>342</v>
      </c>
      <c r="B4" s="518" t="s">
        <v>1377</v>
      </c>
      <c r="C4" s="519" t="s">
        <v>1142</v>
      </c>
    </row>
    <row r="5" spans="1:3">
      <c r="A5" s="517" t="s">
        <v>184</v>
      </c>
      <c r="B5" s="518" t="s">
        <v>1116</v>
      </c>
      <c r="C5" s="519" t="s">
        <v>1116</v>
      </c>
    </row>
    <row r="6" spans="1:3">
      <c r="A6" s="517" t="s">
        <v>230</v>
      </c>
      <c r="B6" s="518" t="s">
        <v>1387</v>
      </c>
      <c r="C6" s="519" t="s">
        <v>1144</v>
      </c>
    </row>
    <row r="7" spans="1:3">
      <c r="A7" s="517" t="s">
        <v>1232</v>
      </c>
      <c r="B7" s="518" t="s">
        <v>1388</v>
      </c>
      <c r="C7" s="519" t="s">
        <v>84</v>
      </c>
    </row>
    <row r="8" spans="1:3">
      <c r="A8" s="517" t="s">
        <v>1233</v>
      </c>
      <c r="B8" s="518" t="s">
        <v>193</v>
      </c>
      <c r="C8" s="519" t="s">
        <v>1220</v>
      </c>
    </row>
    <row r="9" spans="1:3">
      <c r="A9" s="517" t="s">
        <v>187</v>
      </c>
      <c r="B9" s="518" t="s">
        <v>1388</v>
      </c>
      <c r="C9" s="519" t="s">
        <v>1103</v>
      </c>
    </row>
    <row r="10" spans="1:3">
      <c r="A10" s="517" t="s">
        <v>192</v>
      </c>
      <c r="B10" s="518" t="s">
        <v>1348</v>
      </c>
      <c r="C10" s="519" t="s">
        <v>1127</v>
      </c>
    </row>
    <row r="11" spans="1:3">
      <c r="A11" s="516" t="s">
        <v>344</v>
      </c>
      <c r="B11" s="518" t="s">
        <v>1126</v>
      </c>
      <c r="C11" s="519" t="s">
        <v>1234</v>
      </c>
    </row>
    <row r="12" spans="1:3">
      <c r="A12" s="516" t="s">
        <v>1125</v>
      </c>
      <c r="B12" s="518" t="s">
        <v>1389</v>
      </c>
      <c r="C12" s="519" t="s">
        <v>1235</v>
      </c>
    </row>
    <row r="13" spans="1:3">
      <c r="A13" s="516" t="s">
        <v>345</v>
      </c>
      <c r="B13" s="518" t="s">
        <v>84</v>
      </c>
      <c r="C13" s="519" t="s">
        <v>197</v>
      </c>
    </row>
    <row r="14" spans="1:3" ht="12" customHeight="1">
      <c r="A14" s="493" t="s">
        <v>346</v>
      </c>
      <c r="B14" s="467" t="s">
        <v>1390</v>
      </c>
      <c r="C14" s="494" t="s">
        <v>1195</v>
      </c>
    </row>
    <row r="15" spans="1:3" ht="12" customHeight="1">
      <c r="A15" s="496" t="s">
        <v>320</v>
      </c>
      <c r="B15" s="474" t="s">
        <v>1187</v>
      </c>
      <c r="C15" s="492" t="s">
        <v>1199</v>
      </c>
    </row>
    <row r="16" spans="1:3" ht="12" customHeight="1">
      <c r="A16" s="503" t="s">
        <v>322</v>
      </c>
      <c r="B16" s="467" t="s">
        <v>84</v>
      </c>
      <c r="C16" s="494" t="s">
        <v>333</v>
      </c>
    </row>
    <row r="17" spans="1:3" ht="12" customHeight="1">
      <c r="A17" s="493" t="s">
        <v>1312</v>
      </c>
      <c r="B17" s="467" t="s">
        <v>1089</v>
      </c>
      <c r="C17" s="494" t="s">
        <v>84</v>
      </c>
    </row>
    <row r="18" spans="1:3" ht="12" customHeight="1">
      <c r="A18" s="493" t="s">
        <v>324</v>
      </c>
      <c r="B18" s="467" t="s">
        <v>84</v>
      </c>
      <c r="C18" s="494" t="s">
        <v>193</v>
      </c>
    </row>
    <row r="19" spans="1:3" ht="12" customHeight="1">
      <c r="A19" s="493" t="s">
        <v>326</v>
      </c>
      <c r="B19" s="467" t="s">
        <v>195</v>
      </c>
      <c r="C19" s="494" t="s">
        <v>193</v>
      </c>
    </row>
    <row r="20" spans="1:3" ht="12" customHeight="1">
      <c r="A20" s="493" t="s">
        <v>1391</v>
      </c>
      <c r="B20" s="467" t="s">
        <v>1194</v>
      </c>
      <c r="C20" s="494" t="s">
        <v>1133</v>
      </c>
    </row>
    <row r="21" spans="1:3" ht="12" customHeight="1">
      <c r="A21" s="503" t="s">
        <v>1150</v>
      </c>
      <c r="B21" s="467" t="s">
        <v>1100</v>
      </c>
      <c r="C21" s="494" t="s">
        <v>1109</v>
      </c>
    </row>
    <row r="22" spans="1:3" ht="12" customHeight="1">
      <c r="A22" s="503" t="s">
        <v>347</v>
      </c>
      <c r="B22" s="467" t="s">
        <v>1091</v>
      </c>
      <c r="C22" s="494" t="s">
        <v>195</v>
      </c>
    </row>
    <row r="23" spans="1:3" ht="12" customHeight="1">
      <c r="A23" s="493" t="s">
        <v>348</v>
      </c>
      <c r="B23" s="467" t="s">
        <v>196</v>
      </c>
      <c r="C23" s="494" t="s">
        <v>115</v>
      </c>
    </row>
    <row r="24" spans="1:3" ht="12" customHeight="1">
      <c r="A24" s="503" t="s">
        <v>1392</v>
      </c>
      <c r="B24" s="467" t="s">
        <v>84</v>
      </c>
      <c r="C24" s="494" t="s">
        <v>84</v>
      </c>
    </row>
    <row r="25" spans="1:3" ht="12" customHeight="1">
      <c r="A25" s="496" t="s">
        <v>323</v>
      </c>
      <c r="B25" s="474" t="s">
        <v>1235</v>
      </c>
      <c r="C25" s="492" t="s">
        <v>1200</v>
      </c>
    </row>
    <row r="26" spans="1:3" ht="12" customHeight="1">
      <c r="A26" s="493" t="s">
        <v>349</v>
      </c>
      <c r="B26" s="467" t="s">
        <v>197</v>
      </c>
      <c r="C26" s="494" t="s">
        <v>1092</v>
      </c>
    </row>
    <row r="27" spans="1:3" ht="12" customHeight="1">
      <c r="A27" s="493" t="s">
        <v>1236</v>
      </c>
      <c r="B27" s="467" t="s">
        <v>1393</v>
      </c>
      <c r="C27" s="494" t="s">
        <v>186</v>
      </c>
    </row>
    <row r="28" spans="1:3" ht="12.75" customHeight="1">
      <c r="A28" s="493" t="s">
        <v>1151</v>
      </c>
      <c r="B28" s="467" t="s">
        <v>84</v>
      </c>
      <c r="C28" s="494" t="s">
        <v>1126</v>
      </c>
    </row>
    <row r="29" spans="1:3" ht="12.75" customHeight="1">
      <c r="A29" s="493" t="s">
        <v>1152</v>
      </c>
      <c r="B29" s="467" t="s">
        <v>197</v>
      </c>
      <c r="C29" s="494" t="s">
        <v>84</v>
      </c>
    </row>
    <row r="30" spans="1:3" ht="12.75" customHeight="1">
      <c r="A30" s="493" t="s">
        <v>327</v>
      </c>
      <c r="B30" s="467" t="s">
        <v>1314</v>
      </c>
      <c r="C30" s="494" t="s">
        <v>199</v>
      </c>
    </row>
    <row r="31" spans="1:3" ht="12.75" customHeight="1">
      <c r="A31" s="493" t="s">
        <v>1101</v>
      </c>
      <c r="B31" s="467" t="s">
        <v>195</v>
      </c>
      <c r="C31" s="494" t="s">
        <v>267</v>
      </c>
    </row>
    <row r="32" spans="1:3" ht="12.75" customHeight="1">
      <c r="A32" s="493" t="s">
        <v>350</v>
      </c>
      <c r="B32" s="467" t="s">
        <v>1237</v>
      </c>
      <c r="C32" s="494" t="s">
        <v>1237</v>
      </c>
    </row>
    <row r="33" spans="1:3" ht="12.75" customHeight="1">
      <c r="A33" s="503" t="s">
        <v>351</v>
      </c>
      <c r="B33" s="467" t="s">
        <v>1237</v>
      </c>
      <c r="C33" s="494" t="s">
        <v>1237</v>
      </c>
    </row>
    <row r="34" spans="1:3" ht="12.75" customHeight="1">
      <c r="A34" s="493" t="s">
        <v>54</v>
      </c>
      <c r="B34" s="467" t="s">
        <v>193</v>
      </c>
      <c r="C34" s="494" t="s">
        <v>84</v>
      </c>
    </row>
    <row r="35" spans="1:3" ht="12.75" customHeight="1">
      <c r="A35" s="496" t="s">
        <v>352</v>
      </c>
      <c r="B35" s="474" t="s">
        <v>1394</v>
      </c>
      <c r="C35" s="492" t="s">
        <v>1148</v>
      </c>
    </row>
    <row r="36" spans="1:3" ht="12.75" customHeight="1">
      <c r="A36" s="496" t="s">
        <v>353</v>
      </c>
      <c r="B36" s="474" t="s">
        <v>1395</v>
      </c>
      <c r="C36" s="492" t="s">
        <v>1238</v>
      </c>
    </row>
    <row r="37" spans="1:3" ht="12.75" customHeight="1">
      <c r="A37" s="493" t="s">
        <v>354</v>
      </c>
      <c r="B37" s="467" t="s">
        <v>263</v>
      </c>
      <c r="C37" s="494" t="s">
        <v>224</v>
      </c>
    </row>
    <row r="38" spans="1:3" ht="12.75" customHeight="1">
      <c r="A38" s="493" t="s">
        <v>356</v>
      </c>
      <c r="B38" s="467" t="s">
        <v>1358</v>
      </c>
      <c r="C38" s="494" t="s">
        <v>1213</v>
      </c>
    </row>
    <row r="39" spans="1:3" s="37" customFormat="1" ht="12.75" customHeight="1">
      <c r="A39" s="496" t="s">
        <v>357</v>
      </c>
      <c r="B39" s="474" t="s">
        <v>1349</v>
      </c>
      <c r="C39" s="492" t="s">
        <v>1212</v>
      </c>
    </row>
    <row r="40" spans="1:3" ht="12.75" customHeight="1">
      <c r="B40" s="34"/>
      <c r="C40" s="34"/>
    </row>
    <row r="78" spans="2:3" s="43" customFormat="1" ht="3.5">
      <c r="B78" s="444"/>
      <c r="C78" s="444"/>
    </row>
    <row r="79" spans="2:3" s="43" customFormat="1" ht="3.5">
      <c r="B79" s="444"/>
      <c r="C79" s="444"/>
    </row>
    <row r="177" ht="11.5" hidden="1" customHeight="1"/>
    <row r="178" ht="11.5" hidden="1" customHeight="1"/>
    <row r="179" ht="11.5" hidden="1" customHeight="1"/>
  </sheetData>
  <dataConsolidate/>
  <mergeCells count="1">
    <mergeCell ref="B1:C1"/>
  </mergeCells>
  <pageMargins left="0.25" right="0.25" top="0.75" bottom="0.75" header="0.3" footer="0.3"/>
  <pageSetup paperSize="9" scale="7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tabColor rgb="FF00B050"/>
    <pageSetUpPr fitToPage="1"/>
  </sheetPr>
  <dimension ref="A1:C99"/>
  <sheetViews>
    <sheetView showGridLines="0" zoomScaleNormal="100" workbookViewId="0">
      <selection activeCell="C2" sqref="C2"/>
    </sheetView>
  </sheetViews>
  <sheetFormatPr defaultColWidth="9.1796875" defaultRowHeight="11.5"/>
  <cols>
    <col min="1" max="1" width="40.7265625" style="34" customWidth="1"/>
    <col min="2" max="2" width="10.7265625" style="35" customWidth="1"/>
    <col min="3" max="3" width="11.1796875" style="35" customWidth="1"/>
    <col min="4" max="4" width="9.26953125" style="34" customWidth="1"/>
    <col min="5" max="7" width="9.1796875" style="34" customWidth="1"/>
    <col min="8" max="16384" width="9.1796875" style="34"/>
  </cols>
  <sheetData>
    <row r="1" spans="1:3" s="68" customFormat="1" ht="14.25" customHeight="1">
      <c r="A1" s="510" t="s">
        <v>384</v>
      </c>
      <c r="B1" s="515">
        <v>2026</v>
      </c>
      <c r="C1" s="515">
        <v>2025</v>
      </c>
    </row>
    <row r="2" spans="1:3" s="70" customFormat="1" ht="28" customHeight="1">
      <c r="A2" s="446" t="s">
        <v>20</v>
      </c>
      <c r="B2" s="447" t="s">
        <v>1141</v>
      </c>
      <c r="C2" s="447" t="s">
        <v>358</v>
      </c>
    </row>
    <row r="3" spans="1:3" s="68" customFormat="1" ht="14.25" customHeight="1">
      <c r="A3" s="503" t="s">
        <v>1365</v>
      </c>
      <c r="B3" s="467" t="s">
        <v>1396</v>
      </c>
      <c r="C3" s="494" t="s">
        <v>1124</v>
      </c>
    </row>
    <row r="4" spans="1:3" s="70" customFormat="1" ht="12.75" customHeight="1">
      <c r="A4" s="503" t="s">
        <v>1366</v>
      </c>
      <c r="B4" s="467" t="s">
        <v>1397</v>
      </c>
      <c r="C4" s="494" t="s">
        <v>1397</v>
      </c>
    </row>
    <row r="5" spans="1:3" s="68" customFormat="1" ht="14.25" customHeight="1">
      <c r="A5" s="503" t="s">
        <v>385</v>
      </c>
      <c r="B5" s="467" t="s">
        <v>1398</v>
      </c>
      <c r="C5" s="494" t="s">
        <v>1402</v>
      </c>
    </row>
    <row r="6" spans="1:3" s="70" customFormat="1" ht="12.5">
      <c r="A6" s="503" t="s">
        <v>386</v>
      </c>
      <c r="B6" s="467" t="s">
        <v>1399</v>
      </c>
      <c r="C6" s="494" t="s">
        <v>1403</v>
      </c>
    </row>
    <row r="7" spans="1:3" s="68" customFormat="1" ht="13.5" customHeight="1">
      <c r="A7" s="503" t="s">
        <v>389</v>
      </c>
      <c r="B7" s="467" t="s">
        <v>1400</v>
      </c>
      <c r="C7" s="494" t="s">
        <v>405</v>
      </c>
    </row>
    <row r="8" spans="1:3" s="70" customFormat="1" ht="12.5">
      <c r="A8" s="503" t="s">
        <v>390</v>
      </c>
      <c r="B8" s="467" t="s">
        <v>1246</v>
      </c>
      <c r="C8" s="494" t="s">
        <v>1404</v>
      </c>
    </row>
    <row r="9" spans="1:3">
      <c r="A9" s="503" t="s">
        <v>391</v>
      </c>
      <c r="B9" s="467" t="s">
        <v>1373</v>
      </c>
      <c r="C9" s="494" t="s">
        <v>1373</v>
      </c>
    </row>
    <row r="10" spans="1:3">
      <c r="A10" s="503" t="s">
        <v>392</v>
      </c>
      <c r="B10" s="467" t="s">
        <v>1401</v>
      </c>
      <c r="C10" s="514" t="s">
        <v>1226</v>
      </c>
    </row>
    <row r="11" spans="1:3">
      <c r="A11" s="503" t="s">
        <v>1224</v>
      </c>
      <c r="B11" s="467" t="s">
        <v>1134</v>
      </c>
      <c r="C11" s="494" t="s">
        <v>1405</v>
      </c>
    </row>
    <row r="12" spans="1:3">
      <c r="A12" s="513" t="s">
        <v>394</v>
      </c>
      <c r="B12" s="450" t="s">
        <v>1406</v>
      </c>
      <c r="C12" s="506" t="s">
        <v>1407</v>
      </c>
    </row>
    <row r="13" spans="1:3">
      <c r="A13" s="503" t="s">
        <v>359</v>
      </c>
      <c r="B13" s="467" t="s">
        <v>1206</v>
      </c>
      <c r="C13" s="494" t="s">
        <v>1322</v>
      </c>
    </row>
    <row r="14" spans="1:3" ht="12.75" customHeight="1">
      <c r="A14" s="503" t="s">
        <v>360</v>
      </c>
      <c r="B14" s="467" t="s">
        <v>1316</v>
      </c>
      <c r="C14" s="494" t="s">
        <v>1323</v>
      </c>
    </row>
    <row r="15" spans="1:3" ht="12" customHeight="1">
      <c r="A15" s="503" t="s">
        <v>395</v>
      </c>
      <c r="B15" s="467" t="s">
        <v>1231</v>
      </c>
      <c r="C15" s="494" t="s">
        <v>1103</v>
      </c>
    </row>
    <row r="16" spans="1:3" ht="12" customHeight="1">
      <c r="A16" s="503" t="s">
        <v>1228</v>
      </c>
      <c r="B16" s="467" t="s">
        <v>1348</v>
      </c>
      <c r="C16" s="494" t="s">
        <v>1357</v>
      </c>
    </row>
    <row r="17" spans="1:3" ht="12" customHeight="1">
      <c r="A17" s="503" t="s">
        <v>1229</v>
      </c>
      <c r="B17" s="467" t="s">
        <v>1317</v>
      </c>
      <c r="C17" s="494" t="s">
        <v>437</v>
      </c>
    </row>
    <row r="18" spans="1:3">
      <c r="A18" s="503" t="s">
        <v>372</v>
      </c>
      <c r="B18" s="467" t="s">
        <v>1349</v>
      </c>
      <c r="C18" s="494" t="s">
        <v>1358</v>
      </c>
    </row>
    <row r="19" spans="1:3" ht="12" customHeight="1">
      <c r="A19" s="503" t="s">
        <v>1408</v>
      </c>
      <c r="B19" s="467" t="s">
        <v>1409</v>
      </c>
      <c r="C19" s="494" t="s">
        <v>1409</v>
      </c>
    </row>
    <row r="20" spans="1:3">
      <c r="A20" s="512" t="s">
        <v>398</v>
      </c>
      <c r="B20" s="474" t="s">
        <v>1410</v>
      </c>
      <c r="C20" s="492" t="s">
        <v>1419</v>
      </c>
    </row>
    <row r="21" spans="1:3">
      <c r="A21" s="496" t="s">
        <v>399</v>
      </c>
      <c r="B21" s="474" t="s">
        <v>1411</v>
      </c>
      <c r="C21" s="492" t="s">
        <v>1420</v>
      </c>
    </row>
    <row r="22" spans="1:3" s="285" customFormat="1" ht="10.5">
      <c r="A22" s="503" t="s">
        <v>400</v>
      </c>
      <c r="B22" s="467" t="s">
        <v>1121</v>
      </c>
      <c r="C22" s="494" t="s">
        <v>1121</v>
      </c>
    </row>
    <row r="23" spans="1:3" s="285" customFormat="1" ht="10.5">
      <c r="A23" s="503" t="s">
        <v>401</v>
      </c>
      <c r="B23" s="467" t="s">
        <v>1098</v>
      </c>
      <c r="C23" s="494" t="s">
        <v>1098</v>
      </c>
    </row>
    <row r="24" spans="1:3">
      <c r="A24" s="503" t="s">
        <v>402</v>
      </c>
      <c r="B24" s="467" t="s">
        <v>1412</v>
      </c>
      <c r="C24" s="494" t="s">
        <v>1421</v>
      </c>
    </row>
    <row r="25" spans="1:3" ht="12.75" customHeight="1">
      <c r="A25" s="503" t="s">
        <v>404</v>
      </c>
      <c r="B25" s="467" t="s">
        <v>1120</v>
      </c>
      <c r="C25" s="494" t="s">
        <v>1422</v>
      </c>
    </row>
    <row r="26" spans="1:3">
      <c r="A26" s="512" t="s">
        <v>380</v>
      </c>
      <c r="B26" s="474" t="s">
        <v>1413</v>
      </c>
      <c r="C26" s="492" t="s">
        <v>1423</v>
      </c>
    </row>
    <row r="27" spans="1:3" ht="12.75" customHeight="1">
      <c r="A27" s="503" t="s">
        <v>406</v>
      </c>
      <c r="B27" s="467" t="s">
        <v>1414</v>
      </c>
      <c r="C27" s="494" t="s">
        <v>1424</v>
      </c>
    </row>
    <row r="28" spans="1:3">
      <c r="A28" s="503" t="s">
        <v>1123</v>
      </c>
      <c r="B28" s="467" t="s">
        <v>1207</v>
      </c>
      <c r="C28" s="494" t="s">
        <v>1425</v>
      </c>
    </row>
    <row r="29" spans="1:3">
      <c r="A29" s="503" t="s">
        <v>408</v>
      </c>
      <c r="B29" s="467" t="s">
        <v>1415</v>
      </c>
      <c r="C29" s="494" t="s">
        <v>1426</v>
      </c>
    </row>
    <row r="30" spans="1:3">
      <c r="A30" s="503" t="s">
        <v>1146</v>
      </c>
      <c r="B30" s="467" t="s">
        <v>1416</v>
      </c>
      <c r="C30" s="494" t="s">
        <v>1427</v>
      </c>
    </row>
    <row r="31" spans="1:3">
      <c r="A31" s="503" t="s">
        <v>1147</v>
      </c>
      <c r="B31" s="467" t="s">
        <v>1417</v>
      </c>
      <c r="C31" s="494" t="s">
        <v>1422</v>
      </c>
    </row>
    <row r="32" spans="1:3">
      <c r="A32" s="512" t="s">
        <v>409</v>
      </c>
      <c r="B32" s="474" t="s">
        <v>1418</v>
      </c>
      <c r="C32" s="492" t="s">
        <v>1428</v>
      </c>
    </row>
    <row r="33" spans="1:3" ht="12.75" customHeight="1">
      <c r="A33" s="503" t="s">
        <v>1123</v>
      </c>
      <c r="B33" s="467" t="s">
        <v>1430</v>
      </c>
      <c r="C33" s="494" t="s">
        <v>1433</v>
      </c>
    </row>
    <row r="34" spans="1:3" ht="12.75" customHeight="1">
      <c r="A34" s="503" t="s">
        <v>1146</v>
      </c>
      <c r="B34" s="467" t="s">
        <v>1431</v>
      </c>
      <c r="C34" s="494" t="s">
        <v>1434</v>
      </c>
    </row>
    <row r="35" spans="1:3" ht="12" customHeight="1">
      <c r="A35" s="503" t="s">
        <v>362</v>
      </c>
      <c r="B35" s="467" t="s">
        <v>1432</v>
      </c>
      <c r="C35" s="494" t="s">
        <v>1435</v>
      </c>
    </row>
    <row r="36" spans="1:3">
      <c r="A36" s="503" t="s">
        <v>410</v>
      </c>
      <c r="B36" s="467" t="s">
        <v>1227</v>
      </c>
      <c r="C36" s="494" t="s">
        <v>1436</v>
      </c>
    </row>
    <row r="37" spans="1:3">
      <c r="A37" s="503" t="s">
        <v>1230</v>
      </c>
      <c r="B37" s="467" t="s">
        <v>197</v>
      </c>
      <c r="C37" s="494" t="s">
        <v>1131</v>
      </c>
    </row>
    <row r="38" spans="1:3">
      <c r="A38" s="503" t="s">
        <v>1429</v>
      </c>
      <c r="B38" s="467" t="s">
        <v>1179</v>
      </c>
      <c r="C38" s="494" t="s">
        <v>1437</v>
      </c>
    </row>
    <row r="39" spans="1:3">
      <c r="A39" s="512" t="s">
        <v>411</v>
      </c>
      <c r="B39" s="474" t="s">
        <v>1438</v>
      </c>
      <c r="C39" s="492" t="s">
        <v>1439</v>
      </c>
    </row>
    <row r="40" spans="1:3">
      <c r="A40" s="496" t="s">
        <v>412</v>
      </c>
      <c r="B40" s="474" t="s">
        <v>1411</v>
      </c>
      <c r="C40" s="492" t="s">
        <v>1420</v>
      </c>
    </row>
    <row r="41" spans="1:3">
      <c r="A41" s="93"/>
      <c r="B41" s="93"/>
      <c r="C41" s="93"/>
    </row>
    <row r="42" spans="1:3">
      <c r="A42" s="86"/>
      <c r="B42" s="93"/>
      <c r="C42" s="93"/>
    </row>
    <row r="43" spans="1:3" ht="12.75" customHeight="1">
      <c r="A43" s="86"/>
      <c r="B43" s="93"/>
      <c r="C43" s="93"/>
    </row>
    <row r="46" spans="1:3" s="43" customFormat="1">
      <c r="A46" s="34"/>
      <c r="B46" s="35"/>
      <c r="C46" s="35"/>
    </row>
    <row r="47" spans="1:3" s="86" customFormat="1">
      <c r="A47" s="34"/>
      <c r="B47" s="35"/>
      <c r="C47" s="35"/>
    </row>
    <row r="48" spans="1:3" s="86" customFormat="1">
      <c r="A48" s="34"/>
      <c r="B48" s="35"/>
      <c r="C48" s="35"/>
    </row>
    <row r="49" spans="1:3" s="86" customFormat="1">
      <c r="A49" s="34"/>
      <c r="B49" s="35"/>
      <c r="C49" s="35"/>
    </row>
    <row r="93" spans="1:3">
      <c r="A93" s="66"/>
      <c r="B93" s="81"/>
      <c r="C93" s="81"/>
    </row>
    <row r="99" spans="1:3" s="43" customFormat="1">
      <c r="A99" s="34"/>
      <c r="B99" s="35"/>
      <c r="C99" s="35"/>
    </row>
  </sheetData>
  <dataConsolidate/>
  <pageMargins left="0.25" right="0.25" top="0.75" bottom="0.75" header="0.3" footer="0.3"/>
  <pageSetup paperSize="9" scale="2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57">
    <tabColor rgb="FF00B050"/>
    <pageSetUpPr fitToPage="1"/>
  </sheetPr>
  <dimension ref="A1:C42"/>
  <sheetViews>
    <sheetView showGridLines="0" tabSelected="1" zoomScaleNormal="100" workbookViewId="0">
      <selection activeCell="I30" sqref="I30"/>
    </sheetView>
  </sheetViews>
  <sheetFormatPr defaultColWidth="9.1796875" defaultRowHeight="11.5"/>
  <cols>
    <col min="1" max="1" width="56" style="34" customWidth="1"/>
    <col min="2" max="3" width="9.26953125" style="35" customWidth="1"/>
    <col min="4" max="16384" width="9.1796875" style="34"/>
  </cols>
  <sheetData>
    <row r="1" spans="1:3" s="68" customFormat="1" ht="14.25" customHeight="1">
      <c r="A1" s="510" t="s">
        <v>424</v>
      </c>
      <c r="B1" s="541" t="s">
        <v>67</v>
      </c>
      <c r="C1" s="541"/>
    </row>
    <row r="2" spans="1:3" s="70" customFormat="1" ht="14.25" customHeight="1"/>
    <row r="3" spans="1:3" s="90" customFormat="1">
      <c r="A3" s="446" t="s">
        <v>20</v>
      </c>
      <c r="B3" s="447" t="s">
        <v>1273</v>
      </c>
      <c r="C3" s="447" t="s">
        <v>1153</v>
      </c>
    </row>
    <row r="4" spans="1:3" s="90" customFormat="1">
      <c r="A4" s="496" t="s">
        <v>246</v>
      </c>
      <c r="B4" s="474" t="s">
        <v>1329</v>
      </c>
      <c r="C4" s="492" t="s">
        <v>1211</v>
      </c>
    </row>
    <row r="5" spans="1:3" s="90" customFormat="1">
      <c r="A5" s="496" t="s">
        <v>1214</v>
      </c>
      <c r="B5" s="474" t="s">
        <v>1377</v>
      </c>
      <c r="C5" s="492" t="s">
        <v>1216</v>
      </c>
    </row>
    <row r="6" spans="1:3" s="90" customFormat="1">
      <c r="A6" s="493" t="s">
        <v>1107</v>
      </c>
      <c r="B6" s="467" t="s">
        <v>1426</v>
      </c>
      <c r="C6" s="494" t="s">
        <v>534</v>
      </c>
    </row>
    <row r="7" spans="1:3" s="90" customFormat="1">
      <c r="A7" s="493" t="s">
        <v>1108</v>
      </c>
      <c r="B7" s="467" t="s">
        <v>1357</v>
      </c>
      <c r="C7" s="494" t="s">
        <v>119</v>
      </c>
    </row>
    <row r="8" spans="1:3" s="90" customFormat="1">
      <c r="A8" s="493" t="s">
        <v>1110</v>
      </c>
      <c r="B8" s="467" t="s">
        <v>1440</v>
      </c>
      <c r="C8" s="494" t="s">
        <v>115</v>
      </c>
    </row>
    <row r="9" spans="1:3" s="90" customFormat="1">
      <c r="A9" s="496" t="s">
        <v>1239</v>
      </c>
      <c r="B9" s="474" t="s">
        <v>1250</v>
      </c>
      <c r="C9" s="492" t="s">
        <v>1154</v>
      </c>
    </row>
    <row r="10" spans="1:3" s="90" customFormat="1">
      <c r="A10" s="493" t="s">
        <v>1107</v>
      </c>
      <c r="B10" s="467" t="s">
        <v>1290</v>
      </c>
      <c r="C10" s="494" t="s">
        <v>1176</v>
      </c>
    </row>
    <row r="11" spans="1:3" s="90" customFormat="1">
      <c r="A11" s="493" t="s">
        <v>1108</v>
      </c>
      <c r="B11" s="467" t="s">
        <v>1292</v>
      </c>
      <c r="C11" s="494" t="s">
        <v>1177</v>
      </c>
    </row>
    <row r="12" spans="1:3" s="90" customFormat="1">
      <c r="A12" s="493" t="s">
        <v>1110</v>
      </c>
      <c r="B12" s="467" t="s">
        <v>84</v>
      </c>
      <c r="C12" s="494" t="s">
        <v>84</v>
      </c>
    </row>
    <row r="13" spans="1:3" s="90" customFormat="1">
      <c r="A13" s="496" t="s">
        <v>86</v>
      </c>
      <c r="B13" s="474" t="s">
        <v>1252</v>
      </c>
      <c r="C13" s="492" t="s">
        <v>1156</v>
      </c>
    </row>
    <row r="14" spans="1:3" s="90" customFormat="1">
      <c r="A14" s="493" t="s">
        <v>1107</v>
      </c>
      <c r="B14" s="467" t="s">
        <v>1300</v>
      </c>
      <c r="C14" s="494" t="s">
        <v>1186</v>
      </c>
    </row>
    <row r="15" spans="1:3" s="90" customFormat="1">
      <c r="A15" s="493" t="s">
        <v>1108</v>
      </c>
      <c r="B15" s="467" t="s">
        <v>1306</v>
      </c>
      <c r="C15" s="494" t="s">
        <v>1187</v>
      </c>
    </row>
    <row r="16" spans="1:3" s="90" customFormat="1">
      <c r="A16" s="493" t="s">
        <v>1110</v>
      </c>
      <c r="B16" s="467" t="s">
        <v>186</v>
      </c>
      <c r="C16" s="494" t="s">
        <v>1089</v>
      </c>
    </row>
    <row r="17" spans="1:3" s="90" customFormat="1">
      <c r="A17" s="493" t="s">
        <v>426</v>
      </c>
      <c r="B17" s="467" t="s">
        <v>1441</v>
      </c>
      <c r="C17" s="494" t="s">
        <v>1240</v>
      </c>
    </row>
    <row r="18" spans="1:3" s="90" customFormat="1">
      <c r="A18" s="496" t="s">
        <v>413</v>
      </c>
      <c r="B18" s="474" t="s">
        <v>1135</v>
      </c>
      <c r="C18" s="492" t="s">
        <v>1119</v>
      </c>
    </row>
    <row r="19" spans="1:3" s="90" customFormat="1" ht="21">
      <c r="A19" s="493" t="s">
        <v>416</v>
      </c>
      <c r="B19" s="467" t="s">
        <v>1095</v>
      </c>
      <c r="C19" s="494" t="s">
        <v>1093</v>
      </c>
    </row>
    <row r="20" spans="1:3" s="90" customFormat="1">
      <c r="A20" s="493" t="s">
        <v>230</v>
      </c>
      <c r="B20" s="467" t="s">
        <v>119</v>
      </c>
      <c r="C20" s="494" t="s">
        <v>1105</v>
      </c>
    </row>
    <row r="21" spans="1:3" s="90" customFormat="1">
      <c r="A21" s="493" t="s">
        <v>252</v>
      </c>
      <c r="B21" s="467" t="s">
        <v>1117</v>
      </c>
      <c r="C21" s="494" t="s">
        <v>1089</v>
      </c>
    </row>
    <row r="22" spans="1:3" s="90" customFormat="1">
      <c r="A22" s="493" t="s">
        <v>427</v>
      </c>
      <c r="B22" s="467" t="s">
        <v>1220</v>
      </c>
      <c r="C22" s="494" t="s">
        <v>224</v>
      </c>
    </row>
    <row r="23" spans="1:3" s="90" customFormat="1">
      <c r="A23" s="496" t="s">
        <v>95</v>
      </c>
      <c r="B23" s="474" t="s">
        <v>1277</v>
      </c>
      <c r="C23" s="492" t="s">
        <v>534</v>
      </c>
    </row>
    <row r="24" spans="1:3" s="90" customFormat="1">
      <c r="A24" s="493" t="s">
        <v>187</v>
      </c>
      <c r="B24" s="467" t="s">
        <v>1094</v>
      </c>
      <c r="C24" s="494" t="s">
        <v>1117</v>
      </c>
    </row>
    <row r="25" spans="1:3" s="90" customFormat="1">
      <c r="A25" s="496" t="s">
        <v>190</v>
      </c>
      <c r="B25" s="474" t="s">
        <v>1099</v>
      </c>
      <c r="C25" s="492" t="s">
        <v>1149</v>
      </c>
    </row>
    <row r="26" spans="1:3" s="90" customFormat="1">
      <c r="A26" s="493" t="s">
        <v>234</v>
      </c>
      <c r="B26" s="467" t="s">
        <v>233</v>
      </c>
      <c r="C26" s="494" t="s">
        <v>1170</v>
      </c>
    </row>
    <row r="27" spans="1:3" s="90" customFormat="1">
      <c r="A27" s="496" t="s">
        <v>253</v>
      </c>
      <c r="B27" s="474" t="s">
        <v>1282</v>
      </c>
      <c r="C27" s="492" t="s">
        <v>1171</v>
      </c>
    </row>
    <row r="28" spans="1:3" s="90" customFormat="1">
      <c r="A28" s="493" t="s">
        <v>256</v>
      </c>
      <c r="B28" s="467" t="s">
        <v>84</v>
      </c>
      <c r="C28" s="494" t="s">
        <v>84</v>
      </c>
    </row>
    <row r="29" spans="1:3" s="90" customFormat="1">
      <c r="A29" s="496" t="s">
        <v>198</v>
      </c>
      <c r="B29" s="474" t="s">
        <v>1282</v>
      </c>
      <c r="C29" s="492" t="s">
        <v>1171</v>
      </c>
    </row>
    <row r="30" spans="1:3" s="90" customFormat="1">
      <c r="A30" s="493" t="s">
        <v>255</v>
      </c>
      <c r="B30" s="467" t="s">
        <v>196</v>
      </c>
      <c r="C30" s="494" t="s">
        <v>116</v>
      </c>
    </row>
    <row r="31" spans="1:3" s="90" customFormat="1">
      <c r="A31" s="496" t="s">
        <v>254</v>
      </c>
      <c r="B31" s="474" t="s">
        <v>1113</v>
      </c>
      <c r="C31" s="492" t="s">
        <v>1172</v>
      </c>
    </row>
    <row r="32" spans="1:3" s="90" customFormat="1">
      <c r="A32" s="34"/>
      <c r="B32" s="35"/>
      <c r="C32" s="35"/>
    </row>
    <row r="33" spans="1:3" s="90" customFormat="1">
      <c r="A33" s="34"/>
      <c r="B33" s="35"/>
      <c r="C33" s="35"/>
    </row>
    <row r="34" spans="1:3" s="90" customFormat="1">
      <c r="A34" s="34"/>
      <c r="B34" s="35"/>
      <c r="C34" s="35"/>
    </row>
    <row r="35" spans="1:3" s="90" customFormat="1">
      <c r="A35" s="34"/>
      <c r="B35" s="35"/>
      <c r="C35" s="35"/>
    </row>
    <row r="36" spans="1:3" s="90" customFormat="1">
      <c r="A36" s="34"/>
      <c r="B36" s="35"/>
      <c r="C36" s="35"/>
    </row>
    <row r="37" spans="1:3" s="90" customFormat="1">
      <c r="A37" s="34"/>
      <c r="B37" s="35"/>
      <c r="C37" s="35"/>
    </row>
    <row r="38" spans="1:3" s="90" customFormat="1">
      <c r="A38" s="34"/>
      <c r="B38" s="35"/>
      <c r="C38" s="35"/>
    </row>
    <row r="39" spans="1:3" s="90" customFormat="1">
      <c r="A39" s="34"/>
      <c r="B39" s="35"/>
      <c r="C39" s="35"/>
    </row>
    <row r="40" spans="1:3" s="90" customFormat="1">
      <c r="A40" s="34"/>
      <c r="B40" s="35"/>
      <c r="C40" s="35"/>
    </row>
    <row r="41" spans="1:3" s="90" customFormat="1">
      <c r="A41" s="34"/>
      <c r="B41" s="35"/>
      <c r="C41" s="35"/>
    </row>
    <row r="42" spans="1:3" s="43" customFormat="1" ht="3.5">
      <c r="B42" s="91"/>
      <c r="C42" s="91"/>
    </row>
  </sheetData>
  <mergeCells count="1">
    <mergeCell ref="B1:C1"/>
  </mergeCells>
  <pageMargins left="0.25" right="0.25" top="0.75" bottom="0.75" header="0.3" footer="0.3"/>
  <pageSetup paperSize="9" scale="72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46">
    <tabColor theme="5"/>
  </sheetPr>
  <dimension ref="A1:AF107"/>
  <sheetViews>
    <sheetView showGridLines="0" topLeftCell="CV200" zoomScale="90" zoomScaleNormal="90" workbookViewId="0">
      <selection activeCell="B207" sqref="B207"/>
    </sheetView>
  </sheetViews>
  <sheetFormatPr defaultColWidth="9.1796875" defaultRowHeight="11.5"/>
  <cols>
    <col min="1" max="1" width="9.26953125" style="141" customWidth="1"/>
    <col min="2" max="2" width="87.81640625" style="34" customWidth="1"/>
    <col min="3" max="4" width="87.7265625" style="34" customWidth="1"/>
    <col min="5" max="7" width="9.26953125" style="34" customWidth="1"/>
    <col min="8" max="12" width="9.26953125" style="35" customWidth="1"/>
    <col min="13" max="13" width="2.7265625" style="34" customWidth="1"/>
    <col min="14" max="31" width="9.1796875" style="34" customWidth="1"/>
    <col min="32" max="32" width="57.1796875" style="67" customWidth="1"/>
    <col min="33" max="100" width="9.1796875" style="34" customWidth="1"/>
    <col min="101" max="101" width="7.81640625" style="34" customWidth="1"/>
    <col min="102" max="104" width="9.1796875" style="34" customWidth="1"/>
    <col min="105" max="16384" width="9.1796875" style="34"/>
  </cols>
  <sheetData>
    <row r="1" spans="1:32" s="156" customFormat="1">
      <c r="A1" s="162">
        <v>17.98</v>
      </c>
      <c r="B1" s="156" t="s">
        <v>338</v>
      </c>
      <c r="C1" s="156" t="s">
        <v>340</v>
      </c>
      <c r="D1" s="156" t="s">
        <v>341</v>
      </c>
      <c r="E1" s="161">
        <v>0</v>
      </c>
      <c r="F1" s="161">
        <v>0</v>
      </c>
      <c r="G1" s="161">
        <v>0</v>
      </c>
      <c r="H1" s="156" t="s">
        <v>24</v>
      </c>
      <c r="I1" s="161">
        <v>0</v>
      </c>
      <c r="J1" s="161">
        <v>0</v>
      </c>
      <c r="K1" s="161">
        <v>0</v>
      </c>
      <c r="L1" s="161">
        <v>0</v>
      </c>
      <c r="AF1" s="158"/>
    </row>
    <row r="2" spans="1:32" s="68" customFormat="1" ht="14.25" customHeight="1">
      <c r="A2" s="137">
        <v>0</v>
      </c>
      <c r="B2" s="298" t="s">
        <v>67</v>
      </c>
      <c r="C2" s="298" t="s">
        <v>67</v>
      </c>
      <c r="D2" s="298" t="s">
        <v>67</v>
      </c>
      <c r="E2" s="298" t="s">
        <v>67</v>
      </c>
      <c r="F2" s="298" t="s">
        <v>67</v>
      </c>
      <c r="G2" s="298" t="s">
        <v>67</v>
      </c>
      <c r="H2" s="340" t="s">
        <v>67</v>
      </c>
      <c r="I2" s="341" t="s">
        <v>67</v>
      </c>
      <c r="J2" s="341" t="s">
        <v>67</v>
      </c>
      <c r="K2" s="341" t="s">
        <v>67</v>
      </c>
      <c r="L2" s="341" t="s">
        <v>67</v>
      </c>
      <c r="AF2" s="69"/>
    </row>
    <row r="3" spans="1:32" s="68" customFormat="1" ht="21.5" thickBot="1">
      <c r="A3" s="137" t="s">
        <v>338</v>
      </c>
      <c r="B3" s="321" t="s">
        <v>20</v>
      </c>
      <c r="C3" s="322" t="s">
        <v>67</v>
      </c>
      <c r="D3" s="322" t="s">
        <v>67</v>
      </c>
      <c r="E3" s="322" t="s">
        <v>67</v>
      </c>
      <c r="F3" s="322" t="s">
        <v>67</v>
      </c>
      <c r="G3" s="322" t="s">
        <v>67</v>
      </c>
      <c r="H3" s="324" t="s">
        <v>488</v>
      </c>
      <c r="I3" s="342" t="s">
        <v>67</v>
      </c>
      <c r="J3" s="342" t="s">
        <v>67</v>
      </c>
      <c r="K3" s="342" t="s">
        <v>67</v>
      </c>
      <c r="L3" s="342" t="s">
        <v>67</v>
      </c>
      <c r="AF3" s="69"/>
    </row>
    <row r="4" spans="1:32" s="68" customFormat="1" ht="14.25" customHeight="1" thickTop="1">
      <c r="A4" s="137">
        <v>0</v>
      </c>
      <c r="B4" s="298" t="s">
        <v>67</v>
      </c>
      <c r="C4" s="298" t="s">
        <v>67</v>
      </c>
      <c r="D4" s="298" t="s">
        <v>67</v>
      </c>
      <c r="E4" s="298" t="s">
        <v>67</v>
      </c>
      <c r="F4" s="298" t="s">
        <v>67</v>
      </c>
      <c r="G4" s="298" t="s">
        <v>67</v>
      </c>
      <c r="H4" s="340" t="s">
        <v>67</v>
      </c>
      <c r="I4" s="341" t="s">
        <v>67</v>
      </c>
      <c r="J4" s="341" t="s">
        <v>67</v>
      </c>
      <c r="K4" s="341" t="s">
        <v>67</v>
      </c>
      <c r="L4" s="341" t="s">
        <v>67</v>
      </c>
      <c r="AF4" s="69"/>
    </row>
    <row r="5" spans="1:32" s="68" customFormat="1" ht="14.25" customHeight="1" thickBot="1">
      <c r="A5" s="137" t="s">
        <v>340</v>
      </c>
      <c r="B5" s="322" t="s">
        <v>67</v>
      </c>
      <c r="C5" s="321" t="s">
        <v>73</v>
      </c>
      <c r="D5" s="322" t="s">
        <v>67</v>
      </c>
      <c r="E5" s="322" t="s">
        <v>67</v>
      </c>
      <c r="F5" s="322" t="s">
        <v>67</v>
      </c>
      <c r="G5" s="322" t="s">
        <v>67</v>
      </c>
      <c r="H5" s="324" t="s">
        <v>489</v>
      </c>
      <c r="I5" s="342" t="s">
        <v>67</v>
      </c>
      <c r="J5" s="342" t="s">
        <v>67</v>
      </c>
      <c r="K5" s="342" t="s">
        <v>67</v>
      </c>
      <c r="L5" s="342" t="s">
        <v>67</v>
      </c>
      <c r="AF5" s="69"/>
    </row>
    <row r="6" spans="1:32" s="68" customFormat="1" ht="14.25" customHeight="1" thickTop="1">
      <c r="A6" s="137">
        <v>0</v>
      </c>
      <c r="B6" s="298" t="s">
        <v>67</v>
      </c>
      <c r="C6" s="298" t="s">
        <v>67</v>
      </c>
      <c r="D6" s="298" t="s">
        <v>67</v>
      </c>
      <c r="E6" s="298" t="s">
        <v>67</v>
      </c>
      <c r="F6" s="298" t="s">
        <v>67</v>
      </c>
      <c r="G6" s="298" t="s">
        <v>67</v>
      </c>
      <c r="H6" s="340" t="s">
        <v>67</v>
      </c>
      <c r="I6" s="341" t="s">
        <v>67</v>
      </c>
      <c r="J6" s="341" t="s">
        <v>67</v>
      </c>
      <c r="K6" s="341" t="s">
        <v>67</v>
      </c>
      <c r="L6" s="341" t="s">
        <v>67</v>
      </c>
      <c r="AF6" s="69"/>
    </row>
    <row r="7" spans="1:32" s="68" customFormat="1" ht="14.25" customHeight="1" thickBot="1">
      <c r="A7" s="137" t="s">
        <v>341</v>
      </c>
      <c r="B7" s="322" t="s">
        <v>67</v>
      </c>
      <c r="C7" s="322" t="s">
        <v>67</v>
      </c>
      <c r="D7" s="321" t="s">
        <v>75</v>
      </c>
      <c r="E7" s="322" t="s">
        <v>67</v>
      </c>
      <c r="F7" s="322" t="s">
        <v>67</v>
      </c>
      <c r="G7" s="322" t="s">
        <v>67</v>
      </c>
      <c r="H7" s="324" t="s">
        <v>490</v>
      </c>
      <c r="I7" s="342" t="s">
        <v>67</v>
      </c>
      <c r="J7" s="342" t="s">
        <v>67</v>
      </c>
      <c r="K7" s="342" t="s">
        <v>67</v>
      </c>
      <c r="L7" s="342" t="s">
        <v>67</v>
      </c>
      <c r="AF7" s="69"/>
    </row>
    <row r="8" spans="1:32" ht="20.5" thickTop="1">
      <c r="A8" s="137" t="s">
        <v>24</v>
      </c>
      <c r="B8" s="343" t="s">
        <v>467</v>
      </c>
      <c r="C8" s="343" t="s">
        <v>468</v>
      </c>
      <c r="D8" s="343" t="s">
        <v>469</v>
      </c>
      <c r="E8" s="326" t="s">
        <v>67</v>
      </c>
      <c r="F8" s="326" t="s">
        <v>67</v>
      </c>
      <c r="G8" s="326" t="s">
        <v>67</v>
      </c>
      <c r="H8" s="344" t="s">
        <v>67</v>
      </c>
      <c r="I8" s="345" t="s">
        <v>67</v>
      </c>
      <c r="J8" s="345" t="s">
        <v>67</v>
      </c>
      <c r="K8" s="345" t="s">
        <v>67</v>
      </c>
      <c r="L8" s="345" t="s">
        <v>67</v>
      </c>
      <c r="AF8" s="71"/>
    </row>
    <row r="9" spans="1:32">
      <c r="A9" s="137" t="s">
        <v>24</v>
      </c>
      <c r="B9" s="329" t="s">
        <v>470</v>
      </c>
      <c r="C9" s="329" t="s">
        <v>471</v>
      </c>
      <c r="D9" s="329" t="s">
        <v>472</v>
      </c>
      <c r="E9" s="330" t="s">
        <v>67</v>
      </c>
      <c r="F9" s="330" t="s">
        <v>67</v>
      </c>
      <c r="G9" s="330" t="s">
        <v>67</v>
      </c>
      <c r="H9" s="332" t="s">
        <v>67</v>
      </c>
      <c r="I9" s="331" t="s">
        <v>67</v>
      </c>
      <c r="J9" s="331" t="s">
        <v>67</v>
      </c>
      <c r="K9" s="331" t="s">
        <v>67</v>
      </c>
      <c r="L9" s="331" t="s">
        <v>67</v>
      </c>
      <c r="AF9" s="71"/>
    </row>
    <row r="10" spans="1:32">
      <c r="A10" s="137" t="s">
        <v>24</v>
      </c>
      <c r="B10" s="329" t="s">
        <v>54</v>
      </c>
      <c r="C10" s="329" t="s">
        <v>422</v>
      </c>
      <c r="D10" s="329" t="s">
        <v>423</v>
      </c>
      <c r="E10" s="330" t="s">
        <v>67</v>
      </c>
      <c r="F10" s="330" t="s">
        <v>67</v>
      </c>
      <c r="G10" s="330" t="s">
        <v>67</v>
      </c>
      <c r="H10" s="337" t="s">
        <v>84</v>
      </c>
      <c r="I10" s="336" t="s">
        <v>67</v>
      </c>
      <c r="J10" s="336" t="s">
        <v>67</v>
      </c>
      <c r="K10" s="336" t="s">
        <v>67</v>
      </c>
      <c r="L10" s="336" t="s">
        <v>67</v>
      </c>
      <c r="AF10" s="69"/>
    </row>
    <row r="11" spans="1:32">
      <c r="A11" s="137" t="s">
        <v>24</v>
      </c>
      <c r="B11" s="333" t="s">
        <v>473</v>
      </c>
      <c r="C11" s="333" t="s">
        <v>474</v>
      </c>
      <c r="D11" s="333" t="s">
        <v>475</v>
      </c>
      <c r="E11" s="333" t="s">
        <v>67</v>
      </c>
      <c r="F11" s="333" t="s">
        <v>67</v>
      </c>
      <c r="G11" s="333" t="s">
        <v>67</v>
      </c>
      <c r="H11" s="335" t="s">
        <v>67</v>
      </c>
      <c r="I11" s="334" t="s">
        <v>67</v>
      </c>
      <c r="J11" s="334" t="s">
        <v>67</v>
      </c>
      <c r="K11" s="334" t="s">
        <v>67</v>
      </c>
      <c r="L11" s="334" t="s">
        <v>67</v>
      </c>
      <c r="AF11" s="71"/>
    </row>
    <row r="12" spans="1:32">
      <c r="A12" s="137" t="s">
        <v>24</v>
      </c>
      <c r="B12" s="329" t="s">
        <v>476</v>
      </c>
      <c r="C12" s="329" t="s">
        <v>477</v>
      </c>
      <c r="D12" s="329" t="s">
        <v>478</v>
      </c>
      <c r="E12" s="330" t="s">
        <v>67</v>
      </c>
      <c r="F12" s="330" t="s">
        <v>67</v>
      </c>
      <c r="G12" s="330" t="s">
        <v>67</v>
      </c>
      <c r="H12" s="337" t="s">
        <v>84</v>
      </c>
      <c r="I12" s="336" t="s">
        <v>67</v>
      </c>
      <c r="J12" s="336" t="s">
        <v>67</v>
      </c>
      <c r="K12" s="336" t="s">
        <v>67</v>
      </c>
      <c r="L12" s="336" t="s">
        <v>67</v>
      </c>
      <c r="AF12" s="71"/>
    </row>
    <row r="13" spans="1:32">
      <c r="A13" s="137">
        <v>0</v>
      </c>
      <c r="B13" s="333" t="s">
        <v>479</v>
      </c>
      <c r="C13" s="333" t="s">
        <v>480</v>
      </c>
      <c r="D13" s="333" t="s">
        <v>481</v>
      </c>
      <c r="E13" s="333" t="s">
        <v>67</v>
      </c>
      <c r="F13" s="333" t="s">
        <v>67</v>
      </c>
      <c r="G13" s="333" t="s">
        <v>67</v>
      </c>
      <c r="H13" s="335" t="s">
        <v>67</v>
      </c>
      <c r="I13" s="334" t="s">
        <v>67</v>
      </c>
      <c r="J13" s="334" t="s">
        <v>67</v>
      </c>
      <c r="K13" s="334" t="s">
        <v>67</v>
      </c>
      <c r="L13" s="334" t="s">
        <v>67</v>
      </c>
      <c r="AF13" s="71"/>
    </row>
    <row r="14" spans="1:32">
      <c r="A14" s="137" t="s">
        <v>24</v>
      </c>
      <c r="B14" s="329" t="s">
        <v>482</v>
      </c>
      <c r="C14" s="329" t="s">
        <v>483</v>
      </c>
      <c r="D14" s="329" t="s">
        <v>484</v>
      </c>
      <c r="E14" s="330" t="s">
        <v>67</v>
      </c>
      <c r="F14" s="330" t="s">
        <v>67</v>
      </c>
      <c r="G14" s="330" t="s">
        <v>67</v>
      </c>
      <c r="H14" s="337" t="s">
        <v>84</v>
      </c>
      <c r="I14" s="336" t="s">
        <v>67</v>
      </c>
      <c r="J14" s="336" t="s">
        <v>67</v>
      </c>
      <c r="K14" s="336" t="s">
        <v>67</v>
      </c>
      <c r="L14" s="336" t="s">
        <v>67</v>
      </c>
      <c r="AF14" s="71"/>
    </row>
    <row r="15" spans="1:32" ht="12" thickBot="1">
      <c r="A15" s="137" t="s">
        <v>24</v>
      </c>
      <c r="B15" s="333" t="s">
        <v>485</v>
      </c>
      <c r="C15" s="333" t="s">
        <v>486</v>
      </c>
      <c r="D15" s="333" t="s">
        <v>487</v>
      </c>
      <c r="E15" s="333" t="s">
        <v>67</v>
      </c>
      <c r="F15" s="333" t="s">
        <v>67</v>
      </c>
      <c r="G15" s="333" t="s">
        <v>67</v>
      </c>
      <c r="H15" s="335" t="s">
        <v>67</v>
      </c>
      <c r="I15" s="334" t="s">
        <v>67</v>
      </c>
      <c r="J15" s="334" t="s">
        <v>67</v>
      </c>
      <c r="K15" s="334" t="s">
        <v>67</v>
      </c>
      <c r="L15" s="334" t="s">
        <v>67</v>
      </c>
      <c r="AF15" s="71"/>
    </row>
    <row r="16" spans="1:32" s="43" customFormat="1" ht="4" thickTop="1">
      <c r="A16" s="140" t="str">
        <f>A15</f>
        <v>R1234</v>
      </c>
      <c r="B16" s="347"/>
      <c r="C16" s="347"/>
      <c r="D16" s="347"/>
      <c r="E16" s="347"/>
      <c r="F16" s="347"/>
      <c r="G16" s="347"/>
      <c r="H16" s="348"/>
      <c r="I16" s="348"/>
      <c r="J16" s="348"/>
      <c r="K16" s="348"/>
      <c r="L16" s="348"/>
      <c r="AF16" s="78"/>
    </row>
    <row r="17" spans="1:32" s="86" customFormat="1" ht="9">
      <c r="A17" s="85"/>
      <c r="B17" s="545"/>
      <c r="C17" s="545"/>
      <c r="D17" s="545"/>
      <c r="E17" s="545"/>
      <c r="F17" s="545"/>
      <c r="G17" s="545"/>
      <c r="H17" s="545"/>
      <c r="I17" s="93"/>
      <c r="J17" s="93"/>
      <c r="K17" s="93"/>
      <c r="L17" s="93"/>
      <c r="AF17" s="87"/>
    </row>
    <row r="18" spans="1:32" s="86" customFormat="1" ht="9">
      <c r="A18" s="85"/>
      <c r="C18" s="545" t="s">
        <v>486</v>
      </c>
      <c r="D18" s="545"/>
      <c r="E18" s="545"/>
      <c r="F18" s="545"/>
      <c r="G18" s="545"/>
      <c r="H18" s="545"/>
      <c r="I18" s="93"/>
      <c r="J18" s="93"/>
      <c r="K18" s="93"/>
      <c r="L18" s="93"/>
      <c r="AF18" s="87"/>
    </row>
    <row r="19" spans="1:32" s="86" customFormat="1" ht="9">
      <c r="A19" s="85"/>
      <c r="D19" s="545" t="s">
        <v>67</v>
      </c>
      <c r="E19" s="545"/>
      <c r="F19" s="545"/>
      <c r="G19" s="545"/>
      <c r="H19" s="545"/>
      <c r="I19" s="93"/>
      <c r="J19" s="93"/>
      <c r="K19" s="93"/>
      <c r="L19" s="93"/>
      <c r="AF19" s="88"/>
    </row>
    <row r="44" spans="32:32">
      <c r="AF44" s="83"/>
    </row>
    <row r="45" spans="32:32">
      <c r="AF45" s="84"/>
    </row>
    <row r="46" spans="32:32">
      <c r="AF46" s="84"/>
    </row>
    <row r="107" spans="1:32" s="43" customFormat="1" ht="3.5">
      <c r="A107" s="140" t="str">
        <f>IF(AND(OR(ISBLANK(A17),A17=0,A17=""),OR(ISBLANK(A18),A18=0,A18=""),OR(ISBLANK(A19),A19=0,A19="")),"",A16)</f>
        <v/>
      </c>
      <c r="B107" s="66"/>
      <c r="C107" s="66"/>
      <c r="D107" s="66"/>
      <c r="E107" s="66"/>
      <c r="F107" s="66"/>
      <c r="G107" s="66"/>
      <c r="H107" s="81"/>
      <c r="I107" s="81"/>
      <c r="J107" s="81"/>
      <c r="K107" s="81"/>
      <c r="L107" s="81"/>
      <c r="AF107" s="78"/>
    </row>
  </sheetData>
  <mergeCells count="3">
    <mergeCell ref="B17:H17"/>
    <mergeCell ref="C18:H18"/>
    <mergeCell ref="D19:H19"/>
  </mergeCells>
  <pageMargins left="0.25" right="0.25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47">
    <tabColor theme="5"/>
  </sheetPr>
  <dimension ref="A1:AF106"/>
  <sheetViews>
    <sheetView showGridLines="0" topLeftCell="CV200" zoomScaleNormal="100" workbookViewId="0">
      <selection activeCell="B211" sqref="B211"/>
    </sheetView>
  </sheetViews>
  <sheetFormatPr defaultColWidth="9.1796875" defaultRowHeight="11.5"/>
  <cols>
    <col min="1" max="1" width="9.26953125" style="141" customWidth="1"/>
    <col min="2" max="2" width="41.453125" style="34" customWidth="1"/>
    <col min="3" max="4" width="41.26953125" style="34" customWidth="1"/>
    <col min="5" max="7" width="9.26953125" style="34" customWidth="1"/>
    <col min="8" max="12" width="9.26953125" style="35" customWidth="1"/>
    <col min="13" max="13" width="2.7265625" style="34" customWidth="1"/>
    <col min="14" max="31" width="9.1796875" style="34" customWidth="1"/>
    <col min="32" max="32" width="57.1796875" style="67" customWidth="1"/>
    <col min="33" max="100" width="9.1796875" style="34" customWidth="1"/>
    <col min="101" max="101" width="7.81640625" style="34" customWidth="1"/>
    <col min="102" max="104" width="9.1796875" style="34" customWidth="1"/>
    <col min="105" max="16384" width="9.1796875" style="34"/>
  </cols>
  <sheetData>
    <row r="1" spans="1:32" s="156" customFormat="1">
      <c r="A1" s="162">
        <v>17.98</v>
      </c>
      <c r="B1" s="156" t="s">
        <v>338</v>
      </c>
      <c r="C1" s="156" t="s">
        <v>340</v>
      </c>
      <c r="D1" s="156" t="s">
        <v>341</v>
      </c>
      <c r="E1" s="156" t="s">
        <v>24</v>
      </c>
      <c r="F1" s="156">
        <v>0</v>
      </c>
      <c r="G1" s="156">
        <v>0</v>
      </c>
      <c r="H1" s="159" t="s">
        <v>24</v>
      </c>
      <c r="I1" s="159" t="s">
        <v>24</v>
      </c>
      <c r="J1" s="159" t="s">
        <v>24</v>
      </c>
      <c r="K1" s="159" t="s">
        <v>24</v>
      </c>
      <c r="L1" s="159" t="s">
        <v>24</v>
      </c>
      <c r="AF1" s="158"/>
    </row>
    <row r="2" spans="1:32" s="68" customFormat="1" ht="14.25" customHeight="1">
      <c r="A2" s="137">
        <v>0</v>
      </c>
      <c r="B2" s="298" t="s">
        <v>67</v>
      </c>
      <c r="C2" s="298" t="s">
        <v>67</v>
      </c>
      <c r="D2" s="298" t="s">
        <v>67</v>
      </c>
      <c r="E2" s="298" t="s">
        <v>67</v>
      </c>
      <c r="F2" s="298" t="s">
        <v>67</v>
      </c>
      <c r="G2" s="298" t="s">
        <v>67</v>
      </c>
      <c r="H2" s="319" t="s">
        <v>67</v>
      </c>
      <c r="I2" s="319" t="s">
        <v>67</v>
      </c>
      <c r="J2" s="319" t="s">
        <v>67</v>
      </c>
      <c r="K2" s="319" t="s">
        <v>67</v>
      </c>
      <c r="L2" s="320" t="s">
        <v>67</v>
      </c>
      <c r="AF2" s="69"/>
    </row>
    <row r="3" spans="1:32" s="68" customFormat="1" ht="12" thickBot="1">
      <c r="A3" s="137" t="s">
        <v>338</v>
      </c>
      <c r="B3" s="321" t="s">
        <v>20</v>
      </c>
      <c r="C3" s="322" t="s">
        <v>67</v>
      </c>
      <c r="D3" s="322" t="s">
        <v>67</v>
      </c>
      <c r="E3" s="322" t="s">
        <v>67</v>
      </c>
      <c r="F3" s="322" t="s">
        <v>67</v>
      </c>
      <c r="G3" s="322" t="s">
        <v>67</v>
      </c>
      <c r="H3" s="323" t="s">
        <v>491</v>
      </c>
      <c r="I3" s="323" t="s">
        <v>492</v>
      </c>
      <c r="J3" s="323" t="s">
        <v>493</v>
      </c>
      <c r="K3" s="323" t="s">
        <v>494</v>
      </c>
      <c r="L3" s="324" t="s">
        <v>431</v>
      </c>
      <c r="AF3" s="69"/>
    </row>
    <row r="4" spans="1:32" s="68" customFormat="1" ht="14.25" customHeight="1" thickTop="1">
      <c r="A4" s="137">
        <v>0</v>
      </c>
      <c r="B4" s="298" t="s">
        <v>67</v>
      </c>
      <c r="C4" s="298" t="s">
        <v>67</v>
      </c>
      <c r="D4" s="298" t="s">
        <v>67</v>
      </c>
      <c r="E4" s="298" t="s">
        <v>67</v>
      </c>
      <c r="F4" s="298" t="s">
        <v>67</v>
      </c>
      <c r="G4" s="298" t="s">
        <v>67</v>
      </c>
      <c r="H4" s="319" t="s">
        <v>67</v>
      </c>
      <c r="I4" s="319" t="s">
        <v>67</v>
      </c>
      <c r="J4" s="319" t="s">
        <v>67</v>
      </c>
      <c r="K4" s="319" t="s">
        <v>67</v>
      </c>
      <c r="L4" s="320" t="s">
        <v>67</v>
      </c>
      <c r="AF4" s="69"/>
    </row>
    <row r="5" spans="1:32" s="68" customFormat="1" ht="14.25" customHeight="1" thickBot="1">
      <c r="A5" s="137" t="s">
        <v>340</v>
      </c>
      <c r="B5" s="322" t="s">
        <v>67</v>
      </c>
      <c r="C5" s="321" t="s">
        <v>73</v>
      </c>
      <c r="D5" s="322" t="s">
        <v>67</v>
      </c>
      <c r="E5" s="322" t="s">
        <v>67</v>
      </c>
      <c r="F5" s="322" t="s">
        <v>67</v>
      </c>
      <c r="G5" s="322" t="s">
        <v>67</v>
      </c>
      <c r="H5" s="323" t="s">
        <v>495</v>
      </c>
      <c r="I5" s="323" t="s">
        <v>496</v>
      </c>
      <c r="J5" s="323" t="s">
        <v>497</v>
      </c>
      <c r="K5" s="323" t="s">
        <v>498</v>
      </c>
      <c r="L5" s="324" t="s">
        <v>435</v>
      </c>
      <c r="AF5" s="69"/>
    </row>
    <row r="6" spans="1:32" s="68" customFormat="1" ht="14.25" customHeight="1" thickTop="1">
      <c r="A6" s="137">
        <v>0</v>
      </c>
      <c r="B6" s="298" t="s">
        <v>67</v>
      </c>
      <c r="C6" s="298" t="s">
        <v>67</v>
      </c>
      <c r="D6" s="298" t="s">
        <v>67</v>
      </c>
      <c r="E6" s="298" t="s">
        <v>67</v>
      </c>
      <c r="F6" s="298" t="s">
        <v>67</v>
      </c>
      <c r="G6" s="298" t="s">
        <v>67</v>
      </c>
      <c r="H6" s="319" t="s">
        <v>67</v>
      </c>
      <c r="I6" s="319" t="s">
        <v>67</v>
      </c>
      <c r="J6" s="319" t="s">
        <v>67</v>
      </c>
      <c r="K6" s="319" t="s">
        <v>67</v>
      </c>
      <c r="L6" s="320" t="s">
        <v>67</v>
      </c>
      <c r="AF6" s="69"/>
    </row>
    <row r="7" spans="1:32" s="68" customFormat="1" ht="14.25" customHeight="1" thickBot="1">
      <c r="A7" s="137" t="s">
        <v>341</v>
      </c>
      <c r="B7" s="322" t="s">
        <v>67</v>
      </c>
      <c r="C7" s="322" t="s">
        <v>67</v>
      </c>
      <c r="D7" s="321" t="s">
        <v>75</v>
      </c>
      <c r="E7" s="322" t="s">
        <v>67</v>
      </c>
      <c r="F7" s="322" t="s">
        <v>67</v>
      </c>
      <c r="G7" s="322" t="s">
        <v>67</v>
      </c>
      <c r="H7" s="323" t="s">
        <v>499</v>
      </c>
      <c r="I7" s="323" t="s">
        <v>500</v>
      </c>
      <c r="J7" s="323" t="s">
        <v>501</v>
      </c>
      <c r="K7" s="323" t="s">
        <v>502</v>
      </c>
      <c r="L7" s="324" t="s">
        <v>435</v>
      </c>
      <c r="AF7" s="69"/>
    </row>
    <row r="8" spans="1:32" ht="13.5" customHeight="1" thickTop="1">
      <c r="A8" s="137" t="s">
        <v>24</v>
      </c>
      <c r="B8" s="325" t="s">
        <v>503</v>
      </c>
      <c r="C8" s="325" t="s">
        <v>504</v>
      </c>
      <c r="D8" s="325" t="s">
        <v>505</v>
      </c>
      <c r="E8" s="326" t="s">
        <v>229</v>
      </c>
      <c r="F8" s="325" t="s">
        <v>67</v>
      </c>
      <c r="G8" s="325" t="s">
        <v>67</v>
      </c>
      <c r="H8" s="327" t="s">
        <v>506</v>
      </c>
      <c r="I8" s="327" t="s">
        <v>444</v>
      </c>
      <c r="J8" s="327" t="s">
        <v>507</v>
      </c>
      <c r="K8" s="327" t="s">
        <v>334</v>
      </c>
      <c r="L8" s="328" t="s">
        <v>446</v>
      </c>
      <c r="AF8" s="71"/>
    </row>
    <row r="9" spans="1:32">
      <c r="A9" s="137" t="s">
        <v>24</v>
      </c>
      <c r="B9" s="329" t="s">
        <v>508</v>
      </c>
      <c r="C9" s="329" t="s">
        <v>509</v>
      </c>
      <c r="D9" s="329" t="s">
        <v>510</v>
      </c>
      <c r="E9" s="330" t="s">
        <v>231</v>
      </c>
      <c r="F9" s="330" t="s">
        <v>67</v>
      </c>
      <c r="G9" s="330" t="s">
        <v>67</v>
      </c>
      <c r="H9" s="331" t="s">
        <v>240</v>
      </c>
      <c r="I9" s="331" t="s">
        <v>223</v>
      </c>
      <c r="J9" s="331" t="s">
        <v>453</v>
      </c>
      <c r="K9" s="331" t="s">
        <v>511</v>
      </c>
      <c r="L9" s="332" t="s">
        <v>512</v>
      </c>
      <c r="AF9" s="71"/>
    </row>
    <row r="10" spans="1:32">
      <c r="A10" s="137" t="s">
        <v>24</v>
      </c>
      <c r="B10" s="333" t="s">
        <v>513</v>
      </c>
      <c r="C10" s="333" t="s">
        <v>514</v>
      </c>
      <c r="D10" s="333" t="s">
        <v>515</v>
      </c>
      <c r="E10" s="330" t="s">
        <v>369</v>
      </c>
      <c r="F10" s="333" t="s">
        <v>67</v>
      </c>
      <c r="G10" s="333" t="s">
        <v>67</v>
      </c>
      <c r="H10" s="334" t="s">
        <v>67</v>
      </c>
      <c r="I10" s="334" t="s">
        <v>67</v>
      </c>
      <c r="J10" s="334" t="s">
        <v>67</v>
      </c>
      <c r="K10" s="334" t="s">
        <v>84</v>
      </c>
      <c r="L10" s="335" t="s">
        <v>67</v>
      </c>
      <c r="AF10" s="69"/>
    </row>
    <row r="11" spans="1:32" ht="12.75" customHeight="1">
      <c r="A11" s="137" t="s">
        <v>24</v>
      </c>
      <c r="B11" s="329" t="s">
        <v>516</v>
      </c>
      <c r="C11" s="329" t="s">
        <v>517</v>
      </c>
      <c r="D11" s="329" t="s">
        <v>518</v>
      </c>
      <c r="E11" s="330" t="s">
        <v>235</v>
      </c>
      <c r="F11" s="330" t="s">
        <v>67</v>
      </c>
      <c r="G11" s="330" t="s">
        <v>67</v>
      </c>
      <c r="H11" s="331" t="s">
        <v>67</v>
      </c>
      <c r="I11" s="331" t="s">
        <v>67</v>
      </c>
      <c r="J11" s="331" t="s">
        <v>67</v>
      </c>
      <c r="K11" s="331" t="s">
        <v>84</v>
      </c>
      <c r="L11" s="332" t="s">
        <v>67</v>
      </c>
      <c r="AF11" s="71"/>
    </row>
    <row r="12" spans="1:32" ht="12.75" customHeight="1">
      <c r="A12" s="137" t="s">
        <v>24</v>
      </c>
      <c r="B12" s="333" t="s">
        <v>519</v>
      </c>
      <c r="C12" s="333" t="s">
        <v>520</v>
      </c>
      <c r="D12" s="333" t="s">
        <v>521</v>
      </c>
      <c r="E12" s="330" t="s">
        <v>522</v>
      </c>
      <c r="F12" s="333" t="s">
        <v>67</v>
      </c>
      <c r="G12" s="333" t="s">
        <v>67</v>
      </c>
      <c r="H12" s="334" t="s">
        <v>84</v>
      </c>
      <c r="I12" s="334" t="s">
        <v>84</v>
      </c>
      <c r="J12" s="334" t="s">
        <v>84</v>
      </c>
      <c r="K12" s="334" t="s">
        <v>84</v>
      </c>
      <c r="L12" s="335" t="s">
        <v>84</v>
      </c>
      <c r="AF12" s="69"/>
    </row>
    <row r="13" spans="1:32" ht="12.75" customHeight="1">
      <c r="A13" s="137" t="s">
        <v>24</v>
      </c>
      <c r="B13" s="329" t="s">
        <v>257</v>
      </c>
      <c r="C13" s="329" t="s">
        <v>258</v>
      </c>
      <c r="D13" s="329" t="s">
        <v>259</v>
      </c>
      <c r="E13" s="330" t="s">
        <v>78</v>
      </c>
      <c r="F13" s="330" t="s">
        <v>67</v>
      </c>
      <c r="G13" s="330" t="s">
        <v>67</v>
      </c>
      <c r="H13" s="336" t="s">
        <v>67</v>
      </c>
      <c r="I13" s="336" t="s">
        <v>67</v>
      </c>
      <c r="J13" s="336" t="s">
        <v>67</v>
      </c>
      <c r="K13" s="336" t="s">
        <v>67</v>
      </c>
      <c r="L13" s="337" t="s">
        <v>67</v>
      </c>
      <c r="AF13" s="71"/>
    </row>
    <row r="14" spans="1:32" ht="13.5" customHeight="1" thickBot="1">
      <c r="A14" s="137" t="s">
        <v>24</v>
      </c>
      <c r="B14" s="333" t="s">
        <v>523</v>
      </c>
      <c r="C14" s="333" t="s">
        <v>524</v>
      </c>
      <c r="D14" s="333" t="s">
        <v>525</v>
      </c>
      <c r="E14" s="330" t="s">
        <v>526</v>
      </c>
      <c r="F14" s="333" t="s">
        <v>67</v>
      </c>
      <c r="G14" s="333" t="s">
        <v>67</v>
      </c>
      <c r="H14" s="338" t="s">
        <v>67</v>
      </c>
      <c r="I14" s="338" t="s">
        <v>67</v>
      </c>
      <c r="J14" s="338" t="s">
        <v>67</v>
      </c>
      <c r="K14" s="338" t="s">
        <v>67</v>
      </c>
      <c r="L14" s="339" t="s">
        <v>67</v>
      </c>
      <c r="AF14" s="71"/>
    </row>
    <row r="15" spans="1:32" s="43" customFormat="1" ht="4" thickTop="1">
      <c r="A15" s="140" t="str">
        <f>A14</f>
        <v>R1234</v>
      </c>
      <c r="B15" s="347"/>
      <c r="C15" s="347"/>
      <c r="D15" s="347"/>
      <c r="E15" s="347"/>
      <c r="F15" s="347"/>
      <c r="G15" s="347"/>
      <c r="H15" s="348"/>
      <c r="I15" s="348"/>
      <c r="J15" s="348"/>
      <c r="K15" s="348"/>
      <c r="L15" s="348"/>
      <c r="AF15" s="78"/>
    </row>
    <row r="16" spans="1:32" s="86" customFormat="1" ht="9">
      <c r="A16" s="85"/>
      <c r="B16" s="545"/>
      <c r="C16" s="545"/>
      <c r="D16" s="545"/>
      <c r="E16" s="545"/>
      <c r="F16" s="545"/>
      <c r="G16" s="545"/>
      <c r="H16" s="545"/>
      <c r="I16" s="93"/>
      <c r="J16" s="93"/>
      <c r="K16" s="93"/>
      <c r="L16" s="93"/>
      <c r="AF16" s="87"/>
    </row>
    <row r="17" spans="1:32" s="86" customFormat="1" ht="9">
      <c r="A17" s="85"/>
      <c r="C17" s="545" t="s">
        <v>486</v>
      </c>
      <c r="D17" s="545"/>
      <c r="E17" s="545"/>
      <c r="F17" s="545"/>
      <c r="G17" s="545"/>
      <c r="H17" s="545"/>
      <c r="I17" s="93"/>
      <c r="J17" s="93"/>
      <c r="K17" s="93"/>
      <c r="L17" s="93"/>
      <c r="AF17" s="87"/>
    </row>
    <row r="18" spans="1:32" s="86" customFormat="1" ht="9">
      <c r="A18" s="85"/>
      <c r="D18" s="545" t="s">
        <v>67</v>
      </c>
      <c r="E18" s="545"/>
      <c r="F18" s="545"/>
      <c r="G18" s="545"/>
      <c r="H18" s="545"/>
      <c r="I18" s="93"/>
      <c r="J18" s="93"/>
      <c r="K18" s="93"/>
      <c r="L18" s="93"/>
      <c r="AF18" s="88"/>
    </row>
    <row r="43" spans="32:32">
      <c r="AF43" s="83"/>
    </row>
    <row r="44" spans="32:32">
      <c r="AF44" s="84"/>
    </row>
    <row r="45" spans="32:32">
      <c r="AF45" s="84"/>
    </row>
    <row r="106" spans="1:32" s="43" customFormat="1" ht="3.5">
      <c r="A106" s="140" t="str">
        <f>IF(AND(OR(ISBLANK(A16),A16=0,A16=""),OR(ISBLANK(A17),A17=0,A17=""),OR(ISBLANK(A18),A18=0,A18="")),"",A15)</f>
        <v/>
      </c>
      <c r="B106" s="66"/>
      <c r="C106" s="66"/>
      <c r="D106" s="66"/>
      <c r="E106" s="66"/>
      <c r="F106" s="66"/>
      <c r="G106" s="66"/>
      <c r="H106" s="81"/>
      <c r="I106" s="81"/>
      <c r="J106" s="81"/>
      <c r="K106" s="81"/>
      <c r="L106" s="81"/>
      <c r="AF106" s="78"/>
    </row>
  </sheetData>
  <mergeCells count="3">
    <mergeCell ref="B16:H16"/>
    <mergeCell ref="C17:H17"/>
    <mergeCell ref="D18:H18"/>
  </mergeCells>
  <pageMargins left="0.25" right="0.25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8">
    <tabColor theme="5"/>
  </sheetPr>
  <dimension ref="A1:CY54"/>
  <sheetViews>
    <sheetView showGridLines="0" topLeftCell="CV200" zoomScale="90" zoomScaleNormal="90" workbookViewId="0">
      <selection activeCell="B4" sqref="B4"/>
    </sheetView>
  </sheetViews>
  <sheetFormatPr defaultColWidth="9.1796875" defaultRowHeight="11.5"/>
  <cols>
    <col min="1" max="1" width="10" style="141" customWidth="1"/>
    <col min="2" max="2" width="76.453125" style="34" customWidth="1"/>
    <col min="3" max="4" width="32" style="34" customWidth="1"/>
    <col min="5" max="7" width="11.453125" style="34" customWidth="1"/>
    <col min="8" max="89" width="9.26953125" style="35" customWidth="1"/>
    <col min="90" max="102" width="9.26953125" style="34" customWidth="1"/>
    <col min="103" max="103" width="57.1796875" style="67" customWidth="1"/>
    <col min="104" max="177" width="9.1796875" style="34" customWidth="1"/>
    <col min="178" max="16384" width="9.1796875" style="34"/>
  </cols>
  <sheetData>
    <row r="1" spans="1:103" s="157" customFormat="1">
      <c r="A1" s="162">
        <v>17.98</v>
      </c>
      <c r="B1" s="156" t="s">
        <v>236</v>
      </c>
      <c r="C1" s="156" t="s">
        <v>237</v>
      </c>
      <c r="D1" s="156" t="s">
        <v>238</v>
      </c>
      <c r="E1" s="156" t="s">
        <v>181</v>
      </c>
      <c r="F1" s="156">
        <v>0</v>
      </c>
      <c r="G1" s="156">
        <v>0</v>
      </c>
      <c r="H1" s="156" t="s">
        <v>7</v>
      </c>
      <c r="I1" s="156" t="s">
        <v>7</v>
      </c>
      <c r="J1" s="156" t="s">
        <v>7</v>
      </c>
      <c r="K1" s="156" t="s">
        <v>7</v>
      </c>
      <c r="L1" s="156">
        <v>0</v>
      </c>
      <c r="M1" s="156">
        <v>0</v>
      </c>
      <c r="N1" s="156">
        <v>0</v>
      </c>
      <c r="O1" s="156" t="s">
        <v>7</v>
      </c>
      <c r="P1" s="156" t="s">
        <v>7</v>
      </c>
      <c r="Q1" s="156">
        <v>0</v>
      </c>
      <c r="R1" s="156">
        <v>0</v>
      </c>
      <c r="S1" s="156">
        <v>0</v>
      </c>
      <c r="T1" s="156">
        <v>0</v>
      </c>
      <c r="U1" s="156">
        <v>0</v>
      </c>
      <c r="V1" s="156">
        <v>0</v>
      </c>
      <c r="W1" s="156">
        <v>0</v>
      </c>
      <c r="X1" s="156">
        <v>0</v>
      </c>
      <c r="Y1" s="156">
        <v>0</v>
      </c>
      <c r="Z1" s="156">
        <v>0</v>
      </c>
      <c r="AA1" s="156">
        <v>0</v>
      </c>
      <c r="AB1" s="156">
        <v>0</v>
      </c>
      <c r="AC1" s="156">
        <v>0</v>
      </c>
      <c r="AD1" s="156">
        <v>0</v>
      </c>
      <c r="AE1" s="156">
        <v>0</v>
      </c>
      <c r="AF1" s="156">
        <v>0</v>
      </c>
      <c r="AG1" s="156">
        <v>0</v>
      </c>
      <c r="AH1" s="156">
        <v>0</v>
      </c>
      <c r="AI1" s="156">
        <v>0</v>
      </c>
      <c r="AJ1" s="156">
        <v>0</v>
      </c>
      <c r="AK1" s="156">
        <v>0</v>
      </c>
      <c r="AL1" s="156">
        <v>0</v>
      </c>
      <c r="AM1" s="156">
        <v>0</v>
      </c>
      <c r="AN1" s="156">
        <v>0</v>
      </c>
      <c r="AO1" s="156">
        <v>0</v>
      </c>
      <c r="AP1" s="156">
        <v>0</v>
      </c>
      <c r="AQ1" s="156">
        <v>0</v>
      </c>
      <c r="AR1" s="156">
        <v>0</v>
      </c>
      <c r="AS1" s="156">
        <v>0</v>
      </c>
      <c r="AT1" s="156">
        <v>0</v>
      </c>
      <c r="AU1" s="156">
        <v>0</v>
      </c>
      <c r="AV1" s="156">
        <v>0</v>
      </c>
      <c r="AW1" s="156">
        <v>0</v>
      </c>
      <c r="AX1" s="156">
        <v>0</v>
      </c>
      <c r="AY1" s="156">
        <v>0</v>
      </c>
      <c r="AZ1" s="156">
        <v>0</v>
      </c>
      <c r="BA1" s="156">
        <v>0</v>
      </c>
      <c r="BB1" s="156">
        <v>0</v>
      </c>
      <c r="BC1" s="156">
        <v>0</v>
      </c>
      <c r="BD1" s="156">
        <v>0</v>
      </c>
      <c r="BE1" s="284">
        <v>0</v>
      </c>
      <c r="BF1" s="284">
        <v>0</v>
      </c>
      <c r="BG1" s="284">
        <v>0</v>
      </c>
      <c r="BH1" s="284">
        <v>0</v>
      </c>
      <c r="BI1" s="284">
        <v>0</v>
      </c>
      <c r="BJ1" s="284">
        <v>0</v>
      </c>
      <c r="BK1" s="284">
        <v>0</v>
      </c>
      <c r="BL1" s="284">
        <v>0</v>
      </c>
      <c r="BM1" s="284">
        <v>0</v>
      </c>
      <c r="BN1" s="284">
        <v>0</v>
      </c>
      <c r="BO1" s="284">
        <v>0</v>
      </c>
      <c r="BP1" s="284">
        <v>0</v>
      </c>
      <c r="BQ1" s="284">
        <v>0</v>
      </c>
      <c r="BR1" s="284">
        <v>0</v>
      </c>
      <c r="BS1" s="284">
        <v>0</v>
      </c>
      <c r="BT1" s="284">
        <v>0</v>
      </c>
      <c r="BU1" s="156">
        <v>0</v>
      </c>
      <c r="BV1" s="156">
        <v>0</v>
      </c>
      <c r="BW1" s="156">
        <v>0</v>
      </c>
      <c r="BX1" s="156">
        <v>0</v>
      </c>
      <c r="BY1" s="156">
        <v>0</v>
      </c>
      <c r="BZ1" s="156">
        <v>0</v>
      </c>
      <c r="CA1" s="156">
        <v>0</v>
      </c>
      <c r="CB1" s="156">
        <v>0</v>
      </c>
      <c r="CC1" s="156">
        <v>0</v>
      </c>
      <c r="CD1" s="156">
        <v>0</v>
      </c>
      <c r="CE1" s="156">
        <v>0</v>
      </c>
      <c r="CF1" s="156">
        <v>0</v>
      </c>
      <c r="CG1" s="156">
        <v>0</v>
      </c>
      <c r="CH1" s="156">
        <v>0</v>
      </c>
      <c r="CI1" s="156">
        <v>0</v>
      </c>
      <c r="CJ1" s="156">
        <v>0</v>
      </c>
      <c r="CK1" s="156" t="s">
        <v>181</v>
      </c>
      <c r="CY1" s="158"/>
    </row>
    <row r="2" spans="1:103" s="68" customFormat="1" ht="14.25" customHeight="1">
      <c r="A2" s="137">
        <v>0</v>
      </c>
      <c r="B2" s="314" t="s">
        <v>67</v>
      </c>
      <c r="C2" s="298" t="s">
        <v>67</v>
      </c>
      <c r="D2" s="298" t="s">
        <v>67</v>
      </c>
      <c r="E2" s="299" t="s">
        <v>67</v>
      </c>
      <c r="F2" s="299" t="s">
        <v>67</v>
      </c>
      <c r="G2" s="299" t="s">
        <v>67</v>
      </c>
      <c r="H2" s="346" t="s">
        <v>67</v>
      </c>
      <c r="I2" s="346" t="s">
        <v>67</v>
      </c>
      <c r="J2" s="346" t="s">
        <v>67</v>
      </c>
      <c r="K2" s="346" t="s">
        <v>67</v>
      </c>
      <c r="L2" s="346" t="s">
        <v>67</v>
      </c>
      <c r="M2" s="346" t="s">
        <v>67</v>
      </c>
      <c r="N2" s="346" t="s">
        <v>67</v>
      </c>
      <c r="O2" s="346" t="s">
        <v>67</v>
      </c>
      <c r="P2" s="346" t="s">
        <v>67</v>
      </c>
      <c r="Q2" s="346" t="s">
        <v>67</v>
      </c>
      <c r="R2" s="346" t="s">
        <v>67</v>
      </c>
      <c r="S2" s="346" t="s">
        <v>67</v>
      </c>
      <c r="T2" s="346" t="s">
        <v>67</v>
      </c>
      <c r="U2" s="346" t="s">
        <v>67</v>
      </c>
      <c r="V2" s="346" t="s">
        <v>67</v>
      </c>
      <c r="W2" s="346" t="s">
        <v>67</v>
      </c>
      <c r="X2" s="346" t="s">
        <v>67</v>
      </c>
      <c r="Y2" s="346" t="s">
        <v>67</v>
      </c>
      <c r="Z2" s="346" t="s">
        <v>67</v>
      </c>
      <c r="AA2" s="346" t="s">
        <v>67</v>
      </c>
      <c r="AB2" s="346" t="s">
        <v>67</v>
      </c>
      <c r="AC2" s="346" t="s">
        <v>67</v>
      </c>
      <c r="AD2" s="346" t="s">
        <v>67</v>
      </c>
      <c r="AE2" s="346" t="s">
        <v>67</v>
      </c>
      <c r="AF2" s="346" t="s">
        <v>67</v>
      </c>
      <c r="AG2" s="346" t="s">
        <v>67</v>
      </c>
      <c r="AH2" s="346" t="s">
        <v>67</v>
      </c>
      <c r="AI2" s="346" t="s">
        <v>67</v>
      </c>
      <c r="AJ2" s="346" t="s">
        <v>67</v>
      </c>
      <c r="AK2" s="346" t="s">
        <v>67</v>
      </c>
      <c r="AL2" s="346" t="s">
        <v>67</v>
      </c>
      <c r="AM2" s="346" t="s">
        <v>67</v>
      </c>
      <c r="AN2" s="346" t="s">
        <v>67</v>
      </c>
      <c r="AO2" s="346" t="s">
        <v>67</v>
      </c>
      <c r="AP2" s="346" t="s">
        <v>67</v>
      </c>
      <c r="AQ2" s="346" t="s">
        <v>67</v>
      </c>
      <c r="AR2" s="346" t="s">
        <v>67</v>
      </c>
      <c r="AS2" s="346" t="s">
        <v>67</v>
      </c>
      <c r="AT2" s="346" t="s">
        <v>67</v>
      </c>
      <c r="AU2" s="346" t="s">
        <v>67</v>
      </c>
      <c r="AV2" s="346" t="s">
        <v>67</v>
      </c>
      <c r="AW2" s="346" t="s">
        <v>67</v>
      </c>
      <c r="AX2" s="346" t="s">
        <v>67</v>
      </c>
      <c r="AY2" s="346" t="s">
        <v>67</v>
      </c>
      <c r="AZ2" s="346" t="s">
        <v>67</v>
      </c>
      <c r="BA2" s="346" t="s">
        <v>67</v>
      </c>
      <c r="BB2" s="346" t="s">
        <v>67</v>
      </c>
      <c r="BC2" s="346" t="s">
        <v>67</v>
      </c>
      <c r="BD2" s="346" t="s">
        <v>67</v>
      </c>
      <c r="BE2" s="346" t="s">
        <v>67</v>
      </c>
      <c r="BF2" s="346" t="s">
        <v>67</v>
      </c>
      <c r="BG2" s="346" t="s">
        <v>67</v>
      </c>
      <c r="BH2" s="346" t="s">
        <v>67</v>
      </c>
      <c r="BI2" s="346" t="s">
        <v>67</v>
      </c>
      <c r="BJ2" s="346" t="s">
        <v>67</v>
      </c>
      <c r="BK2" s="346" t="s">
        <v>67</v>
      </c>
      <c r="BL2" s="346" t="s">
        <v>67</v>
      </c>
      <c r="BM2" s="346" t="s">
        <v>67</v>
      </c>
      <c r="BN2" s="346" t="s">
        <v>67</v>
      </c>
      <c r="BO2" s="346" t="s">
        <v>67</v>
      </c>
      <c r="BP2" s="346" t="s">
        <v>67</v>
      </c>
      <c r="BQ2" s="346" t="s">
        <v>67</v>
      </c>
      <c r="BR2" s="346"/>
      <c r="BS2" s="346"/>
      <c r="BT2" s="346"/>
      <c r="BU2" s="346"/>
      <c r="BV2" s="346"/>
      <c r="BW2" s="346"/>
      <c r="BX2" s="346"/>
      <c r="BY2" s="346"/>
      <c r="BZ2" s="346"/>
      <c r="CA2" s="346"/>
      <c r="CB2" s="346"/>
      <c r="CC2" s="346"/>
      <c r="CD2" s="346"/>
      <c r="CE2" s="346"/>
      <c r="CF2" s="346"/>
      <c r="CG2" s="346"/>
      <c r="CH2" s="346"/>
      <c r="CI2" s="346"/>
      <c r="CJ2" s="346"/>
      <c r="CY2" s="69"/>
    </row>
    <row r="3" spans="1:103" s="70" customFormat="1" ht="14.25" customHeight="1" thickBot="1">
      <c r="A3" s="138" t="s">
        <v>236</v>
      </c>
      <c r="B3" s="300" t="s">
        <v>556</v>
      </c>
      <c r="C3" s="300" t="s">
        <v>67</v>
      </c>
      <c r="D3" s="300" t="s">
        <v>67</v>
      </c>
      <c r="E3" s="315" t="s">
        <v>67</v>
      </c>
      <c r="F3" s="315" t="s">
        <v>67</v>
      </c>
      <c r="G3" s="315" t="s">
        <v>67</v>
      </c>
      <c r="H3" s="301" t="s">
        <v>67</v>
      </c>
      <c r="I3" s="301" t="s">
        <v>67</v>
      </c>
      <c r="J3" s="301" t="s">
        <v>67</v>
      </c>
      <c r="K3" s="301" t="s">
        <v>67</v>
      </c>
      <c r="L3" s="301" t="s">
        <v>67</v>
      </c>
      <c r="M3" s="301" t="s">
        <v>67</v>
      </c>
      <c r="N3" s="301" t="s">
        <v>67</v>
      </c>
      <c r="O3" s="301" t="s">
        <v>67</v>
      </c>
      <c r="P3" s="301" t="s">
        <v>67</v>
      </c>
      <c r="Q3" s="301" t="s">
        <v>67</v>
      </c>
      <c r="R3" s="301" t="s">
        <v>67</v>
      </c>
      <c r="S3" s="301" t="s">
        <v>67</v>
      </c>
      <c r="T3" s="301" t="s">
        <v>67</v>
      </c>
      <c r="U3" s="301" t="s">
        <v>67</v>
      </c>
      <c r="V3" s="301" t="s">
        <v>67</v>
      </c>
      <c r="W3" s="301" t="s">
        <v>67</v>
      </c>
      <c r="X3" s="301" t="s">
        <v>67</v>
      </c>
      <c r="Y3" s="301" t="s">
        <v>67</v>
      </c>
      <c r="Z3" s="301" t="s">
        <v>67</v>
      </c>
      <c r="AA3" s="301" t="s">
        <v>67</v>
      </c>
      <c r="AB3" s="301" t="s">
        <v>67</v>
      </c>
      <c r="AC3" s="301" t="s">
        <v>67</v>
      </c>
      <c r="AD3" s="301" t="s">
        <v>67</v>
      </c>
      <c r="AE3" s="301" t="s">
        <v>67</v>
      </c>
      <c r="AF3" s="301" t="s">
        <v>67</v>
      </c>
      <c r="AG3" s="301" t="s">
        <v>67</v>
      </c>
      <c r="AH3" s="301" t="s">
        <v>67</v>
      </c>
      <c r="AI3" s="301" t="s">
        <v>67</v>
      </c>
      <c r="AJ3" s="301" t="s">
        <v>67</v>
      </c>
      <c r="AK3" s="301" t="s">
        <v>67</v>
      </c>
      <c r="AL3" s="301" t="s">
        <v>67</v>
      </c>
      <c r="AM3" s="301" t="s">
        <v>67</v>
      </c>
      <c r="AN3" s="301" t="s">
        <v>67</v>
      </c>
      <c r="AO3" s="301" t="s">
        <v>67</v>
      </c>
      <c r="AP3" s="301" t="s">
        <v>67</v>
      </c>
      <c r="AQ3" s="301" t="s">
        <v>67</v>
      </c>
      <c r="AR3" s="301" t="s">
        <v>67</v>
      </c>
      <c r="AS3" s="301" t="s">
        <v>67</v>
      </c>
      <c r="AT3" s="301" t="s">
        <v>67</v>
      </c>
      <c r="AU3" s="301" t="s">
        <v>67</v>
      </c>
      <c r="AV3" s="301" t="s">
        <v>67</v>
      </c>
      <c r="AW3" s="301" t="s">
        <v>67</v>
      </c>
      <c r="AX3" s="301" t="s">
        <v>67</v>
      </c>
      <c r="AY3" s="301" t="s">
        <v>67</v>
      </c>
      <c r="AZ3" s="301" t="s">
        <v>67</v>
      </c>
      <c r="BA3" s="301" t="s">
        <v>67</v>
      </c>
      <c r="BB3" s="301" t="s">
        <v>67</v>
      </c>
      <c r="BC3" s="301" t="s">
        <v>67</v>
      </c>
      <c r="BD3" s="301" t="s">
        <v>67</v>
      </c>
      <c r="BE3" s="301" t="s">
        <v>67</v>
      </c>
      <c r="BF3" s="301" t="s">
        <v>67</v>
      </c>
      <c r="BG3" s="301" t="s">
        <v>67</v>
      </c>
      <c r="BH3" s="301" t="s">
        <v>67</v>
      </c>
      <c r="BI3" s="301" t="s">
        <v>67</v>
      </c>
      <c r="BJ3" s="301" t="s">
        <v>67</v>
      </c>
      <c r="BK3" s="301" t="s">
        <v>67</v>
      </c>
      <c r="BL3" s="301" t="s">
        <v>67</v>
      </c>
      <c r="BM3" s="301" t="s">
        <v>67</v>
      </c>
      <c r="BN3" s="301" t="s">
        <v>67</v>
      </c>
      <c r="BO3" s="301" t="s">
        <v>67</v>
      </c>
      <c r="BP3" s="301" t="s">
        <v>67</v>
      </c>
      <c r="BQ3" s="301" t="s">
        <v>67</v>
      </c>
      <c r="BR3" s="301" t="s">
        <v>67</v>
      </c>
      <c r="BS3" s="436" t="s">
        <v>67</v>
      </c>
      <c r="BT3" s="436" t="s">
        <v>67</v>
      </c>
      <c r="BU3" s="436" t="s">
        <v>67</v>
      </c>
      <c r="BV3" s="436" t="s">
        <v>67</v>
      </c>
      <c r="BW3" s="436" t="s">
        <v>557</v>
      </c>
      <c r="BX3" s="436" t="s">
        <v>67</v>
      </c>
      <c r="BY3" s="436" t="s">
        <v>558</v>
      </c>
      <c r="BZ3" s="436" t="s">
        <v>557</v>
      </c>
      <c r="CA3" s="436" t="s">
        <v>558</v>
      </c>
      <c r="CB3" s="436" t="s">
        <v>557</v>
      </c>
      <c r="CC3" s="436" t="s">
        <v>558</v>
      </c>
      <c r="CD3" s="436" t="s">
        <v>557</v>
      </c>
      <c r="CE3" s="436" t="s">
        <v>557</v>
      </c>
      <c r="CF3" s="436" t="s">
        <v>558</v>
      </c>
      <c r="CG3" s="436" t="s">
        <v>559</v>
      </c>
      <c r="CH3" s="436" t="s">
        <v>558</v>
      </c>
      <c r="CI3" s="436" t="s">
        <v>560</v>
      </c>
      <c r="CJ3" s="436" t="s">
        <v>558</v>
      </c>
      <c r="CK3" s="437" t="s">
        <v>557</v>
      </c>
      <c r="CY3" s="71"/>
    </row>
    <row r="4" spans="1:103" s="70" customFormat="1" ht="14.25" customHeight="1" thickTop="1" thickBot="1">
      <c r="A4" s="137" t="s">
        <v>236</v>
      </c>
      <c r="B4" s="298" t="s">
        <v>67</v>
      </c>
      <c r="C4" s="314" t="s">
        <v>67</v>
      </c>
      <c r="D4" s="298" t="s">
        <v>67</v>
      </c>
      <c r="E4" s="299" t="s">
        <v>67</v>
      </c>
      <c r="F4" s="299" t="s">
        <v>67</v>
      </c>
      <c r="G4" s="299" t="s">
        <v>67</v>
      </c>
      <c r="H4" s="346" t="s">
        <v>67</v>
      </c>
      <c r="I4" s="346" t="s">
        <v>67</v>
      </c>
      <c r="J4" s="346" t="s">
        <v>67</v>
      </c>
      <c r="K4" s="346" t="s">
        <v>67</v>
      </c>
      <c r="L4" s="346" t="s">
        <v>67</v>
      </c>
      <c r="M4" s="346" t="s">
        <v>67</v>
      </c>
      <c r="N4" s="346" t="s">
        <v>67</v>
      </c>
      <c r="O4" s="346" t="s">
        <v>67</v>
      </c>
      <c r="P4" s="346" t="s">
        <v>67</v>
      </c>
      <c r="Q4" s="346" t="s">
        <v>67</v>
      </c>
      <c r="R4" s="346" t="s">
        <v>67</v>
      </c>
      <c r="S4" s="346" t="s">
        <v>67</v>
      </c>
      <c r="T4" s="346" t="s">
        <v>67</v>
      </c>
      <c r="U4" s="346" t="s">
        <v>67</v>
      </c>
      <c r="V4" s="346" t="s">
        <v>67</v>
      </c>
      <c r="W4" s="346" t="s">
        <v>67</v>
      </c>
      <c r="X4" s="346" t="s">
        <v>67</v>
      </c>
      <c r="Y4" s="346" t="s">
        <v>67</v>
      </c>
      <c r="Z4" s="346" t="s">
        <v>67</v>
      </c>
      <c r="AA4" s="346" t="s">
        <v>67</v>
      </c>
      <c r="AB4" s="346" t="s">
        <v>67</v>
      </c>
      <c r="AC4" s="346" t="s">
        <v>67</v>
      </c>
      <c r="AD4" s="346" t="s">
        <v>67</v>
      </c>
      <c r="AE4" s="346" t="s">
        <v>67</v>
      </c>
      <c r="AF4" s="346" t="s">
        <v>67</v>
      </c>
      <c r="AG4" s="346" t="s">
        <v>67</v>
      </c>
      <c r="AH4" s="346" t="s">
        <v>67</v>
      </c>
      <c r="AI4" s="346" t="s">
        <v>67</v>
      </c>
      <c r="AJ4" s="346" t="s">
        <v>67</v>
      </c>
      <c r="AK4" s="346" t="s">
        <v>67</v>
      </c>
      <c r="AL4" s="346" t="s">
        <v>67</v>
      </c>
      <c r="AM4" s="346" t="s">
        <v>67</v>
      </c>
      <c r="AN4" s="346" t="s">
        <v>67</v>
      </c>
      <c r="AO4" s="346" t="s">
        <v>67</v>
      </c>
      <c r="AP4" s="346" t="s">
        <v>67</v>
      </c>
      <c r="AQ4" s="346" t="s">
        <v>67</v>
      </c>
      <c r="AR4" s="346" t="s">
        <v>67</v>
      </c>
      <c r="AS4" s="346" t="s">
        <v>67</v>
      </c>
      <c r="AT4" s="346" t="s">
        <v>67</v>
      </c>
      <c r="AU4" s="346" t="s">
        <v>67</v>
      </c>
      <c r="AV4" s="346" t="s">
        <v>67</v>
      </c>
      <c r="AW4" s="346" t="s">
        <v>67</v>
      </c>
      <c r="AX4" s="346" t="s">
        <v>67</v>
      </c>
      <c r="AY4" s="346" t="s">
        <v>67</v>
      </c>
      <c r="AZ4" s="346" t="s">
        <v>67</v>
      </c>
      <c r="BA4" s="346" t="s">
        <v>67</v>
      </c>
      <c r="BB4" s="346" t="s">
        <v>67</v>
      </c>
      <c r="BC4" s="346" t="s">
        <v>67</v>
      </c>
      <c r="BD4" s="346" t="s">
        <v>67</v>
      </c>
      <c r="BE4" s="346" t="s">
        <v>67</v>
      </c>
      <c r="BF4" s="346" t="s">
        <v>67</v>
      </c>
      <c r="BG4" s="346" t="s">
        <v>67</v>
      </c>
      <c r="BH4" s="346" t="s">
        <v>67</v>
      </c>
      <c r="BI4" s="346" t="s">
        <v>67</v>
      </c>
      <c r="BJ4" s="346" t="s">
        <v>67</v>
      </c>
      <c r="BK4" s="346" t="s">
        <v>67</v>
      </c>
      <c r="BL4" s="346" t="s">
        <v>67</v>
      </c>
      <c r="BM4" s="346" t="s">
        <v>67</v>
      </c>
      <c r="BN4" s="346" t="s">
        <v>67</v>
      </c>
      <c r="BO4" s="346" t="s">
        <v>67</v>
      </c>
      <c r="BP4" s="346" t="s">
        <v>67</v>
      </c>
      <c r="BQ4" s="435" t="s">
        <v>67</v>
      </c>
      <c r="BR4" s="435" t="s">
        <v>67</v>
      </c>
      <c r="BS4" s="438" t="s">
        <v>67</v>
      </c>
      <c r="BT4" s="438" t="s">
        <v>67</v>
      </c>
      <c r="BU4" s="438" t="s">
        <v>67</v>
      </c>
      <c r="BV4" s="438" t="s">
        <v>67</v>
      </c>
      <c r="BW4" s="438" t="s">
        <v>529</v>
      </c>
      <c r="BX4" s="438" t="s">
        <v>67</v>
      </c>
      <c r="BY4" s="438" t="s">
        <v>529</v>
      </c>
      <c r="BZ4" s="438" t="s">
        <v>530</v>
      </c>
      <c r="CA4" s="438" t="s">
        <v>530</v>
      </c>
      <c r="CB4" s="438" t="s">
        <v>527</v>
      </c>
      <c r="CC4" s="438" t="s">
        <v>527</v>
      </c>
      <c r="CD4" s="438" t="s">
        <v>528</v>
      </c>
      <c r="CE4" s="438" t="s">
        <v>531</v>
      </c>
      <c r="CF4" s="438" t="s">
        <v>432</v>
      </c>
      <c r="CG4" s="438" t="s">
        <v>432</v>
      </c>
      <c r="CH4" s="438" t="s">
        <v>432</v>
      </c>
      <c r="CI4" s="438" t="s">
        <v>432</v>
      </c>
      <c r="CJ4" s="438" t="s">
        <v>433</v>
      </c>
      <c r="CK4" s="304" t="s">
        <v>434</v>
      </c>
      <c r="CY4" s="71"/>
    </row>
    <row r="5" spans="1:103" s="68" customFormat="1" ht="14.25" customHeight="1" thickTop="1" thickBot="1">
      <c r="A5" s="138" t="s">
        <v>237</v>
      </c>
      <c r="B5" s="300" t="s">
        <v>67</v>
      </c>
      <c r="C5" s="300" t="s">
        <v>561</v>
      </c>
      <c r="D5" s="300" t="s">
        <v>67</v>
      </c>
      <c r="E5" s="315" t="s">
        <v>67</v>
      </c>
      <c r="F5" s="315" t="s">
        <v>67</v>
      </c>
      <c r="G5" s="315" t="s">
        <v>67</v>
      </c>
      <c r="H5" s="301" t="s">
        <v>67</v>
      </c>
      <c r="I5" s="301" t="s">
        <v>67</v>
      </c>
      <c r="J5" s="301" t="s">
        <v>67</v>
      </c>
      <c r="K5" s="301" t="s">
        <v>67</v>
      </c>
      <c r="L5" s="301" t="s">
        <v>67</v>
      </c>
      <c r="M5" s="301" t="s">
        <v>67</v>
      </c>
      <c r="N5" s="301" t="s">
        <v>67</v>
      </c>
      <c r="O5" s="301" t="s">
        <v>67</v>
      </c>
      <c r="P5" s="301" t="s">
        <v>67</v>
      </c>
      <c r="Q5" s="301" t="s">
        <v>67</v>
      </c>
      <c r="R5" s="301" t="s">
        <v>67</v>
      </c>
      <c r="S5" s="301" t="s">
        <v>67</v>
      </c>
      <c r="T5" s="301" t="s">
        <v>67</v>
      </c>
      <c r="U5" s="301" t="s">
        <v>67</v>
      </c>
      <c r="V5" s="301" t="s">
        <v>67</v>
      </c>
      <c r="W5" s="301" t="s">
        <v>67</v>
      </c>
      <c r="X5" s="301" t="s">
        <v>67</v>
      </c>
      <c r="Y5" s="301" t="s">
        <v>67</v>
      </c>
      <c r="Z5" s="301" t="s">
        <v>67</v>
      </c>
      <c r="AA5" s="301" t="s">
        <v>67</v>
      </c>
      <c r="AB5" s="301" t="s">
        <v>67</v>
      </c>
      <c r="AC5" s="301" t="s">
        <v>67</v>
      </c>
      <c r="AD5" s="301" t="s">
        <v>67</v>
      </c>
      <c r="AE5" s="301" t="s">
        <v>67</v>
      </c>
      <c r="AF5" s="301" t="s">
        <v>67</v>
      </c>
      <c r="AG5" s="301" t="s">
        <v>67</v>
      </c>
      <c r="AH5" s="301" t="s">
        <v>67</v>
      </c>
      <c r="AI5" s="301" t="s">
        <v>67</v>
      </c>
      <c r="AJ5" s="301" t="s">
        <v>67</v>
      </c>
      <c r="AK5" s="301" t="s">
        <v>67</v>
      </c>
      <c r="AL5" s="301" t="s">
        <v>67</v>
      </c>
      <c r="AM5" s="301" t="s">
        <v>67</v>
      </c>
      <c r="AN5" s="301" t="s">
        <v>67</v>
      </c>
      <c r="AO5" s="301" t="s">
        <v>67</v>
      </c>
      <c r="AP5" s="301" t="s">
        <v>67</v>
      </c>
      <c r="AQ5" s="301" t="s">
        <v>67</v>
      </c>
      <c r="AR5" s="301" t="s">
        <v>67</v>
      </c>
      <c r="AS5" s="301" t="s">
        <v>67</v>
      </c>
      <c r="AT5" s="301" t="s">
        <v>67</v>
      </c>
      <c r="AU5" s="301" t="s">
        <v>67</v>
      </c>
      <c r="AV5" s="301" t="s">
        <v>67</v>
      </c>
      <c r="AW5" s="301" t="s">
        <v>67</v>
      </c>
      <c r="AX5" s="301" t="s">
        <v>67</v>
      </c>
      <c r="AY5" s="301" t="s">
        <v>67</v>
      </c>
      <c r="AZ5" s="301" t="s">
        <v>67</v>
      </c>
      <c r="BA5" s="301" t="s">
        <v>67</v>
      </c>
      <c r="BB5" s="301" t="s">
        <v>67</v>
      </c>
      <c r="BC5" s="301" t="s">
        <v>67</v>
      </c>
      <c r="BD5" s="301" t="s">
        <v>67</v>
      </c>
      <c r="BE5" s="301" t="s">
        <v>67</v>
      </c>
      <c r="BF5" s="301" t="s">
        <v>67</v>
      </c>
      <c r="BG5" s="301" t="s">
        <v>67</v>
      </c>
      <c r="BH5" s="301" t="s">
        <v>67</v>
      </c>
      <c r="BI5" s="301" t="s">
        <v>67</v>
      </c>
      <c r="BJ5" s="301" t="s">
        <v>67</v>
      </c>
      <c r="BK5" s="301" t="s">
        <v>67</v>
      </c>
      <c r="BL5" s="301" t="s">
        <v>67</v>
      </c>
      <c r="BM5" s="301" t="s">
        <v>67</v>
      </c>
      <c r="BN5" s="301" t="s">
        <v>67</v>
      </c>
      <c r="BO5" s="301" t="s">
        <v>67</v>
      </c>
      <c r="BP5" s="301" t="s">
        <v>67</v>
      </c>
      <c r="BQ5" s="301" t="s">
        <v>67</v>
      </c>
      <c r="BR5" s="301" t="s">
        <v>67</v>
      </c>
      <c r="BS5" s="436" t="s">
        <v>67</v>
      </c>
      <c r="BT5" s="436" t="s">
        <v>67</v>
      </c>
      <c r="BU5" s="436" t="s">
        <v>67</v>
      </c>
      <c r="BV5" s="436" t="s">
        <v>67</v>
      </c>
      <c r="BW5" s="436" t="s">
        <v>562</v>
      </c>
      <c r="BX5" s="436" t="s">
        <v>67</v>
      </c>
      <c r="BY5" s="436" t="s">
        <v>563</v>
      </c>
      <c r="BZ5" s="436" t="s">
        <v>562</v>
      </c>
      <c r="CA5" s="436" t="s">
        <v>563</v>
      </c>
      <c r="CB5" s="436" t="s">
        <v>562</v>
      </c>
      <c r="CC5" s="436" t="s">
        <v>563</v>
      </c>
      <c r="CD5" s="436" t="s">
        <v>562</v>
      </c>
      <c r="CE5" s="436" t="s">
        <v>562</v>
      </c>
      <c r="CF5" s="436" t="s">
        <v>563</v>
      </c>
      <c r="CG5" s="436" t="s">
        <v>559</v>
      </c>
      <c r="CH5" s="436" t="s">
        <v>564</v>
      </c>
      <c r="CI5" s="436" t="s">
        <v>565</v>
      </c>
      <c r="CJ5" s="436" t="s">
        <v>563</v>
      </c>
      <c r="CK5" s="437" t="s">
        <v>562</v>
      </c>
      <c r="CY5" s="69"/>
    </row>
    <row r="6" spans="1:103" s="70" customFormat="1" ht="14.25" customHeight="1" thickTop="1" thickBot="1">
      <c r="A6" s="137" t="s">
        <v>237</v>
      </c>
      <c r="B6" s="298" t="s">
        <v>67</v>
      </c>
      <c r="C6" s="298" t="s">
        <v>67</v>
      </c>
      <c r="D6" s="314" t="s">
        <v>67</v>
      </c>
      <c r="E6" s="299" t="s">
        <v>67</v>
      </c>
      <c r="F6" s="299" t="s">
        <v>67</v>
      </c>
      <c r="G6" s="299" t="s">
        <v>67</v>
      </c>
      <c r="H6" s="346" t="s">
        <v>67</v>
      </c>
      <c r="I6" s="346" t="s">
        <v>67</v>
      </c>
      <c r="J6" s="346" t="s">
        <v>67</v>
      </c>
      <c r="K6" s="346" t="s">
        <v>67</v>
      </c>
      <c r="L6" s="346" t="s">
        <v>67</v>
      </c>
      <c r="M6" s="346" t="s">
        <v>67</v>
      </c>
      <c r="N6" s="346" t="s">
        <v>67</v>
      </c>
      <c r="O6" s="346" t="s">
        <v>67</v>
      </c>
      <c r="P6" s="346" t="s">
        <v>67</v>
      </c>
      <c r="Q6" s="346" t="s">
        <v>67</v>
      </c>
      <c r="R6" s="346" t="s">
        <v>67</v>
      </c>
      <c r="S6" s="346" t="s">
        <v>67</v>
      </c>
      <c r="T6" s="346" t="s">
        <v>67</v>
      </c>
      <c r="U6" s="346" t="s">
        <v>67</v>
      </c>
      <c r="V6" s="346" t="s">
        <v>67</v>
      </c>
      <c r="W6" s="346" t="s">
        <v>67</v>
      </c>
      <c r="X6" s="346" t="s">
        <v>67</v>
      </c>
      <c r="Y6" s="346" t="s">
        <v>67</v>
      </c>
      <c r="Z6" s="346" t="s">
        <v>67</v>
      </c>
      <c r="AA6" s="346" t="s">
        <v>67</v>
      </c>
      <c r="AB6" s="346" t="s">
        <v>67</v>
      </c>
      <c r="AC6" s="346" t="s">
        <v>67</v>
      </c>
      <c r="AD6" s="346" t="s">
        <v>67</v>
      </c>
      <c r="AE6" s="346" t="s">
        <v>67</v>
      </c>
      <c r="AF6" s="346" t="s">
        <v>67</v>
      </c>
      <c r="AG6" s="346" t="s">
        <v>67</v>
      </c>
      <c r="AH6" s="346" t="s">
        <v>67</v>
      </c>
      <c r="AI6" s="346" t="s">
        <v>67</v>
      </c>
      <c r="AJ6" s="346" t="s">
        <v>67</v>
      </c>
      <c r="AK6" s="346" t="s">
        <v>67</v>
      </c>
      <c r="AL6" s="346" t="s">
        <v>67</v>
      </c>
      <c r="AM6" s="346" t="s">
        <v>67</v>
      </c>
      <c r="AN6" s="346" t="s">
        <v>67</v>
      </c>
      <c r="AO6" s="346" t="s">
        <v>67</v>
      </c>
      <c r="AP6" s="346" t="s">
        <v>67</v>
      </c>
      <c r="AQ6" s="346" t="s">
        <v>67</v>
      </c>
      <c r="AR6" s="346" t="s">
        <v>67</v>
      </c>
      <c r="AS6" s="346" t="s">
        <v>67</v>
      </c>
      <c r="AT6" s="346" t="s">
        <v>67</v>
      </c>
      <c r="AU6" s="346" t="s">
        <v>67</v>
      </c>
      <c r="AV6" s="346" t="s">
        <v>67</v>
      </c>
      <c r="AW6" s="346" t="s">
        <v>67</v>
      </c>
      <c r="AX6" s="346" t="s">
        <v>67</v>
      </c>
      <c r="AY6" s="346" t="s">
        <v>67</v>
      </c>
      <c r="AZ6" s="346" t="s">
        <v>67</v>
      </c>
      <c r="BA6" s="346" t="s">
        <v>67</v>
      </c>
      <c r="BB6" s="346" t="s">
        <v>67</v>
      </c>
      <c r="BC6" s="346" t="s">
        <v>67</v>
      </c>
      <c r="BD6" s="346" t="s">
        <v>67</v>
      </c>
      <c r="BE6" s="346" t="s">
        <v>67</v>
      </c>
      <c r="BF6" s="346" t="s">
        <v>67</v>
      </c>
      <c r="BG6" s="346" t="s">
        <v>67</v>
      </c>
      <c r="BH6" s="346" t="s">
        <v>67</v>
      </c>
      <c r="BI6" s="346" t="s">
        <v>67</v>
      </c>
      <c r="BJ6" s="346" t="s">
        <v>67</v>
      </c>
      <c r="BK6" s="346" t="s">
        <v>67</v>
      </c>
      <c r="BL6" s="346" t="s">
        <v>67</v>
      </c>
      <c r="BM6" s="346" t="s">
        <v>67</v>
      </c>
      <c r="BN6" s="346" t="s">
        <v>67</v>
      </c>
      <c r="BO6" s="346" t="s">
        <v>67</v>
      </c>
      <c r="BP6" s="346" t="s">
        <v>67</v>
      </c>
      <c r="BQ6" s="435" t="s">
        <v>67</v>
      </c>
      <c r="BR6" s="435" t="s">
        <v>67</v>
      </c>
      <c r="BS6" s="438" t="s">
        <v>67</v>
      </c>
      <c r="BT6" s="438" t="s">
        <v>67</v>
      </c>
      <c r="BU6" s="438" t="s">
        <v>67</v>
      </c>
      <c r="BV6" s="438" t="s">
        <v>67</v>
      </c>
      <c r="BW6" s="438" t="s">
        <v>529</v>
      </c>
      <c r="BX6" s="438" t="s">
        <v>67</v>
      </c>
      <c r="BY6" s="438" t="s">
        <v>529</v>
      </c>
      <c r="BZ6" s="438" t="s">
        <v>530</v>
      </c>
      <c r="CA6" s="438" t="s">
        <v>530</v>
      </c>
      <c r="CB6" s="438" t="s">
        <v>527</v>
      </c>
      <c r="CC6" s="438" t="s">
        <v>527</v>
      </c>
      <c r="CD6" s="438" t="s">
        <v>528</v>
      </c>
      <c r="CE6" s="438" t="s">
        <v>531</v>
      </c>
      <c r="CF6" s="438" t="s">
        <v>531</v>
      </c>
      <c r="CG6" s="438" t="s">
        <v>531</v>
      </c>
      <c r="CH6" s="438" t="s">
        <v>531</v>
      </c>
      <c r="CI6" s="438" t="s">
        <v>531</v>
      </c>
      <c r="CJ6" s="438" t="s">
        <v>433</v>
      </c>
      <c r="CK6" s="304" t="s">
        <v>434</v>
      </c>
      <c r="CY6" s="71"/>
    </row>
    <row r="7" spans="1:103" s="70" customFormat="1" ht="14.25" customHeight="1" thickTop="1" thickBot="1">
      <c r="A7" s="139" t="s">
        <v>238</v>
      </c>
      <c r="B7" s="300" t="s">
        <v>67</v>
      </c>
      <c r="C7" s="300" t="s">
        <v>67</v>
      </c>
      <c r="D7" s="300" t="s">
        <v>566</v>
      </c>
      <c r="E7" s="315" t="s">
        <v>67</v>
      </c>
      <c r="F7" s="315" t="s">
        <v>67</v>
      </c>
      <c r="G7" s="315" t="s">
        <v>67</v>
      </c>
      <c r="H7" s="301" t="s">
        <v>67</v>
      </c>
      <c r="I7" s="301" t="s">
        <v>67</v>
      </c>
      <c r="J7" s="301" t="s">
        <v>67</v>
      </c>
      <c r="K7" s="301" t="s">
        <v>67</v>
      </c>
      <c r="L7" s="301" t="s">
        <v>67</v>
      </c>
      <c r="M7" s="301" t="s">
        <v>67</v>
      </c>
      <c r="N7" s="301" t="s">
        <v>67</v>
      </c>
      <c r="O7" s="301" t="s">
        <v>67</v>
      </c>
      <c r="P7" s="301" t="s">
        <v>67</v>
      </c>
      <c r="Q7" s="301" t="s">
        <v>67</v>
      </c>
      <c r="R7" s="301" t="s">
        <v>67</v>
      </c>
      <c r="S7" s="301" t="s">
        <v>67</v>
      </c>
      <c r="T7" s="301" t="s">
        <v>67</v>
      </c>
      <c r="U7" s="301" t="s">
        <v>67</v>
      </c>
      <c r="V7" s="301" t="s">
        <v>67</v>
      </c>
      <c r="W7" s="301" t="s">
        <v>67</v>
      </c>
      <c r="X7" s="301" t="s">
        <v>67</v>
      </c>
      <c r="Y7" s="301" t="s">
        <v>67</v>
      </c>
      <c r="Z7" s="301" t="s">
        <v>67</v>
      </c>
      <c r="AA7" s="301" t="s">
        <v>67</v>
      </c>
      <c r="AB7" s="301" t="s">
        <v>67</v>
      </c>
      <c r="AC7" s="301" t="s">
        <v>67</v>
      </c>
      <c r="AD7" s="301" t="s">
        <v>67</v>
      </c>
      <c r="AE7" s="301" t="s">
        <v>67</v>
      </c>
      <c r="AF7" s="301" t="s">
        <v>67</v>
      </c>
      <c r="AG7" s="301" t="s">
        <v>67</v>
      </c>
      <c r="AH7" s="301" t="s">
        <v>67</v>
      </c>
      <c r="AI7" s="301" t="s">
        <v>67</v>
      </c>
      <c r="AJ7" s="301" t="s">
        <v>67</v>
      </c>
      <c r="AK7" s="301" t="s">
        <v>67</v>
      </c>
      <c r="AL7" s="301" t="s">
        <v>67</v>
      </c>
      <c r="AM7" s="301" t="s">
        <v>67</v>
      </c>
      <c r="AN7" s="301" t="s">
        <v>67</v>
      </c>
      <c r="AO7" s="301" t="s">
        <v>67</v>
      </c>
      <c r="AP7" s="301" t="s">
        <v>67</v>
      </c>
      <c r="AQ7" s="301" t="s">
        <v>67</v>
      </c>
      <c r="AR7" s="301" t="s">
        <v>67</v>
      </c>
      <c r="AS7" s="301" t="s">
        <v>67</v>
      </c>
      <c r="AT7" s="301" t="s">
        <v>67</v>
      </c>
      <c r="AU7" s="301" t="s">
        <v>67</v>
      </c>
      <c r="AV7" s="301" t="s">
        <v>67</v>
      </c>
      <c r="AW7" s="301" t="s">
        <v>67</v>
      </c>
      <c r="AX7" s="301" t="s">
        <v>67</v>
      </c>
      <c r="AY7" s="301" t="s">
        <v>67</v>
      </c>
      <c r="AZ7" s="301" t="s">
        <v>67</v>
      </c>
      <c r="BA7" s="301" t="s">
        <v>67</v>
      </c>
      <c r="BB7" s="301" t="s">
        <v>67</v>
      </c>
      <c r="BC7" s="301" t="s">
        <v>67</v>
      </c>
      <c r="BD7" s="301" t="s">
        <v>67</v>
      </c>
      <c r="BE7" s="301" t="s">
        <v>67</v>
      </c>
      <c r="BF7" s="301" t="s">
        <v>67</v>
      </c>
      <c r="BG7" s="301" t="s">
        <v>67</v>
      </c>
      <c r="BH7" s="301" t="s">
        <v>67</v>
      </c>
      <c r="BI7" s="301" t="s">
        <v>67</v>
      </c>
      <c r="BJ7" s="301" t="s">
        <v>67</v>
      </c>
      <c r="BK7" s="301" t="s">
        <v>67</v>
      </c>
      <c r="BL7" s="301" t="s">
        <v>67</v>
      </c>
      <c r="BM7" s="301" t="s">
        <v>67</v>
      </c>
      <c r="BN7" s="301" t="s">
        <v>67</v>
      </c>
      <c r="BO7" s="301" t="s">
        <v>67</v>
      </c>
      <c r="BP7" s="301" t="s">
        <v>67</v>
      </c>
      <c r="BQ7" s="301" t="s">
        <v>67</v>
      </c>
      <c r="BR7" s="301" t="s">
        <v>67</v>
      </c>
      <c r="BS7" s="436" t="s">
        <v>67</v>
      </c>
      <c r="BT7" s="436" t="s">
        <v>67</v>
      </c>
      <c r="BU7" s="436" t="s">
        <v>67</v>
      </c>
      <c r="BV7" s="436" t="s">
        <v>67</v>
      </c>
      <c r="BW7" s="436" t="s">
        <v>567</v>
      </c>
      <c r="BX7" s="436" t="s">
        <v>67</v>
      </c>
      <c r="BY7" s="436" t="s">
        <v>568</v>
      </c>
      <c r="BZ7" s="436" t="s">
        <v>567</v>
      </c>
      <c r="CA7" s="436" t="s">
        <v>568</v>
      </c>
      <c r="CB7" s="436" t="s">
        <v>567</v>
      </c>
      <c r="CC7" s="436" t="s">
        <v>568</v>
      </c>
      <c r="CD7" s="436" t="s">
        <v>567</v>
      </c>
      <c r="CE7" s="436" t="s">
        <v>567</v>
      </c>
      <c r="CF7" s="436" t="s">
        <v>568</v>
      </c>
      <c r="CG7" s="436" t="s">
        <v>559</v>
      </c>
      <c r="CH7" s="436" t="s">
        <v>569</v>
      </c>
      <c r="CI7" s="436" t="s">
        <v>560</v>
      </c>
      <c r="CJ7" s="436" t="s">
        <v>568</v>
      </c>
      <c r="CK7" s="437" t="s">
        <v>567</v>
      </c>
      <c r="CY7" s="71"/>
    </row>
    <row r="8" spans="1:103" s="70" customFormat="1" ht="13.5" thickTop="1" thickBot="1">
      <c r="A8" s="137" t="s">
        <v>238</v>
      </c>
      <c r="B8" s="302" t="s">
        <v>67</v>
      </c>
      <c r="C8" s="302" t="s">
        <v>67</v>
      </c>
      <c r="D8" s="302" t="s">
        <v>67</v>
      </c>
      <c r="E8" s="303" t="s">
        <v>67</v>
      </c>
      <c r="F8" s="303" t="s">
        <v>67</v>
      </c>
      <c r="G8" s="303" t="s">
        <v>67</v>
      </c>
      <c r="H8" s="305" t="s">
        <v>67</v>
      </c>
      <c r="I8" s="305" t="s">
        <v>67</v>
      </c>
      <c r="J8" s="305" t="s">
        <v>67</v>
      </c>
      <c r="K8" s="305" t="s">
        <v>67</v>
      </c>
      <c r="L8" s="305" t="s">
        <v>67</v>
      </c>
      <c r="M8" s="305" t="s">
        <v>67</v>
      </c>
      <c r="N8" s="305" t="s">
        <v>67</v>
      </c>
      <c r="O8" s="305" t="s">
        <v>67</v>
      </c>
      <c r="P8" s="305" t="s">
        <v>67</v>
      </c>
      <c r="Q8" s="305" t="s">
        <v>67</v>
      </c>
      <c r="R8" s="305" t="s">
        <v>67</v>
      </c>
      <c r="S8" s="305" t="s">
        <v>67</v>
      </c>
      <c r="T8" s="305" t="s">
        <v>67</v>
      </c>
      <c r="U8" s="305" t="s">
        <v>67</v>
      </c>
      <c r="V8" s="305" t="s">
        <v>67</v>
      </c>
      <c r="W8" s="305" t="s">
        <v>67</v>
      </c>
      <c r="X8" s="305" t="s">
        <v>67</v>
      </c>
      <c r="Y8" s="305" t="s">
        <v>67</v>
      </c>
      <c r="Z8" s="305" t="s">
        <v>67</v>
      </c>
      <c r="AA8" s="305" t="s">
        <v>67</v>
      </c>
      <c r="AB8" s="305" t="s">
        <v>67</v>
      </c>
      <c r="AC8" s="305" t="s">
        <v>67</v>
      </c>
      <c r="AD8" s="305" t="s">
        <v>67</v>
      </c>
      <c r="AE8" s="305" t="s">
        <v>67</v>
      </c>
      <c r="AF8" s="305" t="s">
        <v>67</v>
      </c>
      <c r="AG8" s="305" t="s">
        <v>67</v>
      </c>
      <c r="AH8" s="305" t="s">
        <v>67</v>
      </c>
      <c r="AI8" s="305" t="s">
        <v>67</v>
      </c>
      <c r="AJ8" s="305" t="s">
        <v>67</v>
      </c>
      <c r="AK8" s="305" t="s">
        <v>67</v>
      </c>
      <c r="AL8" s="305" t="s">
        <v>67</v>
      </c>
      <c r="AM8" s="305" t="s">
        <v>67</v>
      </c>
      <c r="AN8" s="305" t="s">
        <v>67</v>
      </c>
      <c r="AO8" s="305" t="s">
        <v>67</v>
      </c>
      <c r="AP8" s="305" t="s">
        <v>67</v>
      </c>
      <c r="AQ8" s="305" t="s">
        <v>67</v>
      </c>
      <c r="AR8" s="305" t="s">
        <v>67</v>
      </c>
      <c r="AS8" s="305" t="s">
        <v>67</v>
      </c>
      <c r="AT8" s="305" t="s">
        <v>67</v>
      </c>
      <c r="AU8" s="305" t="s">
        <v>67</v>
      </c>
      <c r="AV8" s="305" t="s">
        <v>67</v>
      </c>
      <c r="AW8" s="305" t="s">
        <v>67</v>
      </c>
      <c r="AX8" s="305" t="s">
        <v>67</v>
      </c>
      <c r="AY8" s="305" t="s">
        <v>67</v>
      </c>
      <c r="AZ8" s="305" t="s">
        <v>67</v>
      </c>
      <c r="BA8" s="305" t="s">
        <v>67</v>
      </c>
      <c r="BB8" s="305" t="s">
        <v>67</v>
      </c>
      <c r="BC8" s="305" t="s">
        <v>67</v>
      </c>
      <c r="BD8" s="305" t="s">
        <v>67</v>
      </c>
      <c r="BE8" s="305" t="s">
        <v>67</v>
      </c>
      <c r="BF8" s="305" t="s">
        <v>67</v>
      </c>
      <c r="BG8" s="305" t="s">
        <v>67</v>
      </c>
      <c r="BH8" s="305" t="s">
        <v>67</v>
      </c>
      <c r="BI8" s="305" t="s">
        <v>67</v>
      </c>
      <c r="BJ8" s="305" t="s">
        <v>67</v>
      </c>
      <c r="BK8" s="305" t="s">
        <v>67</v>
      </c>
      <c r="BL8" s="305" t="s">
        <v>67</v>
      </c>
      <c r="BM8" s="305" t="s">
        <v>67</v>
      </c>
      <c r="BN8" s="305" t="s">
        <v>67</v>
      </c>
      <c r="BO8" s="305" t="s">
        <v>67</v>
      </c>
      <c r="BP8" s="305" t="s">
        <v>67</v>
      </c>
      <c r="BQ8" s="305" t="s">
        <v>67</v>
      </c>
      <c r="BR8" s="305" t="s">
        <v>67</v>
      </c>
      <c r="BS8" s="305" t="s">
        <v>67</v>
      </c>
      <c r="BT8" s="305" t="s">
        <v>67</v>
      </c>
      <c r="BU8" s="305" t="s">
        <v>67</v>
      </c>
      <c r="BV8" s="305" t="s">
        <v>67</v>
      </c>
      <c r="BW8" s="305" t="s">
        <v>529</v>
      </c>
      <c r="BX8" s="305" t="s">
        <v>67</v>
      </c>
      <c r="BY8" s="305" t="s">
        <v>529</v>
      </c>
      <c r="BZ8" s="305" t="s">
        <v>530</v>
      </c>
      <c r="CA8" s="305" t="s">
        <v>530</v>
      </c>
      <c r="CB8" s="305" t="s">
        <v>527</v>
      </c>
      <c r="CC8" s="305" t="s">
        <v>527</v>
      </c>
      <c r="CD8" s="305" t="s">
        <v>528</v>
      </c>
      <c r="CE8" s="305" t="s">
        <v>531</v>
      </c>
      <c r="CF8" s="305" t="s">
        <v>531</v>
      </c>
      <c r="CG8" s="305" t="s">
        <v>531</v>
      </c>
      <c r="CH8" s="305" t="s">
        <v>531</v>
      </c>
      <c r="CI8" s="305" t="s">
        <v>531</v>
      </c>
      <c r="CJ8" s="305" t="s">
        <v>433</v>
      </c>
      <c r="CK8" s="304" t="s">
        <v>434</v>
      </c>
      <c r="CY8" s="71"/>
    </row>
    <row r="9" spans="1:103" s="68" customFormat="1" ht="12.75" customHeight="1" thickTop="1">
      <c r="A9" s="137" t="s">
        <v>181</v>
      </c>
      <c r="B9" s="313" t="s">
        <v>269</v>
      </c>
      <c r="C9" s="313" t="s">
        <v>270</v>
      </c>
      <c r="D9" s="313" t="s">
        <v>271</v>
      </c>
      <c r="E9" s="306" t="s">
        <v>67</v>
      </c>
      <c r="F9" s="306" t="s">
        <v>67</v>
      </c>
      <c r="G9" s="306" t="s">
        <v>67</v>
      </c>
      <c r="H9" s="308" t="s">
        <v>67</v>
      </c>
      <c r="I9" s="308" t="s">
        <v>67</v>
      </c>
      <c r="J9" s="308" t="s">
        <v>67</v>
      </c>
      <c r="K9" s="308" t="s">
        <v>67</v>
      </c>
      <c r="L9" s="308" t="s">
        <v>67</v>
      </c>
      <c r="M9" s="308" t="s">
        <v>67</v>
      </c>
      <c r="N9" s="308" t="s">
        <v>67</v>
      </c>
      <c r="O9" s="308" t="s">
        <v>67</v>
      </c>
      <c r="P9" s="308" t="s">
        <v>67</v>
      </c>
      <c r="Q9" s="308" t="s">
        <v>67</v>
      </c>
      <c r="R9" s="308" t="s">
        <v>67</v>
      </c>
      <c r="S9" s="308" t="s">
        <v>67</v>
      </c>
      <c r="T9" s="308" t="s">
        <v>67</v>
      </c>
      <c r="U9" s="308" t="s">
        <v>67</v>
      </c>
      <c r="V9" s="308" t="s">
        <v>67</v>
      </c>
      <c r="W9" s="308" t="s">
        <v>67</v>
      </c>
      <c r="X9" s="308" t="s">
        <v>67</v>
      </c>
      <c r="Y9" s="308" t="s">
        <v>67</v>
      </c>
      <c r="Z9" s="308" t="s">
        <v>67</v>
      </c>
      <c r="AA9" s="308" t="s">
        <v>67</v>
      </c>
      <c r="AB9" s="308" t="s">
        <v>67</v>
      </c>
      <c r="AC9" s="308" t="s">
        <v>67</v>
      </c>
      <c r="AD9" s="308" t="s">
        <v>67</v>
      </c>
      <c r="AE9" s="308" t="s">
        <v>67</v>
      </c>
      <c r="AF9" s="308" t="s">
        <v>67</v>
      </c>
      <c r="AG9" s="308" t="s">
        <v>67</v>
      </c>
      <c r="AH9" s="308" t="s">
        <v>67</v>
      </c>
      <c r="AI9" s="308" t="s">
        <v>67</v>
      </c>
      <c r="AJ9" s="308" t="s">
        <v>67</v>
      </c>
      <c r="AK9" s="308" t="s">
        <v>67</v>
      </c>
      <c r="AL9" s="308" t="s">
        <v>67</v>
      </c>
      <c r="AM9" s="308" t="s">
        <v>67</v>
      </c>
      <c r="AN9" s="308" t="s">
        <v>67</v>
      </c>
      <c r="AO9" s="308" t="s">
        <v>67</v>
      </c>
      <c r="AP9" s="308" t="s">
        <v>67</v>
      </c>
      <c r="AQ9" s="308" t="s">
        <v>67</v>
      </c>
      <c r="AR9" s="308" t="s">
        <v>67</v>
      </c>
      <c r="AS9" s="308" t="s">
        <v>67</v>
      </c>
      <c r="AT9" s="308" t="s">
        <v>67</v>
      </c>
      <c r="AU9" s="308" t="s">
        <v>67</v>
      </c>
      <c r="AV9" s="308" t="s">
        <v>67</v>
      </c>
      <c r="AW9" s="308" t="s">
        <v>67</v>
      </c>
      <c r="AX9" s="308" t="s">
        <v>67</v>
      </c>
      <c r="AY9" s="308" t="s">
        <v>67</v>
      </c>
      <c r="AZ9" s="308" t="s">
        <v>67</v>
      </c>
      <c r="BA9" s="308" t="s">
        <v>67</v>
      </c>
      <c r="BB9" s="308" t="s">
        <v>67</v>
      </c>
      <c r="BC9" s="308" t="s">
        <v>67</v>
      </c>
      <c r="BD9" s="308" t="s">
        <v>67</v>
      </c>
      <c r="BE9" s="308" t="s">
        <v>67</v>
      </c>
      <c r="BF9" s="308" t="s">
        <v>67</v>
      </c>
      <c r="BG9" s="308" t="s">
        <v>67</v>
      </c>
      <c r="BH9" s="308" t="s">
        <v>67</v>
      </c>
      <c r="BI9" s="308" t="s">
        <v>67</v>
      </c>
      <c r="BJ9" s="308" t="s">
        <v>67</v>
      </c>
      <c r="BK9" s="308" t="s">
        <v>67</v>
      </c>
      <c r="BL9" s="308" t="s">
        <v>67</v>
      </c>
      <c r="BM9" s="308" t="s">
        <v>67</v>
      </c>
      <c r="BN9" s="308" t="s">
        <v>67</v>
      </c>
      <c r="BO9" s="308" t="s">
        <v>67</v>
      </c>
      <c r="BP9" s="308" t="s">
        <v>67</v>
      </c>
      <c r="BQ9" s="308" t="s">
        <v>67</v>
      </c>
      <c r="BR9" s="308" t="s">
        <v>67</v>
      </c>
      <c r="BS9" s="308" t="s">
        <v>67</v>
      </c>
      <c r="BT9" s="308" t="s">
        <v>67</v>
      </c>
      <c r="BU9" s="308" t="s">
        <v>67</v>
      </c>
      <c r="BV9" s="308" t="s">
        <v>67</v>
      </c>
      <c r="BW9" s="308" t="s">
        <v>67</v>
      </c>
      <c r="BX9" s="308" t="s">
        <v>67</v>
      </c>
      <c r="BY9" s="308" t="s">
        <v>67</v>
      </c>
      <c r="BZ9" s="308" t="s">
        <v>67</v>
      </c>
      <c r="CA9" s="308" t="s">
        <v>67</v>
      </c>
      <c r="CB9" s="308" t="s">
        <v>67</v>
      </c>
      <c r="CC9" s="308" t="s">
        <v>67</v>
      </c>
      <c r="CD9" s="308" t="s">
        <v>67</v>
      </c>
      <c r="CE9" s="308" t="s">
        <v>67</v>
      </c>
      <c r="CF9" s="308" t="s">
        <v>67</v>
      </c>
      <c r="CG9" s="308" t="s">
        <v>67</v>
      </c>
      <c r="CH9" s="308" t="s">
        <v>67</v>
      </c>
      <c r="CI9" s="308" t="s">
        <v>67</v>
      </c>
      <c r="CJ9" s="308" t="s">
        <v>67</v>
      </c>
      <c r="CK9" s="307" t="s">
        <v>67</v>
      </c>
      <c r="CY9" s="69"/>
    </row>
    <row r="10" spans="1:103" s="68" customFormat="1" ht="12.75" customHeight="1">
      <c r="A10" s="137" t="s">
        <v>181</v>
      </c>
      <c r="B10" s="306" t="s">
        <v>272</v>
      </c>
      <c r="C10" s="306" t="s">
        <v>273</v>
      </c>
      <c r="D10" s="306" t="s">
        <v>274</v>
      </c>
      <c r="E10" s="306" t="s">
        <v>229</v>
      </c>
      <c r="F10" s="306" t="s">
        <v>67</v>
      </c>
      <c r="G10" s="306" t="s">
        <v>67</v>
      </c>
      <c r="H10" s="308" t="s">
        <v>67</v>
      </c>
      <c r="I10" s="308" t="s">
        <v>67</v>
      </c>
      <c r="J10" s="308" t="s">
        <v>67</v>
      </c>
      <c r="K10" s="308" t="s">
        <v>67</v>
      </c>
      <c r="L10" s="308" t="s">
        <v>67</v>
      </c>
      <c r="M10" s="308" t="s">
        <v>67</v>
      </c>
      <c r="N10" s="308" t="s">
        <v>67</v>
      </c>
      <c r="O10" s="308" t="s">
        <v>67</v>
      </c>
      <c r="P10" s="308" t="s">
        <v>67</v>
      </c>
      <c r="Q10" s="308" t="s">
        <v>67</v>
      </c>
      <c r="R10" s="308" t="s">
        <v>67</v>
      </c>
      <c r="S10" s="308" t="s">
        <v>67</v>
      </c>
      <c r="T10" s="308" t="s">
        <v>67</v>
      </c>
      <c r="U10" s="308" t="s">
        <v>67</v>
      </c>
      <c r="V10" s="308" t="s">
        <v>67</v>
      </c>
      <c r="W10" s="308" t="s">
        <v>67</v>
      </c>
      <c r="X10" s="308" t="s">
        <v>67</v>
      </c>
      <c r="Y10" s="308" t="s">
        <v>67</v>
      </c>
      <c r="Z10" s="308" t="s">
        <v>67</v>
      </c>
      <c r="AA10" s="308" t="s">
        <v>67</v>
      </c>
      <c r="AB10" s="308" t="s">
        <v>67</v>
      </c>
      <c r="AC10" s="308" t="s">
        <v>67</v>
      </c>
      <c r="AD10" s="308" t="s">
        <v>67</v>
      </c>
      <c r="AE10" s="308" t="s">
        <v>67</v>
      </c>
      <c r="AF10" s="308" t="s">
        <v>67</v>
      </c>
      <c r="AG10" s="308" t="s">
        <v>67</v>
      </c>
      <c r="AH10" s="308" t="s">
        <v>67</v>
      </c>
      <c r="AI10" s="308" t="s">
        <v>67</v>
      </c>
      <c r="AJ10" s="308" t="s">
        <v>67</v>
      </c>
      <c r="AK10" s="308" t="s">
        <v>67</v>
      </c>
      <c r="AL10" s="308" t="s">
        <v>67</v>
      </c>
      <c r="AM10" s="308" t="s">
        <v>67</v>
      </c>
      <c r="AN10" s="308" t="s">
        <v>67</v>
      </c>
      <c r="AO10" s="308" t="s">
        <v>67</v>
      </c>
      <c r="AP10" s="308" t="s">
        <v>67</v>
      </c>
      <c r="AQ10" s="308" t="s">
        <v>67</v>
      </c>
      <c r="AR10" s="308" t="s">
        <v>67</v>
      </c>
      <c r="AS10" s="308" t="s">
        <v>67</v>
      </c>
      <c r="AT10" s="308" t="s">
        <v>67</v>
      </c>
      <c r="AU10" s="308" t="s">
        <v>67</v>
      </c>
      <c r="AV10" s="308" t="s">
        <v>67</v>
      </c>
      <c r="AW10" s="308" t="s">
        <v>67</v>
      </c>
      <c r="AX10" s="308" t="s">
        <v>67</v>
      </c>
      <c r="AY10" s="308" t="s">
        <v>67</v>
      </c>
      <c r="AZ10" s="308" t="s">
        <v>67</v>
      </c>
      <c r="BA10" s="308" t="s">
        <v>67</v>
      </c>
      <c r="BB10" s="308" t="s">
        <v>67</v>
      </c>
      <c r="BC10" s="308" t="s">
        <v>67</v>
      </c>
      <c r="BD10" s="308" t="s">
        <v>67</v>
      </c>
      <c r="BE10" s="308" t="s">
        <v>67</v>
      </c>
      <c r="BF10" s="308" t="s">
        <v>67</v>
      </c>
      <c r="BG10" s="308" t="s">
        <v>67</v>
      </c>
      <c r="BH10" s="308" t="s">
        <v>67</v>
      </c>
      <c r="BI10" s="308" t="s">
        <v>67</v>
      </c>
      <c r="BJ10" s="308" t="s">
        <v>67</v>
      </c>
      <c r="BK10" s="308" t="s">
        <v>67</v>
      </c>
      <c r="BL10" s="308" t="s">
        <v>67</v>
      </c>
      <c r="BM10" s="308" t="s">
        <v>67</v>
      </c>
      <c r="BN10" s="308" t="s">
        <v>67</v>
      </c>
      <c r="BO10" s="308" t="s">
        <v>67</v>
      </c>
      <c r="BP10" s="308" t="s">
        <v>67</v>
      </c>
      <c r="BQ10" s="308" t="s">
        <v>67</v>
      </c>
      <c r="BR10" s="308" t="s">
        <v>67</v>
      </c>
      <c r="BS10" s="308" t="s">
        <v>67</v>
      </c>
      <c r="BT10" s="308" t="s">
        <v>67</v>
      </c>
      <c r="BU10" s="308" t="s">
        <v>67</v>
      </c>
      <c r="BV10" s="308" t="s">
        <v>67</v>
      </c>
      <c r="BW10" s="308" t="s">
        <v>67</v>
      </c>
      <c r="BX10" s="308" t="s">
        <v>67</v>
      </c>
      <c r="BY10" s="308" t="s">
        <v>67</v>
      </c>
      <c r="BZ10" s="308" t="s">
        <v>570</v>
      </c>
      <c r="CA10" s="308" t="s">
        <v>570</v>
      </c>
      <c r="CB10" s="308" t="s">
        <v>570</v>
      </c>
      <c r="CC10" s="308" t="s">
        <v>570</v>
      </c>
      <c r="CD10" s="308" t="s">
        <v>570</v>
      </c>
      <c r="CE10" s="308" t="s">
        <v>318</v>
      </c>
      <c r="CF10" s="308" t="s">
        <v>318</v>
      </c>
      <c r="CG10" s="308" t="s">
        <v>318</v>
      </c>
      <c r="CH10" s="308" t="s">
        <v>318</v>
      </c>
      <c r="CI10" s="308" t="s">
        <v>318</v>
      </c>
      <c r="CJ10" s="308" t="s">
        <v>318</v>
      </c>
      <c r="CK10" s="307" t="s">
        <v>318</v>
      </c>
      <c r="CY10" s="69"/>
    </row>
    <row r="11" spans="1:103" s="68" customFormat="1" ht="12.75" customHeight="1">
      <c r="A11" s="137" t="s">
        <v>181</v>
      </c>
      <c r="B11" s="306" t="s">
        <v>275</v>
      </c>
      <c r="C11" s="306" t="s">
        <v>276</v>
      </c>
      <c r="D11" s="306" t="s">
        <v>277</v>
      </c>
      <c r="E11" s="306" t="s">
        <v>231</v>
      </c>
      <c r="F11" s="306" t="s">
        <v>67</v>
      </c>
      <c r="G11" s="306" t="s">
        <v>67</v>
      </c>
      <c r="H11" s="308" t="s">
        <v>67</v>
      </c>
      <c r="I11" s="308" t="s">
        <v>67</v>
      </c>
      <c r="J11" s="308" t="s">
        <v>67</v>
      </c>
      <c r="K11" s="308" t="s">
        <v>67</v>
      </c>
      <c r="L11" s="308" t="s">
        <v>67</v>
      </c>
      <c r="M11" s="308" t="s">
        <v>67</v>
      </c>
      <c r="N11" s="308" t="s">
        <v>67</v>
      </c>
      <c r="O11" s="308" t="s">
        <v>67</v>
      </c>
      <c r="P11" s="308" t="s">
        <v>67</v>
      </c>
      <c r="Q11" s="308" t="s">
        <v>67</v>
      </c>
      <c r="R11" s="308" t="s">
        <v>67</v>
      </c>
      <c r="S11" s="308" t="s">
        <v>67</v>
      </c>
      <c r="T11" s="308" t="s">
        <v>67</v>
      </c>
      <c r="U11" s="308" t="s">
        <v>67</v>
      </c>
      <c r="V11" s="308" t="s">
        <v>67</v>
      </c>
      <c r="W11" s="308" t="s">
        <v>67</v>
      </c>
      <c r="X11" s="308" t="s">
        <v>67</v>
      </c>
      <c r="Y11" s="308" t="s">
        <v>67</v>
      </c>
      <c r="Z11" s="308" t="s">
        <v>67</v>
      </c>
      <c r="AA11" s="308" t="s">
        <v>67</v>
      </c>
      <c r="AB11" s="308" t="s">
        <v>67</v>
      </c>
      <c r="AC11" s="308" t="s">
        <v>67</v>
      </c>
      <c r="AD11" s="308" t="s">
        <v>67</v>
      </c>
      <c r="AE11" s="308" t="s">
        <v>67</v>
      </c>
      <c r="AF11" s="308" t="s">
        <v>67</v>
      </c>
      <c r="AG11" s="308" t="s">
        <v>67</v>
      </c>
      <c r="AH11" s="308" t="s">
        <v>67</v>
      </c>
      <c r="AI11" s="308" t="s">
        <v>67</v>
      </c>
      <c r="AJ11" s="308" t="s">
        <v>67</v>
      </c>
      <c r="AK11" s="308" t="s">
        <v>67</v>
      </c>
      <c r="AL11" s="308" t="s">
        <v>67</v>
      </c>
      <c r="AM11" s="308" t="s">
        <v>67</v>
      </c>
      <c r="AN11" s="308" t="s">
        <v>67</v>
      </c>
      <c r="AO11" s="308" t="s">
        <v>67</v>
      </c>
      <c r="AP11" s="308" t="s">
        <v>67</v>
      </c>
      <c r="AQ11" s="308" t="s">
        <v>67</v>
      </c>
      <c r="AR11" s="308" t="s">
        <v>67</v>
      </c>
      <c r="AS11" s="308" t="s">
        <v>67</v>
      </c>
      <c r="AT11" s="308" t="s">
        <v>67</v>
      </c>
      <c r="AU11" s="308" t="s">
        <v>67</v>
      </c>
      <c r="AV11" s="308" t="s">
        <v>67</v>
      </c>
      <c r="AW11" s="308" t="s">
        <v>67</v>
      </c>
      <c r="AX11" s="308" t="s">
        <v>67</v>
      </c>
      <c r="AY11" s="308" t="s">
        <v>67</v>
      </c>
      <c r="AZ11" s="308" t="s">
        <v>67</v>
      </c>
      <c r="BA11" s="308" t="s">
        <v>67</v>
      </c>
      <c r="BB11" s="308" t="s">
        <v>67</v>
      </c>
      <c r="BC11" s="308" t="s">
        <v>67</v>
      </c>
      <c r="BD11" s="308" t="s">
        <v>67</v>
      </c>
      <c r="BE11" s="308" t="s">
        <v>67</v>
      </c>
      <c r="BF11" s="308" t="s">
        <v>67</v>
      </c>
      <c r="BG11" s="308" t="s">
        <v>67</v>
      </c>
      <c r="BH11" s="308" t="s">
        <v>67</v>
      </c>
      <c r="BI11" s="308" t="s">
        <v>67</v>
      </c>
      <c r="BJ11" s="308" t="s">
        <v>67</v>
      </c>
      <c r="BK11" s="308" t="s">
        <v>67</v>
      </c>
      <c r="BL11" s="308" t="s">
        <v>67</v>
      </c>
      <c r="BM11" s="308" t="s">
        <v>67</v>
      </c>
      <c r="BN11" s="308" t="s">
        <v>67</v>
      </c>
      <c r="BO11" s="308" t="s">
        <v>67</v>
      </c>
      <c r="BP11" s="308" t="s">
        <v>67</v>
      </c>
      <c r="BQ11" s="308" t="s">
        <v>67</v>
      </c>
      <c r="BR11" s="308" t="s">
        <v>67</v>
      </c>
      <c r="BS11" s="308" t="s">
        <v>67</v>
      </c>
      <c r="BT11" s="308" t="s">
        <v>67</v>
      </c>
      <c r="BU11" s="308" t="s">
        <v>67</v>
      </c>
      <c r="BV11" s="308" t="s">
        <v>67</v>
      </c>
      <c r="BW11" s="308" t="s">
        <v>67</v>
      </c>
      <c r="BX11" s="308" t="s">
        <v>67</v>
      </c>
      <c r="BY11" s="308" t="s">
        <v>67</v>
      </c>
      <c r="BZ11" s="308" t="s">
        <v>571</v>
      </c>
      <c r="CA11" s="308" t="s">
        <v>571</v>
      </c>
      <c r="CB11" s="308" t="s">
        <v>572</v>
      </c>
      <c r="CC11" s="308" t="s">
        <v>572</v>
      </c>
      <c r="CD11" s="308" t="s">
        <v>573</v>
      </c>
      <c r="CE11" s="308" t="s">
        <v>574</v>
      </c>
      <c r="CF11" s="308" t="s">
        <v>574</v>
      </c>
      <c r="CG11" s="308" t="s">
        <v>574</v>
      </c>
      <c r="CH11" s="308" t="s">
        <v>574</v>
      </c>
      <c r="CI11" s="308" t="s">
        <v>574</v>
      </c>
      <c r="CJ11" s="308" t="s">
        <v>436</v>
      </c>
      <c r="CK11" s="307" t="s">
        <v>575</v>
      </c>
      <c r="CY11" s="69"/>
    </row>
    <row r="12" spans="1:103" s="68" customFormat="1" ht="12.75" customHeight="1">
      <c r="A12" s="137" t="s">
        <v>181</v>
      </c>
      <c r="B12" s="306" t="s">
        <v>278</v>
      </c>
      <c r="C12" s="306" t="s">
        <v>279</v>
      </c>
      <c r="D12" s="306" t="s">
        <v>280</v>
      </c>
      <c r="E12" s="306" t="s">
        <v>232</v>
      </c>
      <c r="F12" s="306" t="s">
        <v>67</v>
      </c>
      <c r="G12" s="306" t="s">
        <v>67</v>
      </c>
      <c r="H12" s="308" t="s">
        <v>67</v>
      </c>
      <c r="I12" s="308" t="s">
        <v>67</v>
      </c>
      <c r="J12" s="308" t="s">
        <v>67</v>
      </c>
      <c r="K12" s="308" t="s">
        <v>67</v>
      </c>
      <c r="L12" s="308" t="s">
        <v>67</v>
      </c>
      <c r="M12" s="308" t="s">
        <v>67</v>
      </c>
      <c r="N12" s="308" t="s">
        <v>67</v>
      </c>
      <c r="O12" s="308" t="s">
        <v>67</v>
      </c>
      <c r="P12" s="308" t="s">
        <v>67</v>
      </c>
      <c r="Q12" s="308" t="s">
        <v>67</v>
      </c>
      <c r="R12" s="308" t="s">
        <v>67</v>
      </c>
      <c r="S12" s="308" t="s">
        <v>67</v>
      </c>
      <c r="T12" s="308" t="s">
        <v>67</v>
      </c>
      <c r="U12" s="308" t="s">
        <v>67</v>
      </c>
      <c r="V12" s="308" t="s">
        <v>67</v>
      </c>
      <c r="W12" s="308" t="s">
        <v>67</v>
      </c>
      <c r="X12" s="308" t="s">
        <v>67</v>
      </c>
      <c r="Y12" s="308" t="s">
        <v>67</v>
      </c>
      <c r="Z12" s="308" t="s">
        <v>67</v>
      </c>
      <c r="AA12" s="308" t="s">
        <v>67</v>
      </c>
      <c r="AB12" s="308" t="s">
        <v>67</v>
      </c>
      <c r="AC12" s="308" t="s">
        <v>67</v>
      </c>
      <c r="AD12" s="308" t="s">
        <v>67</v>
      </c>
      <c r="AE12" s="308" t="s">
        <v>67</v>
      </c>
      <c r="AF12" s="308" t="s">
        <v>67</v>
      </c>
      <c r="AG12" s="308" t="s">
        <v>67</v>
      </c>
      <c r="AH12" s="308" t="s">
        <v>67</v>
      </c>
      <c r="AI12" s="308" t="s">
        <v>67</v>
      </c>
      <c r="AJ12" s="308" t="s">
        <v>67</v>
      </c>
      <c r="AK12" s="308" t="s">
        <v>67</v>
      </c>
      <c r="AL12" s="308" t="s">
        <v>67</v>
      </c>
      <c r="AM12" s="308" t="s">
        <v>67</v>
      </c>
      <c r="AN12" s="308" t="s">
        <v>67</v>
      </c>
      <c r="AO12" s="308" t="s">
        <v>67</v>
      </c>
      <c r="AP12" s="308" t="s">
        <v>67</v>
      </c>
      <c r="AQ12" s="308" t="s">
        <v>67</v>
      </c>
      <c r="AR12" s="308" t="s">
        <v>67</v>
      </c>
      <c r="AS12" s="308" t="s">
        <v>67</v>
      </c>
      <c r="AT12" s="308" t="s">
        <v>67</v>
      </c>
      <c r="AU12" s="308" t="s">
        <v>67</v>
      </c>
      <c r="AV12" s="308" t="s">
        <v>67</v>
      </c>
      <c r="AW12" s="308" t="s">
        <v>67</v>
      </c>
      <c r="AX12" s="308" t="s">
        <v>67</v>
      </c>
      <c r="AY12" s="308" t="s">
        <v>67</v>
      </c>
      <c r="AZ12" s="308" t="s">
        <v>67</v>
      </c>
      <c r="BA12" s="308" t="s">
        <v>67</v>
      </c>
      <c r="BB12" s="308" t="s">
        <v>67</v>
      </c>
      <c r="BC12" s="308" t="s">
        <v>67</v>
      </c>
      <c r="BD12" s="308" t="s">
        <v>67</v>
      </c>
      <c r="BE12" s="308" t="s">
        <v>67</v>
      </c>
      <c r="BF12" s="308" t="s">
        <v>67</v>
      </c>
      <c r="BG12" s="308" t="s">
        <v>67</v>
      </c>
      <c r="BH12" s="308" t="s">
        <v>67</v>
      </c>
      <c r="BI12" s="308" t="s">
        <v>67</v>
      </c>
      <c r="BJ12" s="308" t="s">
        <v>67</v>
      </c>
      <c r="BK12" s="308" t="s">
        <v>67</v>
      </c>
      <c r="BL12" s="308" t="s">
        <v>67</v>
      </c>
      <c r="BM12" s="308" t="s">
        <v>67</v>
      </c>
      <c r="BN12" s="308" t="s">
        <v>67</v>
      </c>
      <c r="BO12" s="308" t="s">
        <v>67</v>
      </c>
      <c r="BP12" s="308" t="s">
        <v>67</v>
      </c>
      <c r="BQ12" s="308" t="s">
        <v>67</v>
      </c>
      <c r="BR12" s="308" t="s">
        <v>67</v>
      </c>
      <c r="BS12" s="308" t="s">
        <v>67</v>
      </c>
      <c r="BT12" s="308" t="s">
        <v>67</v>
      </c>
      <c r="BU12" s="308" t="s">
        <v>67</v>
      </c>
      <c r="BV12" s="308" t="s">
        <v>67</v>
      </c>
      <c r="BW12" s="308" t="s">
        <v>67</v>
      </c>
      <c r="BX12" s="308" t="s">
        <v>67</v>
      </c>
      <c r="BY12" s="308" t="s">
        <v>67</v>
      </c>
      <c r="BZ12" s="308" t="s">
        <v>576</v>
      </c>
      <c r="CA12" s="308" t="s">
        <v>576</v>
      </c>
      <c r="CB12" s="308" t="s">
        <v>576</v>
      </c>
      <c r="CC12" s="308" t="s">
        <v>576</v>
      </c>
      <c r="CD12" s="308" t="s">
        <v>577</v>
      </c>
      <c r="CE12" s="308" t="s">
        <v>578</v>
      </c>
      <c r="CF12" s="308" t="s">
        <v>578</v>
      </c>
      <c r="CG12" s="308" t="s">
        <v>578</v>
      </c>
      <c r="CH12" s="308" t="s">
        <v>578</v>
      </c>
      <c r="CI12" s="308" t="s">
        <v>578</v>
      </c>
      <c r="CJ12" s="308" t="s">
        <v>579</v>
      </c>
      <c r="CK12" s="307" t="s">
        <v>579</v>
      </c>
      <c r="CY12" s="69"/>
    </row>
    <row r="13" spans="1:103" s="68" customFormat="1" ht="12.75" customHeight="1">
      <c r="A13" s="137" t="s">
        <v>181</v>
      </c>
      <c r="B13" s="306" t="s">
        <v>281</v>
      </c>
      <c r="C13" s="306" t="s">
        <v>282</v>
      </c>
      <c r="D13" s="306" t="s">
        <v>283</v>
      </c>
      <c r="E13" s="306" t="s">
        <v>580</v>
      </c>
      <c r="F13" s="306" t="s">
        <v>67</v>
      </c>
      <c r="G13" s="306" t="s">
        <v>67</v>
      </c>
      <c r="H13" s="308" t="s">
        <v>67</v>
      </c>
      <c r="I13" s="308" t="s">
        <v>67</v>
      </c>
      <c r="J13" s="308" t="s">
        <v>67</v>
      </c>
      <c r="K13" s="308" t="s">
        <v>67</v>
      </c>
      <c r="L13" s="308" t="s">
        <v>67</v>
      </c>
      <c r="M13" s="308" t="s">
        <v>67</v>
      </c>
      <c r="N13" s="308" t="s">
        <v>67</v>
      </c>
      <c r="O13" s="308" t="s">
        <v>67</v>
      </c>
      <c r="P13" s="308" t="s">
        <v>67</v>
      </c>
      <c r="Q13" s="308" t="s">
        <v>67</v>
      </c>
      <c r="R13" s="308" t="s">
        <v>67</v>
      </c>
      <c r="S13" s="308" t="s">
        <v>67</v>
      </c>
      <c r="T13" s="308" t="s">
        <v>67</v>
      </c>
      <c r="U13" s="308" t="s">
        <v>67</v>
      </c>
      <c r="V13" s="308" t="s">
        <v>67</v>
      </c>
      <c r="W13" s="308" t="s">
        <v>67</v>
      </c>
      <c r="X13" s="308" t="s">
        <v>67</v>
      </c>
      <c r="Y13" s="308" t="s">
        <v>67</v>
      </c>
      <c r="Z13" s="308" t="s">
        <v>67</v>
      </c>
      <c r="AA13" s="308" t="s">
        <v>67</v>
      </c>
      <c r="AB13" s="308" t="s">
        <v>67</v>
      </c>
      <c r="AC13" s="308" t="s">
        <v>67</v>
      </c>
      <c r="AD13" s="308" t="s">
        <v>67</v>
      </c>
      <c r="AE13" s="308" t="s">
        <v>67</v>
      </c>
      <c r="AF13" s="308" t="s">
        <v>67</v>
      </c>
      <c r="AG13" s="308" t="s">
        <v>67</v>
      </c>
      <c r="AH13" s="308" t="s">
        <v>67</v>
      </c>
      <c r="AI13" s="308" t="s">
        <v>67</v>
      </c>
      <c r="AJ13" s="308" t="s">
        <v>67</v>
      </c>
      <c r="AK13" s="308" t="s">
        <v>67</v>
      </c>
      <c r="AL13" s="308" t="s">
        <v>67</v>
      </c>
      <c r="AM13" s="308" t="s">
        <v>67</v>
      </c>
      <c r="AN13" s="308" t="s">
        <v>67</v>
      </c>
      <c r="AO13" s="308" t="s">
        <v>67</v>
      </c>
      <c r="AP13" s="308" t="s">
        <v>67</v>
      </c>
      <c r="AQ13" s="308" t="s">
        <v>67</v>
      </c>
      <c r="AR13" s="308" t="s">
        <v>67</v>
      </c>
      <c r="AS13" s="308" t="s">
        <v>67</v>
      </c>
      <c r="AT13" s="308" t="s">
        <v>67</v>
      </c>
      <c r="AU13" s="308" t="s">
        <v>67</v>
      </c>
      <c r="AV13" s="308" t="s">
        <v>67</v>
      </c>
      <c r="AW13" s="308" t="s">
        <v>67</v>
      </c>
      <c r="AX13" s="308" t="s">
        <v>67</v>
      </c>
      <c r="AY13" s="308" t="s">
        <v>67</v>
      </c>
      <c r="AZ13" s="308" t="s">
        <v>67</v>
      </c>
      <c r="BA13" s="308" t="s">
        <v>67</v>
      </c>
      <c r="BB13" s="308" t="s">
        <v>67</v>
      </c>
      <c r="BC13" s="308" t="s">
        <v>67</v>
      </c>
      <c r="BD13" s="308" t="s">
        <v>67</v>
      </c>
      <c r="BE13" s="308" t="s">
        <v>67</v>
      </c>
      <c r="BF13" s="308" t="s">
        <v>67</v>
      </c>
      <c r="BG13" s="308" t="s">
        <v>67</v>
      </c>
      <c r="BH13" s="308" t="s">
        <v>67</v>
      </c>
      <c r="BI13" s="308" t="s">
        <v>67</v>
      </c>
      <c r="BJ13" s="308" t="s">
        <v>67</v>
      </c>
      <c r="BK13" s="308" t="s">
        <v>67</v>
      </c>
      <c r="BL13" s="308" t="s">
        <v>67</v>
      </c>
      <c r="BM13" s="308" t="s">
        <v>67</v>
      </c>
      <c r="BN13" s="308" t="s">
        <v>67</v>
      </c>
      <c r="BO13" s="308" t="s">
        <v>67</v>
      </c>
      <c r="BP13" s="308" t="s">
        <v>67</v>
      </c>
      <c r="BQ13" s="308" t="s">
        <v>67</v>
      </c>
      <c r="BR13" s="308" t="s">
        <v>67</v>
      </c>
      <c r="BS13" s="308" t="s">
        <v>67</v>
      </c>
      <c r="BT13" s="308" t="s">
        <v>67</v>
      </c>
      <c r="BU13" s="308" t="s">
        <v>67</v>
      </c>
      <c r="BV13" s="308" t="s">
        <v>67</v>
      </c>
      <c r="BW13" s="308" t="s">
        <v>67</v>
      </c>
      <c r="BX13" s="308" t="s">
        <v>67</v>
      </c>
      <c r="BY13" s="308" t="s">
        <v>67</v>
      </c>
      <c r="BZ13" s="308" t="s">
        <v>581</v>
      </c>
      <c r="CA13" s="308" t="s">
        <v>581</v>
      </c>
      <c r="CB13" s="308" t="s">
        <v>582</v>
      </c>
      <c r="CC13" s="308" t="s">
        <v>582</v>
      </c>
      <c r="CD13" s="308" t="s">
        <v>583</v>
      </c>
      <c r="CE13" s="308" t="s">
        <v>584</v>
      </c>
      <c r="CF13" s="308" t="s">
        <v>584</v>
      </c>
      <c r="CG13" s="308" t="s">
        <v>584</v>
      </c>
      <c r="CH13" s="308" t="s">
        <v>584</v>
      </c>
      <c r="CI13" s="308" t="s">
        <v>584</v>
      </c>
      <c r="CJ13" s="308" t="s">
        <v>585</v>
      </c>
      <c r="CK13" s="307" t="s">
        <v>586</v>
      </c>
      <c r="CY13" s="69"/>
    </row>
    <row r="14" spans="1:103" s="68" customFormat="1" ht="12.75" customHeight="1">
      <c r="A14" s="137">
        <v>0</v>
      </c>
      <c r="B14" s="306" t="s">
        <v>284</v>
      </c>
      <c r="C14" s="306" t="s">
        <v>285</v>
      </c>
      <c r="D14" s="306" t="s">
        <v>286</v>
      </c>
      <c r="E14" s="306" t="s">
        <v>67</v>
      </c>
      <c r="F14" s="306" t="s">
        <v>67</v>
      </c>
      <c r="G14" s="306" t="s">
        <v>67</v>
      </c>
      <c r="H14" s="308" t="s">
        <v>67</v>
      </c>
      <c r="I14" s="308" t="s">
        <v>67</v>
      </c>
      <c r="J14" s="308" t="s">
        <v>67</v>
      </c>
      <c r="K14" s="308" t="s">
        <v>67</v>
      </c>
      <c r="L14" s="308" t="s">
        <v>67</v>
      </c>
      <c r="M14" s="308" t="s">
        <v>67</v>
      </c>
      <c r="N14" s="308" t="s">
        <v>67</v>
      </c>
      <c r="O14" s="308" t="s">
        <v>67</v>
      </c>
      <c r="P14" s="308" t="s">
        <v>67</v>
      </c>
      <c r="Q14" s="308" t="s">
        <v>67</v>
      </c>
      <c r="R14" s="308" t="s">
        <v>67</v>
      </c>
      <c r="S14" s="308" t="s">
        <v>67</v>
      </c>
      <c r="T14" s="308" t="s">
        <v>67</v>
      </c>
      <c r="U14" s="308" t="s">
        <v>67</v>
      </c>
      <c r="V14" s="308" t="s">
        <v>67</v>
      </c>
      <c r="W14" s="308" t="s">
        <v>67</v>
      </c>
      <c r="X14" s="308" t="s">
        <v>67</v>
      </c>
      <c r="Y14" s="308" t="s">
        <v>67</v>
      </c>
      <c r="Z14" s="308" t="s">
        <v>67</v>
      </c>
      <c r="AA14" s="308" t="s">
        <v>67</v>
      </c>
      <c r="AB14" s="308" t="s">
        <v>67</v>
      </c>
      <c r="AC14" s="308" t="s">
        <v>67</v>
      </c>
      <c r="AD14" s="308" t="s">
        <v>67</v>
      </c>
      <c r="AE14" s="308" t="s">
        <v>67</v>
      </c>
      <c r="AF14" s="308" t="s">
        <v>67</v>
      </c>
      <c r="AG14" s="308" t="s">
        <v>67</v>
      </c>
      <c r="AH14" s="308" t="s">
        <v>67</v>
      </c>
      <c r="AI14" s="308" t="s">
        <v>67</v>
      </c>
      <c r="AJ14" s="308" t="s">
        <v>67</v>
      </c>
      <c r="AK14" s="308" t="s">
        <v>67</v>
      </c>
      <c r="AL14" s="308" t="s">
        <v>67</v>
      </c>
      <c r="AM14" s="308" t="s">
        <v>67</v>
      </c>
      <c r="AN14" s="308" t="s">
        <v>67</v>
      </c>
      <c r="AO14" s="308" t="s">
        <v>67</v>
      </c>
      <c r="AP14" s="308" t="s">
        <v>67</v>
      </c>
      <c r="AQ14" s="308" t="s">
        <v>67</v>
      </c>
      <c r="AR14" s="308" t="s">
        <v>67</v>
      </c>
      <c r="AS14" s="308" t="s">
        <v>67</v>
      </c>
      <c r="AT14" s="308" t="s">
        <v>67</v>
      </c>
      <c r="AU14" s="308" t="s">
        <v>67</v>
      </c>
      <c r="AV14" s="308" t="s">
        <v>67</v>
      </c>
      <c r="AW14" s="308" t="s">
        <v>67</v>
      </c>
      <c r="AX14" s="308" t="s">
        <v>67</v>
      </c>
      <c r="AY14" s="308" t="s">
        <v>67</v>
      </c>
      <c r="AZ14" s="308" t="s">
        <v>67</v>
      </c>
      <c r="BA14" s="308" t="s">
        <v>67</v>
      </c>
      <c r="BB14" s="308" t="s">
        <v>67</v>
      </c>
      <c r="BC14" s="308" t="s">
        <v>67</v>
      </c>
      <c r="BD14" s="308" t="s">
        <v>67</v>
      </c>
      <c r="BE14" s="308" t="s">
        <v>67</v>
      </c>
      <c r="BF14" s="308" t="s">
        <v>67</v>
      </c>
      <c r="BG14" s="308" t="s">
        <v>67</v>
      </c>
      <c r="BH14" s="308" t="s">
        <v>67</v>
      </c>
      <c r="BI14" s="308" t="s">
        <v>67</v>
      </c>
      <c r="BJ14" s="308" t="s">
        <v>67</v>
      </c>
      <c r="BK14" s="308" t="s">
        <v>67</v>
      </c>
      <c r="BL14" s="308" t="s">
        <v>67</v>
      </c>
      <c r="BM14" s="308" t="s">
        <v>67</v>
      </c>
      <c r="BN14" s="308" t="s">
        <v>67</v>
      </c>
      <c r="BO14" s="308" t="s">
        <v>67</v>
      </c>
      <c r="BP14" s="308" t="s">
        <v>67</v>
      </c>
      <c r="BQ14" s="308" t="s">
        <v>67</v>
      </c>
      <c r="BR14" s="308" t="s">
        <v>67</v>
      </c>
      <c r="BS14" s="308" t="s">
        <v>67</v>
      </c>
      <c r="BT14" s="308" t="s">
        <v>67</v>
      </c>
      <c r="BU14" s="308" t="s">
        <v>67</v>
      </c>
      <c r="BV14" s="308" t="s">
        <v>67</v>
      </c>
      <c r="BW14" s="308" t="s">
        <v>67</v>
      </c>
      <c r="BX14" s="308" t="s">
        <v>67</v>
      </c>
      <c r="BY14" s="308" t="s">
        <v>67</v>
      </c>
      <c r="BZ14" s="308" t="s">
        <v>67</v>
      </c>
      <c r="CA14" s="308" t="s">
        <v>84</v>
      </c>
      <c r="CB14" s="308" t="s">
        <v>67</v>
      </c>
      <c r="CC14" s="308" t="s">
        <v>84</v>
      </c>
      <c r="CD14" s="308" t="s">
        <v>67</v>
      </c>
      <c r="CE14" s="308" t="s">
        <v>587</v>
      </c>
      <c r="CF14" s="308" t="s">
        <v>587</v>
      </c>
      <c r="CG14" s="308" t="s">
        <v>587</v>
      </c>
      <c r="CH14" s="308" t="s">
        <v>587</v>
      </c>
      <c r="CI14" s="308" t="s">
        <v>587</v>
      </c>
      <c r="CJ14" s="308" t="s">
        <v>588</v>
      </c>
      <c r="CK14" s="307" t="s">
        <v>589</v>
      </c>
      <c r="CY14" s="69"/>
    </row>
    <row r="15" spans="1:103" s="68" customFormat="1" ht="12.75" customHeight="1" thickBot="1">
      <c r="A15" s="137" t="s">
        <v>181</v>
      </c>
      <c r="B15" s="306" t="s">
        <v>287</v>
      </c>
      <c r="C15" s="306" t="s">
        <v>288</v>
      </c>
      <c r="D15" s="306" t="s">
        <v>289</v>
      </c>
      <c r="E15" s="306" t="s">
        <v>89</v>
      </c>
      <c r="F15" s="306" t="s">
        <v>67</v>
      </c>
      <c r="G15" s="306" t="s">
        <v>67</v>
      </c>
      <c r="H15" s="308" t="s">
        <v>67</v>
      </c>
      <c r="I15" s="308" t="s">
        <v>67</v>
      </c>
      <c r="J15" s="308" t="s">
        <v>67</v>
      </c>
      <c r="K15" s="308" t="s">
        <v>67</v>
      </c>
      <c r="L15" s="308" t="s">
        <v>67</v>
      </c>
      <c r="M15" s="308" t="s">
        <v>67</v>
      </c>
      <c r="N15" s="308" t="s">
        <v>67</v>
      </c>
      <c r="O15" s="308" t="s">
        <v>67</v>
      </c>
      <c r="P15" s="308" t="s">
        <v>67</v>
      </c>
      <c r="Q15" s="308" t="s">
        <v>67</v>
      </c>
      <c r="R15" s="308" t="s">
        <v>67</v>
      </c>
      <c r="S15" s="308" t="s">
        <v>67</v>
      </c>
      <c r="T15" s="308" t="s">
        <v>67</v>
      </c>
      <c r="U15" s="308" t="s">
        <v>67</v>
      </c>
      <c r="V15" s="308" t="s">
        <v>67</v>
      </c>
      <c r="W15" s="308" t="s">
        <v>67</v>
      </c>
      <c r="X15" s="308" t="s">
        <v>67</v>
      </c>
      <c r="Y15" s="308" t="s">
        <v>67</v>
      </c>
      <c r="Z15" s="308" t="s">
        <v>67</v>
      </c>
      <c r="AA15" s="308" t="s">
        <v>67</v>
      </c>
      <c r="AB15" s="308" t="s">
        <v>67</v>
      </c>
      <c r="AC15" s="308" t="s">
        <v>67</v>
      </c>
      <c r="AD15" s="308" t="s">
        <v>67</v>
      </c>
      <c r="AE15" s="308" t="s">
        <v>67</v>
      </c>
      <c r="AF15" s="308" t="s">
        <v>67</v>
      </c>
      <c r="AG15" s="308" t="s">
        <v>67</v>
      </c>
      <c r="AH15" s="308" t="s">
        <v>67</v>
      </c>
      <c r="AI15" s="308" t="s">
        <v>67</v>
      </c>
      <c r="AJ15" s="308" t="s">
        <v>67</v>
      </c>
      <c r="AK15" s="308" t="s">
        <v>67</v>
      </c>
      <c r="AL15" s="308" t="s">
        <v>67</v>
      </c>
      <c r="AM15" s="308" t="s">
        <v>67</v>
      </c>
      <c r="AN15" s="308" t="s">
        <v>67</v>
      </c>
      <c r="AO15" s="308" t="s">
        <v>67</v>
      </c>
      <c r="AP15" s="308" t="s">
        <v>67</v>
      </c>
      <c r="AQ15" s="308" t="s">
        <v>67</v>
      </c>
      <c r="AR15" s="308" t="s">
        <v>67</v>
      </c>
      <c r="AS15" s="308" t="s">
        <v>67</v>
      </c>
      <c r="AT15" s="308" t="s">
        <v>67</v>
      </c>
      <c r="AU15" s="308" t="s">
        <v>67</v>
      </c>
      <c r="AV15" s="308" t="s">
        <v>67</v>
      </c>
      <c r="AW15" s="308" t="s">
        <v>67</v>
      </c>
      <c r="AX15" s="308" t="s">
        <v>67</v>
      </c>
      <c r="AY15" s="308" t="s">
        <v>67</v>
      </c>
      <c r="AZ15" s="308" t="s">
        <v>67</v>
      </c>
      <c r="BA15" s="308" t="s">
        <v>67</v>
      </c>
      <c r="BB15" s="308" t="s">
        <v>67</v>
      </c>
      <c r="BC15" s="308" t="s">
        <v>67</v>
      </c>
      <c r="BD15" s="308" t="s">
        <v>67</v>
      </c>
      <c r="BE15" s="308" t="s">
        <v>67</v>
      </c>
      <c r="BF15" s="308" t="s">
        <v>67</v>
      </c>
      <c r="BG15" s="308" t="s">
        <v>67</v>
      </c>
      <c r="BH15" s="308" t="s">
        <v>67</v>
      </c>
      <c r="BI15" s="308" t="s">
        <v>67</v>
      </c>
      <c r="BJ15" s="308" t="s">
        <v>67</v>
      </c>
      <c r="BK15" s="308" t="s">
        <v>67</v>
      </c>
      <c r="BL15" s="308" t="s">
        <v>67</v>
      </c>
      <c r="BM15" s="308" t="s">
        <v>67</v>
      </c>
      <c r="BN15" s="308" t="s">
        <v>67</v>
      </c>
      <c r="BO15" s="308" t="s">
        <v>67</v>
      </c>
      <c r="BP15" s="308" t="s">
        <v>67</v>
      </c>
      <c r="BQ15" s="308" t="s">
        <v>67</v>
      </c>
      <c r="BR15" s="308" t="s">
        <v>67</v>
      </c>
      <c r="BS15" s="308" t="s">
        <v>67</v>
      </c>
      <c r="BT15" s="308" t="s">
        <v>67</v>
      </c>
      <c r="BU15" s="308" t="s">
        <v>67</v>
      </c>
      <c r="BV15" s="308" t="s">
        <v>67</v>
      </c>
      <c r="BW15" s="308" t="s">
        <v>67</v>
      </c>
      <c r="BX15" s="308" t="s">
        <v>67</v>
      </c>
      <c r="BY15" s="308" t="s">
        <v>67</v>
      </c>
      <c r="BZ15" s="308" t="s">
        <v>590</v>
      </c>
      <c r="CA15" s="308" t="s">
        <v>590</v>
      </c>
      <c r="CB15" s="308" t="s">
        <v>591</v>
      </c>
      <c r="CC15" s="308" t="s">
        <v>591</v>
      </c>
      <c r="CD15" s="308" t="s">
        <v>592</v>
      </c>
      <c r="CE15" s="308" t="s">
        <v>593</v>
      </c>
      <c r="CF15" s="308" t="s">
        <v>593</v>
      </c>
      <c r="CG15" s="308" t="s">
        <v>584</v>
      </c>
      <c r="CH15" s="308" t="s">
        <v>584</v>
      </c>
      <c r="CI15" s="308" t="s">
        <v>584</v>
      </c>
      <c r="CJ15" s="308" t="s">
        <v>594</v>
      </c>
      <c r="CK15" s="307" t="s">
        <v>595</v>
      </c>
      <c r="CY15" s="69"/>
    </row>
    <row r="16" spans="1:103" s="70" customFormat="1" ht="22" thickTop="1" thickBot="1">
      <c r="A16" s="137" t="s">
        <v>181</v>
      </c>
      <c r="B16" s="302" t="s">
        <v>291</v>
      </c>
      <c r="C16" s="302" t="s">
        <v>292</v>
      </c>
      <c r="D16" s="302" t="s">
        <v>293</v>
      </c>
      <c r="E16" s="303" t="s">
        <v>78</v>
      </c>
      <c r="F16" s="303" t="s">
        <v>67</v>
      </c>
      <c r="G16" s="303" t="s">
        <v>67</v>
      </c>
      <c r="H16" s="305" t="s">
        <v>67</v>
      </c>
      <c r="I16" s="305" t="s">
        <v>67</v>
      </c>
      <c r="J16" s="305" t="s">
        <v>67</v>
      </c>
      <c r="K16" s="305" t="s">
        <v>67</v>
      </c>
      <c r="L16" s="305" t="s">
        <v>67</v>
      </c>
      <c r="M16" s="305" t="s">
        <v>67</v>
      </c>
      <c r="N16" s="305" t="s">
        <v>67</v>
      </c>
      <c r="O16" s="305" t="s">
        <v>67</v>
      </c>
      <c r="P16" s="305" t="s">
        <v>67</v>
      </c>
      <c r="Q16" s="305" t="s">
        <v>67</v>
      </c>
      <c r="R16" s="305" t="s">
        <v>67</v>
      </c>
      <c r="S16" s="305" t="s">
        <v>67</v>
      </c>
      <c r="T16" s="305" t="s">
        <v>67</v>
      </c>
      <c r="U16" s="305" t="s">
        <v>67</v>
      </c>
      <c r="V16" s="305" t="s">
        <v>67</v>
      </c>
      <c r="W16" s="305" t="s">
        <v>67</v>
      </c>
      <c r="X16" s="305" t="s">
        <v>67</v>
      </c>
      <c r="Y16" s="305" t="s">
        <v>67</v>
      </c>
      <c r="Z16" s="305" t="s">
        <v>67</v>
      </c>
      <c r="AA16" s="305" t="s">
        <v>67</v>
      </c>
      <c r="AB16" s="305" t="s">
        <v>67</v>
      </c>
      <c r="AC16" s="305" t="s">
        <v>67</v>
      </c>
      <c r="AD16" s="305" t="s">
        <v>67</v>
      </c>
      <c r="AE16" s="305" t="s">
        <v>67</v>
      </c>
      <c r="AF16" s="305" t="s">
        <v>67</v>
      </c>
      <c r="AG16" s="305" t="s">
        <v>67</v>
      </c>
      <c r="AH16" s="305" t="s">
        <v>67</v>
      </c>
      <c r="AI16" s="305" t="s">
        <v>67</v>
      </c>
      <c r="AJ16" s="305" t="s">
        <v>67</v>
      </c>
      <c r="AK16" s="305" t="s">
        <v>67</v>
      </c>
      <c r="AL16" s="305" t="s">
        <v>67</v>
      </c>
      <c r="AM16" s="305" t="s">
        <v>67</v>
      </c>
      <c r="AN16" s="305" t="s">
        <v>67</v>
      </c>
      <c r="AO16" s="305" t="s">
        <v>67</v>
      </c>
      <c r="AP16" s="305" t="s">
        <v>67</v>
      </c>
      <c r="AQ16" s="305" t="s">
        <v>67</v>
      </c>
      <c r="AR16" s="305" t="s">
        <v>67</v>
      </c>
      <c r="AS16" s="305" t="s">
        <v>67</v>
      </c>
      <c r="AT16" s="305" t="s">
        <v>67</v>
      </c>
      <c r="AU16" s="305" t="s">
        <v>67</v>
      </c>
      <c r="AV16" s="305" t="s">
        <v>67</v>
      </c>
      <c r="AW16" s="305" t="s">
        <v>67</v>
      </c>
      <c r="AX16" s="305" t="s">
        <v>67</v>
      </c>
      <c r="AY16" s="305" t="s">
        <v>67</v>
      </c>
      <c r="AZ16" s="305" t="s">
        <v>67</v>
      </c>
      <c r="BA16" s="305" t="s">
        <v>67</v>
      </c>
      <c r="BB16" s="305" t="s">
        <v>67</v>
      </c>
      <c r="BC16" s="305" t="s">
        <v>67</v>
      </c>
      <c r="BD16" s="305" t="s">
        <v>67</v>
      </c>
      <c r="BE16" s="305" t="s">
        <v>67</v>
      </c>
      <c r="BF16" s="305" t="s">
        <v>67</v>
      </c>
      <c r="BG16" s="305" t="s">
        <v>67</v>
      </c>
      <c r="BH16" s="305" t="s">
        <v>67</v>
      </c>
      <c r="BI16" s="305" t="s">
        <v>67</v>
      </c>
      <c r="BJ16" s="305" t="s">
        <v>67</v>
      </c>
      <c r="BK16" s="305" t="s">
        <v>67</v>
      </c>
      <c r="BL16" s="305" t="s">
        <v>67</v>
      </c>
      <c r="BM16" s="305" t="s">
        <v>67</v>
      </c>
      <c r="BN16" s="305" t="s">
        <v>67</v>
      </c>
      <c r="BO16" s="305" t="s">
        <v>67</v>
      </c>
      <c r="BP16" s="305" t="s">
        <v>67</v>
      </c>
      <c r="BQ16" s="305" t="s">
        <v>67</v>
      </c>
      <c r="BR16" s="305" t="s">
        <v>67</v>
      </c>
      <c r="BS16" s="305" t="s">
        <v>67</v>
      </c>
      <c r="BT16" s="305" t="s">
        <v>67</v>
      </c>
      <c r="BU16" s="305" t="s">
        <v>67</v>
      </c>
      <c r="BV16" s="305" t="s">
        <v>67</v>
      </c>
      <c r="BW16" s="305" t="s">
        <v>67</v>
      </c>
      <c r="BX16" s="305" t="s">
        <v>67</v>
      </c>
      <c r="BY16" s="305" t="s">
        <v>67</v>
      </c>
      <c r="BZ16" s="305" t="s">
        <v>596</v>
      </c>
      <c r="CA16" s="305" t="s">
        <v>596</v>
      </c>
      <c r="CB16" s="305" t="s">
        <v>597</v>
      </c>
      <c r="CC16" s="305" t="s">
        <v>597</v>
      </c>
      <c r="CD16" s="305" t="s">
        <v>598</v>
      </c>
      <c r="CE16" s="305" t="s">
        <v>599</v>
      </c>
      <c r="CF16" s="305" t="s">
        <v>599</v>
      </c>
      <c r="CG16" s="305" t="s">
        <v>600</v>
      </c>
      <c r="CH16" s="305" t="s">
        <v>600</v>
      </c>
      <c r="CI16" s="305" t="s">
        <v>600</v>
      </c>
      <c r="CJ16" s="305" t="s">
        <v>601</v>
      </c>
      <c r="CK16" s="304" t="s">
        <v>602</v>
      </c>
      <c r="CY16" s="71"/>
    </row>
    <row r="17" spans="1:103" s="68" customFormat="1" ht="12.75" customHeight="1" thickTop="1">
      <c r="A17" s="137" t="s">
        <v>181</v>
      </c>
      <c r="B17" s="306" t="s">
        <v>295</v>
      </c>
      <c r="C17" s="306" t="s">
        <v>296</v>
      </c>
      <c r="D17" s="306" t="s">
        <v>297</v>
      </c>
      <c r="E17" s="306" t="s">
        <v>67</v>
      </c>
      <c r="F17" s="306" t="s">
        <v>67</v>
      </c>
      <c r="G17" s="306" t="s">
        <v>67</v>
      </c>
      <c r="H17" s="308" t="s">
        <v>67</v>
      </c>
      <c r="I17" s="308" t="s">
        <v>67</v>
      </c>
      <c r="J17" s="308" t="s">
        <v>67</v>
      </c>
      <c r="K17" s="308" t="s">
        <v>67</v>
      </c>
      <c r="L17" s="308" t="s">
        <v>67</v>
      </c>
      <c r="M17" s="308" t="s">
        <v>67</v>
      </c>
      <c r="N17" s="308" t="s">
        <v>67</v>
      </c>
      <c r="O17" s="308" t="s">
        <v>67</v>
      </c>
      <c r="P17" s="308" t="s">
        <v>67</v>
      </c>
      <c r="Q17" s="308" t="s">
        <v>67</v>
      </c>
      <c r="R17" s="308" t="s">
        <v>67</v>
      </c>
      <c r="S17" s="308" t="s">
        <v>67</v>
      </c>
      <c r="T17" s="308" t="s">
        <v>67</v>
      </c>
      <c r="U17" s="308" t="s">
        <v>67</v>
      </c>
      <c r="V17" s="308" t="s">
        <v>67</v>
      </c>
      <c r="W17" s="308" t="s">
        <v>67</v>
      </c>
      <c r="X17" s="308" t="s">
        <v>67</v>
      </c>
      <c r="Y17" s="308" t="s">
        <v>67</v>
      </c>
      <c r="Z17" s="308" t="s">
        <v>67</v>
      </c>
      <c r="AA17" s="308" t="s">
        <v>67</v>
      </c>
      <c r="AB17" s="308" t="s">
        <v>67</v>
      </c>
      <c r="AC17" s="308" t="s">
        <v>67</v>
      </c>
      <c r="AD17" s="308" t="s">
        <v>67</v>
      </c>
      <c r="AE17" s="308" t="s">
        <v>67</v>
      </c>
      <c r="AF17" s="308" t="s">
        <v>67</v>
      </c>
      <c r="AG17" s="308" t="s">
        <v>67</v>
      </c>
      <c r="AH17" s="308" t="s">
        <v>67</v>
      </c>
      <c r="AI17" s="308" t="s">
        <v>67</v>
      </c>
      <c r="AJ17" s="308" t="s">
        <v>67</v>
      </c>
      <c r="AK17" s="308" t="s">
        <v>67</v>
      </c>
      <c r="AL17" s="308" t="s">
        <v>67</v>
      </c>
      <c r="AM17" s="308" t="s">
        <v>67</v>
      </c>
      <c r="AN17" s="308" t="s">
        <v>67</v>
      </c>
      <c r="AO17" s="308" t="s">
        <v>67</v>
      </c>
      <c r="AP17" s="308" t="s">
        <v>67</v>
      </c>
      <c r="AQ17" s="308" t="s">
        <v>67</v>
      </c>
      <c r="AR17" s="308" t="s">
        <v>67</v>
      </c>
      <c r="AS17" s="308" t="s">
        <v>67</v>
      </c>
      <c r="AT17" s="308" t="s">
        <v>67</v>
      </c>
      <c r="AU17" s="308" t="s">
        <v>67</v>
      </c>
      <c r="AV17" s="308" t="s">
        <v>67</v>
      </c>
      <c r="AW17" s="308" t="s">
        <v>67</v>
      </c>
      <c r="AX17" s="308" t="s">
        <v>67</v>
      </c>
      <c r="AY17" s="308" t="s">
        <v>67</v>
      </c>
      <c r="AZ17" s="308" t="s">
        <v>67</v>
      </c>
      <c r="BA17" s="308" t="s">
        <v>67</v>
      </c>
      <c r="BB17" s="308" t="s">
        <v>67</v>
      </c>
      <c r="BC17" s="308" t="s">
        <v>67</v>
      </c>
      <c r="BD17" s="308" t="s">
        <v>67</v>
      </c>
      <c r="BE17" s="308" t="s">
        <v>67</v>
      </c>
      <c r="BF17" s="308" t="s">
        <v>67</v>
      </c>
      <c r="BG17" s="308" t="s">
        <v>67</v>
      </c>
      <c r="BH17" s="308" t="s">
        <v>67</v>
      </c>
      <c r="BI17" s="308" t="s">
        <v>67</v>
      </c>
      <c r="BJ17" s="308" t="s">
        <v>67</v>
      </c>
      <c r="BK17" s="308" t="s">
        <v>67</v>
      </c>
      <c r="BL17" s="308" t="s">
        <v>67</v>
      </c>
      <c r="BM17" s="308" t="s">
        <v>67</v>
      </c>
      <c r="BN17" s="308" t="s">
        <v>67</v>
      </c>
      <c r="BO17" s="308" t="s">
        <v>67</v>
      </c>
      <c r="BP17" s="308" t="s">
        <v>67</v>
      </c>
      <c r="BQ17" s="308" t="s">
        <v>67</v>
      </c>
      <c r="BR17" s="308" t="s">
        <v>67</v>
      </c>
      <c r="BS17" s="308" t="s">
        <v>67</v>
      </c>
      <c r="BT17" s="308" t="s">
        <v>67</v>
      </c>
      <c r="BU17" s="308" t="s">
        <v>67</v>
      </c>
      <c r="BV17" s="308" t="s">
        <v>67</v>
      </c>
      <c r="BW17" s="308" t="s">
        <v>67</v>
      </c>
      <c r="BX17" s="308" t="s">
        <v>67</v>
      </c>
      <c r="BY17" s="308" t="s">
        <v>67</v>
      </c>
      <c r="BZ17" s="308" t="s">
        <v>67</v>
      </c>
      <c r="CA17" s="308" t="s">
        <v>67</v>
      </c>
      <c r="CB17" s="308" t="s">
        <v>67</v>
      </c>
      <c r="CC17" s="308" t="s">
        <v>67</v>
      </c>
      <c r="CD17" s="308" t="s">
        <v>67</v>
      </c>
      <c r="CE17" s="308" t="s">
        <v>67</v>
      </c>
      <c r="CF17" s="308" t="s">
        <v>67</v>
      </c>
      <c r="CG17" s="308" t="s">
        <v>67</v>
      </c>
      <c r="CH17" s="308" t="s">
        <v>67</v>
      </c>
      <c r="CI17" s="308" t="s">
        <v>67</v>
      </c>
      <c r="CJ17" s="308" t="s">
        <v>67</v>
      </c>
      <c r="CK17" s="307" t="s">
        <v>67</v>
      </c>
      <c r="CY17" s="69"/>
    </row>
    <row r="18" spans="1:103" s="68" customFormat="1" ht="12.75" customHeight="1">
      <c r="A18" s="137" t="s">
        <v>181</v>
      </c>
      <c r="B18" s="306" t="s">
        <v>545</v>
      </c>
      <c r="C18" s="306" t="s">
        <v>603</v>
      </c>
      <c r="D18" s="306" t="s">
        <v>604</v>
      </c>
      <c r="E18" s="306" t="s">
        <v>605</v>
      </c>
      <c r="F18" s="306" t="s">
        <v>67</v>
      </c>
      <c r="G18" s="306" t="s">
        <v>67</v>
      </c>
      <c r="H18" s="308" t="s">
        <v>67</v>
      </c>
      <c r="I18" s="308" t="s">
        <v>67</v>
      </c>
      <c r="J18" s="308" t="s">
        <v>67</v>
      </c>
      <c r="K18" s="308" t="s">
        <v>67</v>
      </c>
      <c r="L18" s="308" t="s">
        <v>67</v>
      </c>
      <c r="M18" s="308" t="s">
        <v>67</v>
      </c>
      <c r="N18" s="308" t="s">
        <v>67</v>
      </c>
      <c r="O18" s="308" t="s">
        <v>67</v>
      </c>
      <c r="P18" s="308" t="s">
        <v>67</v>
      </c>
      <c r="Q18" s="308" t="s">
        <v>67</v>
      </c>
      <c r="R18" s="308" t="s">
        <v>67</v>
      </c>
      <c r="S18" s="308" t="s">
        <v>67</v>
      </c>
      <c r="T18" s="308" t="s">
        <v>67</v>
      </c>
      <c r="U18" s="308" t="s">
        <v>67</v>
      </c>
      <c r="V18" s="308" t="s">
        <v>67</v>
      </c>
      <c r="W18" s="308" t="s">
        <v>67</v>
      </c>
      <c r="X18" s="308" t="s">
        <v>67</v>
      </c>
      <c r="Y18" s="308" t="s">
        <v>67</v>
      </c>
      <c r="Z18" s="308" t="s">
        <v>67</v>
      </c>
      <c r="AA18" s="308" t="s">
        <v>67</v>
      </c>
      <c r="AB18" s="308" t="s">
        <v>67</v>
      </c>
      <c r="AC18" s="308" t="s">
        <v>67</v>
      </c>
      <c r="AD18" s="308" t="s">
        <v>67</v>
      </c>
      <c r="AE18" s="308" t="s">
        <v>67</v>
      </c>
      <c r="AF18" s="308" t="s">
        <v>67</v>
      </c>
      <c r="AG18" s="308" t="s">
        <v>67</v>
      </c>
      <c r="AH18" s="308" t="s">
        <v>67</v>
      </c>
      <c r="AI18" s="308" t="s">
        <v>67</v>
      </c>
      <c r="AJ18" s="308" t="s">
        <v>67</v>
      </c>
      <c r="AK18" s="308" t="s">
        <v>67</v>
      </c>
      <c r="AL18" s="308" t="s">
        <v>67</v>
      </c>
      <c r="AM18" s="308" t="s">
        <v>67</v>
      </c>
      <c r="AN18" s="308" t="s">
        <v>67</v>
      </c>
      <c r="AO18" s="308" t="s">
        <v>67</v>
      </c>
      <c r="AP18" s="308" t="s">
        <v>67</v>
      </c>
      <c r="AQ18" s="308" t="s">
        <v>67</v>
      </c>
      <c r="AR18" s="308" t="s">
        <v>67</v>
      </c>
      <c r="AS18" s="308" t="s">
        <v>67</v>
      </c>
      <c r="AT18" s="308" t="s">
        <v>67</v>
      </c>
      <c r="AU18" s="308" t="s">
        <v>67</v>
      </c>
      <c r="AV18" s="308" t="s">
        <v>67</v>
      </c>
      <c r="AW18" s="308" t="s">
        <v>67</v>
      </c>
      <c r="AX18" s="308" t="s">
        <v>67</v>
      </c>
      <c r="AY18" s="308" t="s">
        <v>67</v>
      </c>
      <c r="AZ18" s="308" t="s">
        <v>67</v>
      </c>
      <c r="BA18" s="308" t="s">
        <v>67</v>
      </c>
      <c r="BB18" s="308" t="s">
        <v>67</v>
      </c>
      <c r="BC18" s="308" t="s">
        <v>67</v>
      </c>
      <c r="BD18" s="308" t="s">
        <v>67</v>
      </c>
      <c r="BE18" s="308" t="s">
        <v>67</v>
      </c>
      <c r="BF18" s="308" t="s">
        <v>67</v>
      </c>
      <c r="BG18" s="308" t="s">
        <v>67</v>
      </c>
      <c r="BH18" s="308" t="s">
        <v>67</v>
      </c>
      <c r="BI18" s="308" t="s">
        <v>67</v>
      </c>
      <c r="BJ18" s="308" t="s">
        <v>67</v>
      </c>
      <c r="BK18" s="308" t="s">
        <v>67</v>
      </c>
      <c r="BL18" s="308" t="s">
        <v>67</v>
      </c>
      <c r="BM18" s="308" t="s">
        <v>67</v>
      </c>
      <c r="BN18" s="308" t="s">
        <v>67</v>
      </c>
      <c r="BO18" s="308" t="s">
        <v>67</v>
      </c>
      <c r="BP18" s="308" t="s">
        <v>67</v>
      </c>
      <c r="BQ18" s="308" t="s">
        <v>67</v>
      </c>
      <c r="BR18" s="308" t="s">
        <v>67</v>
      </c>
      <c r="BS18" s="308" t="s">
        <v>67</v>
      </c>
      <c r="BT18" s="308" t="s">
        <v>67</v>
      </c>
      <c r="BU18" s="308" t="s">
        <v>67</v>
      </c>
      <c r="BV18" s="308" t="s">
        <v>67</v>
      </c>
      <c r="BW18" s="308" t="s">
        <v>67</v>
      </c>
      <c r="BX18" s="308" t="s">
        <v>67</v>
      </c>
      <c r="BY18" s="308" t="s">
        <v>67</v>
      </c>
      <c r="BZ18" s="308" t="s">
        <v>606</v>
      </c>
      <c r="CA18" s="308" t="s">
        <v>67</v>
      </c>
      <c r="CB18" s="308" t="s">
        <v>607</v>
      </c>
      <c r="CC18" s="308" t="s">
        <v>67</v>
      </c>
      <c r="CD18" s="308" t="s">
        <v>608</v>
      </c>
      <c r="CE18" s="308" t="s">
        <v>609</v>
      </c>
      <c r="CF18" s="308" t="s">
        <v>67</v>
      </c>
      <c r="CG18" s="308" t="s">
        <v>67</v>
      </c>
      <c r="CH18" s="308" t="s">
        <v>67</v>
      </c>
      <c r="CI18" s="308" t="s">
        <v>67</v>
      </c>
      <c r="CJ18" s="308" t="s">
        <v>67</v>
      </c>
      <c r="CK18" s="307" t="s">
        <v>610</v>
      </c>
      <c r="CY18" s="69"/>
    </row>
    <row r="19" spans="1:103" s="68" customFormat="1" ht="12.75" customHeight="1">
      <c r="A19" s="137" t="s">
        <v>181</v>
      </c>
      <c r="B19" s="306" t="s">
        <v>298</v>
      </c>
      <c r="C19" s="306" t="s">
        <v>299</v>
      </c>
      <c r="D19" s="306" t="s">
        <v>300</v>
      </c>
      <c r="E19" s="306" t="s">
        <v>611</v>
      </c>
      <c r="F19" s="306" t="s">
        <v>67</v>
      </c>
      <c r="G19" s="306" t="s">
        <v>67</v>
      </c>
      <c r="H19" s="308" t="s">
        <v>67</v>
      </c>
      <c r="I19" s="308" t="s">
        <v>67</v>
      </c>
      <c r="J19" s="308" t="s">
        <v>67</v>
      </c>
      <c r="K19" s="308" t="s">
        <v>67</v>
      </c>
      <c r="L19" s="308" t="s">
        <v>67</v>
      </c>
      <c r="M19" s="308" t="s">
        <v>67</v>
      </c>
      <c r="N19" s="308" t="s">
        <v>67</v>
      </c>
      <c r="O19" s="308" t="s">
        <v>67</v>
      </c>
      <c r="P19" s="308" t="s">
        <v>67</v>
      </c>
      <c r="Q19" s="308" t="s">
        <v>67</v>
      </c>
      <c r="R19" s="308" t="s">
        <v>67</v>
      </c>
      <c r="S19" s="308" t="s">
        <v>67</v>
      </c>
      <c r="T19" s="308" t="s">
        <v>67</v>
      </c>
      <c r="U19" s="308" t="s">
        <v>67</v>
      </c>
      <c r="V19" s="308" t="s">
        <v>67</v>
      </c>
      <c r="W19" s="308" t="s">
        <v>67</v>
      </c>
      <c r="X19" s="308" t="s">
        <v>67</v>
      </c>
      <c r="Y19" s="308" t="s">
        <v>67</v>
      </c>
      <c r="Z19" s="308" t="s">
        <v>67</v>
      </c>
      <c r="AA19" s="308" t="s">
        <v>67</v>
      </c>
      <c r="AB19" s="308" t="s">
        <v>67</v>
      </c>
      <c r="AC19" s="308" t="s">
        <v>67</v>
      </c>
      <c r="AD19" s="308" t="s">
        <v>67</v>
      </c>
      <c r="AE19" s="308" t="s">
        <v>67</v>
      </c>
      <c r="AF19" s="308" t="s">
        <v>67</v>
      </c>
      <c r="AG19" s="308" t="s">
        <v>67</v>
      </c>
      <c r="AH19" s="308" t="s">
        <v>67</v>
      </c>
      <c r="AI19" s="308" t="s">
        <v>67</v>
      </c>
      <c r="AJ19" s="308" t="s">
        <v>67</v>
      </c>
      <c r="AK19" s="308" t="s">
        <v>67</v>
      </c>
      <c r="AL19" s="308" t="s">
        <v>67</v>
      </c>
      <c r="AM19" s="308" t="s">
        <v>67</v>
      </c>
      <c r="AN19" s="308" t="s">
        <v>67</v>
      </c>
      <c r="AO19" s="308" t="s">
        <v>67</v>
      </c>
      <c r="AP19" s="308" t="s">
        <v>67</v>
      </c>
      <c r="AQ19" s="308" t="s">
        <v>67</v>
      </c>
      <c r="AR19" s="308" t="s">
        <v>67</v>
      </c>
      <c r="AS19" s="308" t="s">
        <v>67</v>
      </c>
      <c r="AT19" s="308" t="s">
        <v>67</v>
      </c>
      <c r="AU19" s="308" t="s">
        <v>67</v>
      </c>
      <c r="AV19" s="308" t="s">
        <v>67</v>
      </c>
      <c r="AW19" s="308" t="s">
        <v>67</v>
      </c>
      <c r="AX19" s="308" t="s">
        <v>67</v>
      </c>
      <c r="AY19" s="308" t="s">
        <v>67</v>
      </c>
      <c r="AZ19" s="308" t="s">
        <v>67</v>
      </c>
      <c r="BA19" s="308" t="s">
        <v>67</v>
      </c>
      <c r="BB19" s="308" t="s">
        <v>67</v>
      </c>
      <c r="BC19" s="308" t="s">
        <v>67</v>
      </c>
      <c r="BD19" s="308" t="s">
        <v>67</v>
      </c>
      <c r="BE19" s="308" t="s">
        <v>67</v>
      </c>
      <c r="BF19" s="308" t="s">
        <v>67</v>
      </c>
      <c r="BG19" s="308" t="s">
        <v>67</v>
      </c>
      <c r="BH19" s="308" t="s">
        <v>67</v>
      </c>
      <c r="BI19" s="308" t="s">
        <v>67</v>
      </c>
      <c r="BJ19" s="308" t="s">
        <v>67</v>
      </c>
      <c r="BK19" s="308" t="s">
        <v>67</v>
      </c>
      <c r="BL19" s="308" t="s">
        <v>67</v>
      </c>
      <c r="BM19" s="308" t="s">
        <v>67</v>
      </c>
      <c r="BN19" s="308" t="s">
        <v>67</v>
      </c>
      <c r="BO19" s="308" t="s">
        <v>67</v>
      </c>
      <c r="BP19" s="308" t="s">
        <v>67</v>
      </c>
      <c r="BQ19" s="308" t="s">
        <v>67</v>
      </c>
      <c r="BR19" s="308" t="s">
        <v>67</v>
      </c>
      <c r="BS19" s="308" t="s">
        <v>67</v>
      </c>
      <c r="BT19" s="308" t="s">
        <v>67</v>
      </c>
      <c r="BU19" s="308" t="s">
        <v>67</v>
      </c>
      <c r="BV19" s="308" t="s">
        <v>67</v>
      </c>
      <c r="BW19" s="308" t="s">
        <v>67</v>
      </c>
      <c r="BX19" s="308" t="s">
        <v>67</v>
      </c>
      <c r="BY19" s="308" t="s">
        <v>67</v>
      </c>
      <c r="BZ19" s="308" t="s">
        <v>84</v>
      </c>
      <c r="CA19" s="308" t="s">
        <v>67</v>
      </c>
      <c r="CB19" s="308" t="s">
        <v>67</v>
      </c>
      <c r="CC19" s="308" t="s">
        <v>67</v>
      </c>
      <c r="CD19" s="308" t="s">
        <v>612</v>
      </c>
      <c r="CE19" s="308" t="s">
        <v>613</v>
      </c>
      <c r="CF19" s="308" t="s">
        <v>613</v>
      </c>
      <c r="CG19" s="308" t="s">
        <v>614</v>
      </c>
      <c r="CH19" s="308" t="s">
        <v>614</v>
      </c>
      <c r="CI19" s="308" t="s">
        <v>614</v>
      </c>
      <c r="CJ19" s="308" t="s">
        <v>615</v>
      </c>
      <c r="CK19" s="307" t="s">
        <v>616</v>
      </c>
      <c r="CY19" s="69"/>
    </row>
    <row r="20" spans="1:103" s="68" customFormat="1" ht="12.75" customHeight="1">
      <c r="A20" s="137">
        <v>0</v>
      </c>
      <c r="B20" s="306" t="s">
        <v>301</v>
      </c>
      <c r="C20" s="306" t="s">
        <v>617</v>
      </c>
      <c r="D20" s="306" t="s">
        <v>302</v>
      </c>
      <c r="E20" s="306" t="s">
        <v>67</v>
      </c>
      <c r="F20" s="306" t="s">
        <v>67</v>
      </c>
      <c r="G20" s="306" t="s">
        <v>67</v>
      </c>
      <c r="H20" s="308" t="s">
        <v>67</v>
      </c>
      <c r="I20" s="308" t="s">
        <v>67</v>
      </c>
      <c r="J20" s="308" t="s">
        <v>67</v>
      </c>
      <c r="K20" s="308" t="s">
        <v>67</v>
      </c>
      <c r="L20" s="308" t="s">
        <v>67</v>
      </c>
      <c r="M20" s="308" t="s">
        <v>67</v>
      </c>
      <c r="N20" s="308" t="s">
        <v>67</v>
      </c>
      <c r="O20" s="308" t="s">
        <v>67</v>
      </c>
      <c r="P20" s="308" t="s">
        <v>67</v>
      </c>
      <c r="Q20" s="308" t="s">
        <v>67</v>
      </c>
      <c r="R20" s="308" t="s">
        <v>67</v>
      </c>
      <c r="S20" s="308" t="s">
        <v>67</v>
      </c>
      <c r="T20" s="308" t="s">
        <v>67</v>
      </c>
      <c r="U20" s="308" t="s">
        <v>67</v>
      </c>
      <c r="V20" s="308" t="s">
        <v>67</v>
      </c>
      <c r="W20" s="308" t="s">
        <v>67</v>
      </c>
      <c r="X20" s="308" t="s">
        <v>67</v>
      </c>
      <c r="Y20" s="308" t="s">
        <v>67</v>
      </c>
      <c r="Z20" s="308" t="s">
        <v>67</v>
      </c>
      <c r="AA20" s="308" t="s">
        <v>67</v>
      </c>
      <c r="AB20" s="308" t="s">
        <v>67</v>
      </c>
      <c r="AC20" s="308" t="s">
        <v>67</v>
      </c>
      <c r="AD20" s="308" t="s">
        <v>67</v>
      </c>
      <c r="AE20" s="308" t="s">
        <v>67</v>
      </c>
      <c r="AF20" s="308" t="s">
        <v>67</v>
      </c>
      <c r="AG20" s="308" t="s">
        <v>67</v>
      </c>
      <c r="AH20" s="308" t="s">
        <v>67</v>
      </c>
      <c r="AI20" s="308" t="s">
        <v>67</v>
      </c>
      <c r="AJ20" s="308" t="s">
        <v>67</v>
      </c>
      <c r="AK20" s="308" t="s">
        <v>67</v>
      </c>
      <c r="AL20" s="308" t="s">
        <v>67</v>
      </c>
      <c r="AM20" s="308" t="s">
        <v>67</v>
      </c>
      <c r="AN20" s="308" t="s">
        <v>67</v>
      </c>
      <c r="AO20" s="308" t="s">
        <v>67</v>
      </c>
      <c r="AP20" s="308" t="s">
        <v>67</v>
      </c>
      <c r="AQ20" s="308" t="s">
        <v>67</v>
      </c>
      <c r="AR20" s="308" t="s">
        <v>67</v>
      </c>
      <c r="AS20" s="308" t="s">
        <v>67</v>
      </c>
      <c r="AT20" s="308" t="s">
        <v>67</v>
      </c>
      <c r="AU20" s="308" t="s">
        <v>67</v>
      </c>
      <c r="AV20" s="308" t="s">
        <v>67</v>
      </c>
      <c r="AW20" s="308" t="s">
        <v>67</v>
      </c>
      <c r="AX20" s="308" t="s">
        <v>67</v>
      </c>
      <c r="AY20" s="308" t="s">
        <v>67</v>
      </c>
      <c r="AZ20" s="308" t="s">
        <v>67</v>
      </c>
      <c r="BA20" s="308" t="s">
        <v>67</v>
      </c>
      <c r="BB20" s="308" t="s">
        <v>67</v>
      </c>
      <c r="BC20" s="308" t="s">
        <v>67</v>
      </c>
      <c r="BD20" s="308" t="s">
        <v>67</v>
      </c>
      <c r="BE20" s="308" t="s">
        <v>67</v>
      </c>
      <c r="BF20" s="308" t="s">
        <v>67</v>
      </c>
      <c r="BG20" s="308" t="s">
        <v>67</v>
      </c>
      <c r="BH20" s="308" t="s">
        <v>67</v>
      </c>
      <c r="BI20" s="308" t="s">
        <v>67</v>
      </c>
      <c r="BJ20" s="308" t="s">
        <v>67</v>
      </c>
      <c r="BK20" s="308" t="s">
        <v>67</v>
      </c>
      <c r="BL20" s="308" t="s">
        <v>67</v>
      </c>
      <c r="BM20" s="308" t="s">
        <v>67</v>
      </c>
      <c r="BN20" s="308" t="s">
        <v>67</v>
      </c>
      <c r="BO20" s="308" t="s">
        <v>67</v>
      </c>
      <c r="BP20" s="308" t="s">
        <v>67</v>
      </c>
      <c r="BQ20" s="308" t="s">
        <v>67</v>
      </c>
      <c r="BR20" s="308" t="s">
        <v>67</v>
      </c>
      <c r="BS20" s="308" t="s">
        <v>67</v>
      </c>
      <c r="BT20" s="308" t="s">
        <v>67</v>
      </c>
      <c r="BU20" s="308" t="s">
        <v>67</v>
      </c>
      <c r="BV20" s="308" t="s">
        <v>67</v>
      </c>
      <c r="BW20" s="308" t="s">
        <v>67</v>
      </c>
      <c r="BX20" s="308" t="s">
        <v>67</v>
      </c>
      <c r="BY20" s="308" t="s">
        <v>67</v>
      </c>
      <c r="BZ20" s="308" t="s">
        <v>67</v>
      </c>
      <c r="CA20" s="308" t="s">
        <v>67</v>
      </c>
      <c r="CB20" s="308" t="s">
        <v>67</v>
      </c>
      <c r="CC20" s="308" t="s">
        <v>67</v>
      </c>
      <c r="CD20" s="308" t="s">
        <v>67</v>
      </c>
      <c r="CE20" s="308" t="s">
        <v>67</v>
      </c>
      <c r="CF20" s="308" t="s">
        <v>67</v>
      </c>
      <c r="CG20" s="308" t="s">
        <v>618</v>
      </c>
      <c r="CH20" s="308" t="s">
        <v>619</v>
      </c>
      <c r="CI20" s="308" t="s">
        <v>620</v>
      </c>
      <c r="CJ20" s="308" t="s">
        <v>621</v>
      </c>
      <c r="CK20" s="307" t="s">
        <v>622</v>
      </c>
      <c r="CY20" s="69"/>
    </row>
    <row r="21" spans="1:103" s="68" customFormat="1" ht="12.75" customHeight="1">
      <c r="A21" s="137">
        <v>0</v>
      </c>
      <c r="B21" s="306" t="s">
        <v>308</v>
      </c>
      <c r="C21" s="306" t="s">
        <v>309</v>
      </c>
      <c r="D21" s="306" t="s">
        <v>310</v>
      </c>
      <c r="E21" s="306" t="s">
        <v>67</v>
      </c>
      <c r="F21" s="306" t="s">
        <v>67</v>
      </c>
      <c r="G21" s="306" t="s">
        <v>67</v>
      </c>
      <c r="H21" s="308" t="s">
        <v>67</v>
      </c>
      <c r="I21" s="308" t="s">
        <v>67</v>
      </c>
      <c r="J21" s="308" t="s">
        <v>67</v>
      </c>
      <c r="K21" s="308" t="s">
        <v>67</v>
      </c>
      <c r="L21" s="308" t="s">
        <v>67</v>
      </c>
      <c r="M21" s="308" t="s">
        <v>67</v>
      </c>
      <c r="N21" s="308" t="s">
        <v>67</v>
      </c>
      <c r="O21" s="308" t="s">
        <v>67</v>
      </c>
      <c r="P21" s="308" t="s">
        <v>67</v>
      </c>
      <c r="Q21" s="308" t="s">
        <v>67</v>
      </c>
      <c r="R21" s="308" t="s">
        <v>67</v>
      </c>
      <c r="S21" s="308" t="s">
        <v>67</v>
      </c>
      <c r="T21" s="308" t="s">
        <v>67</v>
      </c>
      <c r="U21" s="308" t="s">
        <v>67</v>
      </c>
      <c r="V21" s="308" t="s">
        <v>67</v>
      </c>
      <c r="W21" s="308" t="s">
        <v>67</v>
      </c>
      <c r="X21" s="308" t="s">
        <v>67</v>
      </c>
      <c r="Y21" s="308" t="s">
        <v>67</v>
      </c>
      <c r="Z21" s="308" t="s">
        <v>67</v>
      </c>
      <c r="AA21" s="308" t="s">
        <v>67</v>
      </c>
      <c r="AB21" s="308" t="s">
        <v>67</v>
      </c>
      <c r="AC21" s="308" t="s">
        <v>67</v>
      </c>
      <c r="AD21" s="308" t="s">
        <v>67</v>
      </c>
      <c r="AE21" s="308" t="s">
        <v>67</v>
      </c>
      <c r="AF21" s="308" t="s">
        <v>67</v>
      </c>
      <c r="AG21" s="308" t="s">
        <v>67</v>
      </c>
      <c r="AH21" s="308" t="s">
        <v>67</v>
      </c>
      <c r="AI21" s="308" t="s">
        <v>67</v>
      </c>
      <c r="AJ21" s="308" t="s">
        <v>67</v>
      </c>
      <c r="AK21" s="308" t="s">
        <v>67</v>
      </c>
      <c r="AL21" s="308" t="s">
        <v>67</v>
      </c>
      <c r="AM21" s="308" t="s">
        <v>67</v>
      </c>
      <c r="AN21" s="308" t="s">
        <v>67</v>
      </c>
      <c r="AO21" s="308" t="s">
        <v>67</v>
      </c>
      <c r="AP21" s="308" t="s">
        <v>67</v>
      </c>
      <c r="AQ21" s="308" t="s">
        <v>67</v>
      </c>
      <c r="AR21" s="308" t="s">
        <v>67</v>
      </c>
      <c r="AS21" s="308" t="s">
        <v>67</v>
      </c>
      <c r="AT21" s="308" t="s">
        <v>67</v>
      </c>
      <c r="AU21" s="308" t="s">
        <v>67</v>
      </c>
      <c r="AV21" s="308" t="s">
        <v>67</v>
      </c>
      <c r="AW21" s="308" t="s">
        <v>67</v>
      </c>
      <c r="AX21" s="308" t="s">
        <v>67</v>
      </c>
      <c r="AY21" s="308" t="s">
        <v>67</v>
      </c>
      <c r="AZ21" s="308" t="s">
        <v>67</v>
      </c>
      <c r="BA21" s="308" t="s">
        <v>67</v>
      </c>
      <c r="BB21" s="308" t="s">
        <v>67</v>
      </c>
      <c r="BC21" s="308" t="s">
        <v>67</v>
      </c>
      <c r="BD21" s="308" t="s">
        <v>67</v>
      </c>
      <c r="BE21" s="308" t="s">
        <v>67</v>
      </c>
      <c r="BF21" s="308" t="s">
        <v>67</v>
      </c>
      <c r="BG21" s="308" t="s">
        <v>67</v>
      </c>
      <c r="BH21" s="308" t="s">
        <v>67</v>
      </c>
      <c r="BI21" s="308" t="s">
        <v>67</v>
      </c>
      <c r="BJ21" s="308" t="s">
        <v>67</v>
      </c>
      <c r="BK21" s="308" t="s">
        <v>67</v>
      </c>
      <c r="BL21" s="308" t="s">
        <v>67</v>
      </c>
      <c r="BM21" s="308" t="s">
        <v>67</v>
      </c>
      <c r="BN21" s="308" t="s">
        <v>67</v>
      </c>
      <c r="BO21" s="308" t="s">
        <v>67</v>
      </c>
      <c r="BP21" s="308" t="s">
        <v>67</v>
      </c>
      <c r="BQ21" s="308" t="s">
        <v>67</v>
      </c>
      <c r="BR21" s="308" t="s">
        <v>67</v>
      </c>
      <c r="BS21" s="308" t="s">
        <v>67</v>
      </c>
      <c r="BT21" s="308" t="s">
        <v>67</v>
      </c>
      <c r="BU21" s="308" t="s">
        <v>67</v>
      </c>
      <c r="BV21" s="308" t="s">
        <v>67</v>
      </c>
      <c r="BW21" s="308" t="s">
        <v>67</v>
      </c>
      <c r="BX21" s="308" t="s">
        <v>67</v>
      </c>
      <c r="BY21" s="308" t="s">
        <v>67</v>
      </c>
      <c r="BZ21" s="308" t="s">
        <v>84</v>
      </c>
      <c r="CA21" s="308" t="s">
        <v>84</v>
      </c>
      <c r="CB21" s="308" t="s">
        <v>67</v>
      </c>
      <c r="CC21" s="308" t="s">
        <v>67</v>
      </c>
      <c r="CD21" s="308" t="s">
        <v>623</v>
      </c>
      <c r="CE21" s="308" t="s">
        <v>624</v>
      </c>
      <c r="CF21" s="308" t="s">
        <v>624</v>
      </c>
      <c r="CG21" s="308" t="s">
        <v>625</v>
      </c>
      <c r="CH21" s="308" t="s">
        <v>625</v>
      </c>
      <c r="CI21" s="308" t="s">
        <v>625</v>
      </c>
      <c r="CJ21" s="308" t="s">
        <v>626</v>
      </c>
      <c r="CK21" s="307" t="s">
        <v>627</v>
      </c>
      <c r="CY21" s="69"/>
    </row>
    <row r="22" spans="1:103" s="68" customFormat="1" ht="12.75" customHeight="1">
      <c r="A22" s="137">
        <v>0</v>
      </c>
      <c r="B22" s="306" t="s">
        <v>311</v>
      </c>
      <c r="C22" s="306" t="s">
        <v>628</v>
      </c>
      <c r="D22" s="306" t="s">
        <v>312</v>
      </c>
      <c r="E22" s="306" t="s">
        <v>67</v>
      </c>
      <c r="F22" s="306" t="s">
        <v>67</v>
      </c>
      <c r="G22" s="306" t="s">
        <v>67</v>
      </c>
      <c r="H22" s="308" t="s">
        <v>67</v>
      </c>
      <c r="I22" s="308" t="s">
        <v>67</v>
      </c>
      <c r="J22" s="308" t="s">
        <v>67</v>
      </c>
      <c r="K22" s="308" t="s">
        <v>67</v>
      </c>
      <c r="L22" s="308" t="s">
        <v>67</v>
      </c>
      <c r="M22" s="308" t="s">
        <v>67</v>
      </c>
      <c r="N22" s="308" t="s">
        <v>67</v>
      </c>
      <c r="O22" s="308" t="s">
        <v>67</v>
      </c>
      <c r="P22" s="308" t="s">
        <v>67</v>
      </c>
      <c r="Q22" s="308" t="s">
        <v>67</v>
      </c>
      <c r="R22" s="308" t="s">
        <v>67</v>
      </c>
      <c r="S22" s="308" t="s">
        <v>67</v>
      </c>
      <c r="T22" s="308" t="s">
        <v>67</v>
      </c>
      <c r="U22" s="308" t="s">
        <v>67</v>
      </c>
      <c r="V22" s="308" t="s">
        <v>67</v>
      </c>
      <c r="W22" s="308" t="s">
        <v>67</v>
      </c>
      <c r="X22" s="308" t="s">
        <v>67</v>
      </c>
      <c r="Y22" s="308" t="s">
        <v>67</v>
      </c>
      <c r="Z22" s="308" t="s">
        <v>67</v>
      </c>
      <c r="AA22" s="308" t="s">
        <v>67</v>
      </c>
      <c r="AB22" s="308" t="s">
        <v>67</v>
      </c>
      <c r="AC22" s="308" t="s">
        <v>67</v>
      </c>
      <c r="AD22" s="308" t="s">
        <v>67</v>
      </c>
      <c r="AE22" s="308" t="s">
        <v>67</v>
      </c>
      <c r="AF22" s="308" t="s">
        <v>67</v>
      </c>
      <c r="AG22" s="308" t="s">
        <v>67</v>
      </c>
      <c r="AH22" s="308" t="s">
        <v>67</v>
      </c>
      <c r="AI22" s="308" t="s">
        <v>67</v>
      </c>
      <c r="AJ22" s="308" t="s">
        <v>67</v>
      </c>
      <c r="AK22" s="308" t="s">
        <v>67</v>
      </c>
      <c r="AL22" s="308" t="s">
        <v>67</v>
      </c>
      <c r="AM22" s="308" t="s">
        <v>67</v>
      </c>
      <c r="AN22" s="308" t="s">
        <v>67</v>
      </c>
      <c r="AO22" s="308" t="s">
        <v>67</v>
      </c>
      <c r="AP22" s="308" t="s">
        <v>67</v>
      </c>
      <c r="AQ22" s="308" t="s">
        <v>67</v>
      </c>
      <c r="AR22" s="308" t="s">
        <v>67</v>
      </c>
      <c r="AS22" s="308" t="s">
        <v>67</v>
      </c>
      <c r="AT22" s="308" t="s">
        <v>67</v>
      </c>
      <c r="AU22" s="308" t="s">
        <v>67</v>
      </c>
      <c r="AV22" s="308" t="s">
        <v>67</v>
      </c>
      <c r="AW22" s="308" t="s">
        <v>67</v>
      </c>
      <c r="AX22" s="308" t="s">
        <v>67</v>
      </c>
      <c r="AY22" s="308" t="s">
        <v>67</v>
      </c>
      <c r="AZ22" s="308" t="s">
        <v>67</v>
      </c>
      <c r="BA22" s="308" t="s">
        <v>67</v>
      </c>
      <c r="BB22" s="308" t="s">
        <v>67</v>
      </c>
      <c r="BC22" s="308" t="s">
        <v>67</v>
      </c>
      <c r="BD22" s="308" t="s">
        <v>67</v>
      </c>
      <c r="BE22" s="308" t="s">
        <v>67</v>
      </c>
      <c r="BF22" s="308" t="s">
        <v>67</v>
      </c>
      <c r="BG22" s="308" t="s">
        <v>67</v>
      </c>
      <c r="BH22" s="308" t="s">
        <v>67</v>
      </c>
      <c r="BI22" s="308" t="s">
        <v>67</v>
      </c>
      <c r="BJ22" s="308" t="s">
        <v>67</v>
      </c>
      <c r="BK22" s="308" t="s">
        <v>67</v>
      </c>
      <c r="BL22" s="308" t="s">
        <v>67</v>
      </c>
      <c r="BM22" s="308" t="s">
        <v>67</v>
      </c>
      <c r="BN22" s="308" t="s">
        <v>67</v>
      </c>
      <c r="BO22" s="308" t="s">
        <v>67</v>
      </c>
      <c r="BP22" s="308" t="s">
        <v>67</v>
      </c>
      <c r="BQ22" s="308" t="s">
        <v>67</v>
      </c>
      <c r="BR22" s="308" t="s">
        <v>67</v>
      </c>
      <c r="BS22" s="308" t="s">
        <v>67</v>
      </c>
      <c r="BT22" s="308" t="s">
        <v>67</v>
      </c>
      <c r="BU22" s="308" t="s">
        <v>67</v>
      </c>
      <c r="BV22" s="308" t="s">
        <v>67</v>
      </c>
      <c r="BW22" s="308" t="s">
        <v>67</v>
      </c>
      <c r="BX22" s="308" t="s">
        <v>67</v>
      </c>
      <c r="BY22" s="308" t="s">
        <v>67</v>
      </c>
      <c r="BZ22" s="308" t="s">
        <v>84</v>
      </c>
      <c r="CA22" s="308" t="s">
        <v>84</v>
      </c>
      <c r="CB22" s="308" t="s">
        <v>67</v>
      </c>
      <c r="CC22" s="308" t="s">
        <v>67</v>
      </c>
      <c r="CD22" s="308" t="s">
        <v>84</v>
      </c>
      <c r="CE22" s="308" t="s">
        <v>67</v>
      </c>
      <c r="CF22" s="308" t="s">
        <v>84</v>
      </c>
      <c r="CG22" s="308" t="s">
        <v>629</v>
      </c>
      <c r="CH22" s="308" t="s">
        <v>630</v>
      </c>
      <c r="CI22" s="308" t="s">
        <v>631</v>
      </c>
      <c r="CJ22" s="308" t="s">
        <v>632</v>
      </c>
      <c r="CK22" s="307" t="s">
        <v>633</v>
      </c>
      <c r="CY22" s="69"/>
    </row>
    <row r="23" spans="1:103" s="68" customFormat="1" ht="12.75" customHeight="1">
      <c r="A23" s="137" t="s">
        <v>181</v>
      </c>
      <c r="B23" s="306" t="s">
        <v>303</v>
      </c>
      <c r="C23" s="306" t="s">
        <v>304</v>
      </c>
      <c r="D23" s="306" t="s">
        <v>305</v>
      </c>
      <c r="E23" s="306" t="s">
        <v>634</v>
      </c>
      <c r="F23" s="306" t="s">
        <v>67</v>
      </c>
      <c r="G23" s="306" t="s">
        <v>67</v>
      </c>
      <c r="H23" s="308" t="s">
        <v>67</v>
      </c>
      <c r="I23" s="308" t="s">
        <v>67</v>
      </c>
      <c r="J23" s="308" t="s">
        <v>67</v>
      </c>
      <c r="K23" s="308" t="s">
        <v>67</v>
      </c>
      <c r="L23" s="308" t="s">
        <v>67</v>
      </c>
      <c r="M23" s="308" t="s">
        <v>67</v>
      </c>
      <c r="N23" s="308" t="s">
        <v>67</v>
      </c>
      <c r="O23" s="308" t="s">
        <v>67</v>
      </c>
      <c r="P23" s="308" t="s">
        <v>67</v>
      </c>
      <c r="Q23" s="308" t="s">
        <v>67</v>
      </c>
      <c r="R23" s="308" t="s">
        <v>67</v>
      </c>
      <c r="S23" s="308" t="s">
        <v>67</v>
      </c>
      <c r="T23" s="308" t="s">
        <v>67</v>
      </c>
      <c r="U23" s="308" t="s">
        <v>67</v>
      </c>
      <c r="V23" s="308" t="s">
        <v>67</v>
      </c>
      <c r="W23" s="308" t="s">
        <v>67</v>
      </c>
      <c r="X23" s="308" t="s">
        <v>67</v>
      </c>
      <c r="Y23" s="308" t="s">
        <v>67</v>
      </c>
      <c r="Z23" s="308" t="s">
        <v>67</v>
      </c>
      <c r="AA23" s="308" t="s">
        <v>67</v>
      </c>
      <c r="AB23" s="308" t="s">
        <v>67</v>
      </c>
      <c r="AC23" s="308" t="s">
        <v>67</v>
      </c>
      <c r="AD23" s="308" t="s">
        <v>67</v>
      </c>
      <c r="AE23" s="308" t="s">
        <v>67</v>
      </c>
      <c r="AF23" s="308" t="s">
        <v>67</v>
      </c>
      <c r="AG23" s="308" t="s">
        <v>67</v>
      </c>
      <c r="AH23" s="308" t="s">
        <v>67</v>
      </c>
      <c r="AI23" s="308" t="s">
        <v>67</v>
      </c>
      <c r="AJ23" s="308" t="s">
        <v>67</v>
      </c>
      <c r="AK23" s="308" t="s">
        <v>67</v>
      </c>
      <c r="AL23" s="308" t="s">
        <v>67</v>
      </c>
      <c r="AM23" s="308" t="s">
        <v>67</v>
      </c>
      <c r="AN23" s="308" t="s">
        <v>67</v>
      </c>
      <c r="AO23" s="308" t="s">
        <v>67</v>
      </c>
      <c r="AP23" s="308" t="s">
        <v>67</v>
      </c>
      <c r="AQ23" s="308" t="s">
        <v>67</v>
      </c>
      <c r="AR23" s="308" t="s">
        <v>67</v>
      </c>
      <c r="AS23" s="308" t="s">
        <v>67</v>
      </c>
      <c r="AT23" s="308" t="s">
        <v>67</v>
      </c>
      <c r="AU23" s="308" t="s">
        <v>67</v>
      </c>
      <c r="AV23" s="308" t="s">
        <v>67</v>
      </c>
      <c r="AW23" s="308" t="s">
        <v>67</v>
      </c>
      <c r="AX23" s="308" t="s">
        <v>67</v>
      </c>
      <c r="AY23" s="308" t="s">
        <v>67</v>
      </c>
      <c r="AZ23" s="308" t="s">
        <v>67</v>
      </c>
      <c r="BA23" s="308" t="s">
        <v>67</v>
      </c>
      <c r="BB23" s="308" t="s">
        <v>67</v>
      </c>
      <c r="BC23" s="308" t="s">
        <v>67</v>
      </c>
      <c r="BD23" s="308" t="s">
        <v>67</v>
      </c>
      <c r="BE23" s="308" t="s">
        <v>67</v>
      </c>
      <c r="BF23" s="308" t="s">
        <v>67</v>
      </c>
      <c r="BG23" s="308" t="s">
        <v>67</v>
      </c>
      <c r="BH23" s="308" t="s">
        <v>67</v>
      </c>
      <c r="BI23" s="308" t="s">
        <v>67</v>
      </c>
      <c r="BJ23" s="308" t="s">
        <v>67</v>
      </c>
      <c r="BK23" s="308" t="s">
        <v>67</v>
      </c>
      <c r="BL23" s="308" t="s">
        <v>67</v>
      </c>
      <c r="BM23" s="308" t="s">
        <v>67</v>
      </c>
      <c r="BN23" s="308" t="s">
        <v>67</v>
      </c>
      <c r="BO23" s="308" t="s">
        <v>67</v>
      </c>
      <c r="BP23" s="308" t="s">
        <v>67</v>
      </c>
      <c r="BQ23" s="308" t="s">
        <v>67</v>
      </c>
      <c r="BR23" s="308" t="s">
        <v>67</v>
      </c>
      <c r="BS23" s="308" t="s">
        <v>67</v>
      </c>
      <c r="BT23" s="308" t="s">
        <v>67</v>
      </c>
      <c r="BU23" s="308" t="s">
        <v>67</v>
      </c>
      <c r="BV23" s="308" t="s">
        <v>67</v>
      </c>
      <c r="BW23" s="308" t="s">
        <v>67</v>
      </c>
      <c r="BX23" s="308" t="s">
        <v>67</v>
      </c>
      <c r="BY23" s="308" t="s">
        <v>67</v>
      </c>
      <c r="BZ23" s="308" t="s">
        <v>635</v>
      </c>
      <c r="CA23" s="308" t="s">
        <v>635</v>
      </c>
      <c r="CB23" s="308" t="s">
        <v>636</v>
      </c>
      <c r="CC23" s="308" t="s">
        <v>636</v>
      </c>
      <c r="CD23" s="308" t="s">
        <v>637</v>
      </c>
      <c r="CE23" s="308" t="s">
        <v>638</v>
      </c>
      <c r="CF23" s="308" t="s">
        <v>638</v>
      </c>
      <c r="CG23" s="308" t="s">
        <v>639</v>
      </c>
      <c r="CH23" s="308" t="s">
        <v>639</v>
      </c>
      <c r="CI23" s="308" t="s">
        <v>639</v>
      </c>
      <c r="CJ23" s="308" t="s">
        <v>632</v>
      </c>
      <c r="CK23" s="307" t="s">
        <v>640</v>
      </c>
      <c r="CY23" s="69"/>
    </row>
    <row r="24" spans="1:103" s="68" customFormat="1" ht="12.75" customHeight="1">
      <c r="A24" s="137">
        <v>0</v>
      </c>
      <c r="B24" s="306" t="s">
        <v>306</v>
      </c>
      <c r="C24" s="306" t="s">
        <v>641</v>
      </c>
      <c r="D24" s="306" t="s">
        <v>307</v>
      </c>
      <c r="E24" s="306" t="s">
        <v>67</v>
      </c>
      <c r="F24" s="306" t="s">
        <v>67</v>
      </c>
      <c r="G24" s="306" t="s">
        <v>67</v>
      </c>
      <c r="H24" s="308" t="s">
        <v>67</v>
      </c>
      <c r="I24" s="308" t="s">
        <v>67</v>
      </c>
      <c r="J24" s="308" t="s">
        <v>67</v>
      </c>
      <c r="K24" s="308" t="s">
        <v>67</v>
      </c>
      <c r="L24" s="308" t="s">
        <v>67</v>
      </c>
      <c r="M24" s="308" t="s">
        <v>67</v>
      </c>
      <c r="N24" s="308" t="s">
        <v>67</v>
      </c>
      <c r="O24" s="308" t="s">
        <v>67</v>
      </c>
      <c r="P24" s="308" t="s">
        <v>67</v>
      </c>
      <c r="Q24" s="308" t="s">
        <v>67</v>
      </c>
      <c r="R24" s="308" t="s">
        <v>67</v>
      </c>
      <c r="S24" s="308" t="s">
        <v>67</v>
      </c>
      <c r="T24" s="308" t="s">
        <v>67</v>
      </c>
      <c r="U24" s="308" t="s">
        <v>67</v>
      </c>
      <c r="V24" s="308" t="s">
        <v>67</v>
      </c>
      <c r="W24" s="308" t="s">
        <v>67</v>
      </c>
      <c r="X24" s="308" t="s">
        <v>67</v>
      </c>
      <c r="Y24" s="308" t="s">
        <v>67</v>
      </c>
      <c r="Z24" s="308" t="s">
        <v>67</v>
      </c>
      <c r="AA24" s="308" t="s">
        <v>67</v>
      </c>
      <c r="AB24" s="308" t="s">
        <v>67</v>
      </c>
      <c r="AC24" s="308" t="s">
        <v>67</v>
      </c>
      <c r="AD24" s="308" t="s">
        <v>67</v>
      </c>
      <c r="AE24" s="308" t="s">
        <v>67</v>
      </c>
      <c r="AF24" s="308" t="s">
        <v>67</v>
      </c>
      <c r="AG24" s="308" t="s">
        <v>67</v>
      </c>
      <c r="AH24" s="308" t="s">
        <v>67</v>
      </c>
      <c r="AI24" s="308" t="s">
        <v>67</v>
      </c>
      <c r="AJ24" s="308" t="s">
        <v>67</v>
      </c>
      <c r="AK24" s="308" t="s">
        <v>67</v>
      </c>
      <c r="AL24" s="308" t="s">
        <v>67</v>
      </c>
      <c r="AM24" s="308" t="s">
        <v>67</v>
      </c>
      <c r="AN24" s="308" t="s">
        <v>67</v>
      </c>
      <c r="AO24" s="308" t="s">
        <v>67</v>
      </c>
      <c r="AP24" s="308" t="s">
        <v>67</v>
      </c>
      <c r="AQ24" s="308" t="s">
        <v>67</v>
      </c>
      <c r="AR24" s="308" t="s">
        <v>67</v>
      </c>
      <c r="AS24" s="308" t="s">
        <v>67</v>
      </c>
      <c r="AT24" s="308" t="s">
        <v>67</v>
      </c>
      <c r="AU24" s="308" t="s">
        <v>67</v>
      </c>
      <c r="AV24" s="308" t="s">
        <v>67</v>
      </c>
      <c r="AW24" s="308" t="s">
        <v>67</v>
      </c>
      <c r="AX24" s="308" t="s">
        <v>67</v>
      </c>
      <c r="AY24" s="308" t="s">
        <v>67</v>
      </c>
      <c r="AZ24" s="308" t="s">
        <v>67</v>
      </c>
      <c r="BA24" s="308" t="s">
        <v>67</v>
      </c>
      <c r="BB24" s="308" t="s">
        <v>67</v>
      </c>
      <c r="BC24" s="308" t="s">
        <v>67</v>
      </c>
      <c r="BD24" s="308" t="s">
        <v>67</v>
      </c>
      <c r="BE24" s="308" t="s">
        <v>67</v>
      </c>
      <c r="BF24" s="308" t="s">
        <v>67</v>
      </c>
      <c r="BG24" s="308" t="s">
        <v>67</v>
      </c>
      <c r="BH24" s="308" t="s">
        <v>67</v>
      </c>
      <c r="BI24" s="308" t="s">
        <v>67</v>
      </c>
      <c r="BJ24" s="308" t="s">
        <v>67</v>
      </c>
      <c r="BK24" s="308" t="s">
        <v>67</v>
      </c>
      <c r="BL24" s="308" t="s">
        <v>67</v>
      </c>
      <c r="BM24" s="308" t="s">
        <v>67</v>
      </c>
      <c r="BN24" s="308" t="s">
        <v>67</v>
      </c>
      <c r="BO24" s="308" t="s">
        <v>67</v>
      </c>
      <c r="BP24" s="308" t="s">
        <v>67</v>
      </c>
      <c r="BQ24" s="308" t="s">
        <v>67</v>
      </c>
      <c r="BR24" s="308" t="s">
        <v>67</v>
      </c>
      <c r="BS24" s="308" t="s">
        <v>67</v>
      </c>
      <c r="BT24" s="308" t="s">
        <v>67</v>
      </c>
      <c r="BU24" s="308" t="s">
        <v>67</v>
      </c>
      <c r="BV24" s="308" t="s">
        <v>67</v>
      </c>
      <c r="BW24" s="308" t="s">
        <v>67</v>
      </c>
      <c r="BX24" s="308" t="s">
        <v>67</v>
      </c>
      <c r="BY24" s="308" t="s">
        <v>67</v>
      </c>
      <c r="BZ24" s="308" t="s">
        <v>642</v>
      </c>
      <c r="CA24" s="308" t="s">
        <v>84</v>
      </c>
      <c r="CB24" s="308" t="s">
        <v>643</v>
      </c>
      <c r="CC24" s="308" t="s">
        <v>84</v>
      </c>
      <c r="CD24" s="308" t="s">
        <v>644</v>
      </c>
      <c r="CE24" s="308" t="s">
        <v>645</v>
      </c>
      <c r="CF24" s="308" t="s">
        <v>646</v>
      </c>
      <c r="CG24" s="308" t="s">
        <v>647</v>
      </c>
      <c r="CH24" s="308" t="s">
        <v>264</v>
      </c>
      <c r="CI24" s="308" t="s">
        <v>84</v>
      </c>
      <c r="CJ24" s="308" t="s">
        <v>648</v>
      </c>
      <c r="CK24" s="307" t="s">
        <v>649</v>
      </c>
      <c r="CY24" s="69"/>
    </row>
    <row r="25" spans="1:103" s="68" customFormat="1" ht="12.75" customHeight="1">
      <c r="A25" s="137" t="s">
        <v>181</v>
      </c>
      <c r="B25" s="306" t="s">
        <v>313</v>
      </c>
      <c r="C25" s="306" t="s">
        <v>314</v>
      </c>
      <c r="D25" s="306" t="s">
        <v>315</v>
      </c>
      <c r="E25" s="306" t="s">
        <v>650</v>
      </c>
      <c r="F25" s="306" t="s">
        <v>67</v>
      </c>
      <c r="G25" s="306" t="s">
        <v>67</v>
      </c>
      <c r="H25" s="308" t="s">
        <v>67</v>
      </c>
      <c r="I25" s="308" t="s">
        <v>67</v>
      </c>
      <c r="J25" s="308" t="s">
        <v>67</v>
      </c>
      <c r="K25" s="308" t="s">
        <v>67</v>
      </c>
      <c r="L25" s="308" t="s">
        <v>67</v>
      </c>
      <c r="M25" s="308" t="s">
        <v>67</v>
      </c>
      <c r="N25" s="308" t="s">
        <v>67</v>
      </c>
      <c r="O25" s="308" t="s">
        <v>67</v>
      </c>
      <c r="P25" s="308" t="s">
        <v>67</v>
      </c>
      <c r="Q25" s="308" t="s">
        <v>67</v>
      </c>
      <c r="R25" s="308" t="s">
        <v>67</v>
      </c>
      <c r="S25" s="308" t="s">
        <v>67</v>
      </c>
      <c r="T25" s="308" t="s">
        <v>67</v>
      </c>
      <c r="U25" s="308" t="s">
        <v>67</v>
      </c>
      <c r="V25" s="308" t="s">
        <v>67</v>
      </c>
      <c r="W25" s="308" t="s">
        <v>67</v>
      </c>
      <c r="X25" s="308" t="s">
        <v>67</v>
      </c>
      <c r="Y25" s="308" t="s">
        <v>67</v>
      </c>
      <c r="Z25" s="308" t="s">
        <v>67</v>
      </c>
      <c r="AA25" s="308" t="s">
        <v>67</v>
      </c>
      <c r="AB25" s="308" t="s">
        <v>67</v>
      </c>
      <c r="AC25" s="308" t="s">
        <v>67</v>
      </c>
      <c r="AD25" s="308" t="s">
        <v>67</v>
      </c>
      <c r="AE25" s="308" t="s">
        <v>67</v>
      </c>
      <c r="AF25" s="308" t="s">
        <v>67</v>
      </c>
      <c r="AG25" s="308" t="s">
        <v>67</v>
      </c>
      <c r="AH25" s="308" t="s">
        <v>67</v>
      </c>
      <c r="AI25" s="308" t="s">
        <v>67</v>
      </c>
      <c r="AJ25" s="308" t="s">
        <v>67</v>
      </c>
      <c r="AK25" s="308" t="s">
        <v>67</v>
      </c>
      <c r="AL25" s="308" t="s">
        <v>67</v>
      </c>
      <c r="AM25" s="308" t="s">
        <v>67</v>
      </c>
      <c r="AN25" s="308" t="s">
        <v>67</v>
      </c>
      <c r="AO25" s="308" t="s">
        <v>67</v>
      </c>
      <c r="AP25" s="308" t="s">
        <v>67</v>
      </c>
      <c r="AQ25" s="308" t="s">
        <v>67</v>
      </c>
      <c r="AR25" s="308" t="s">
        <v>67</v>
      </c>
      <c r="AS25" s="308" t="s">
        <v>67</v>
      </c>
      <c r="AT25" s="308" t="s">
        <v>67</v>
      </c>
      <c r="AU25" s="308" t="s">
        <v>67</v>
      </c>
      <c r="AV25" s="308" t="s">
        <v>67</v>
      </c>
      <c r="AW25" s="308" t="s">
        <v>67</v>
      </c>
      <c r="AX25" s="308" t="s">
        <v>67</v>
      </c>
      <c r="AY25" s="308" t="s">
        <v>67</v>
      </c>
      <c r="AZ25" s="308" t="s">
        <v>67</v>
      </c>
      <c r="BA25" s="308" t="s">
        <v>67</v>
      </c>
      <c r="BB25" s="308" t="s">
        <v>67</v>
      </c>
      <c r="BC25" s="308" t="s">
        <v>67</v>
      </c>
      <c r="BD25" s="308" t="s">
        <v>67</v>
      </c>
      <c r="BE25" s="308" t="s">
        <v>67</v>
      </c>
      <c r="BF25" s="308" t="s">
        <v>67</v>
      </c>
      <c r="BG25" s="308" t="s">
        <v>67</v>
      </c>
      <c r="BH25" s="308" t="s">
        <v>67</v>
      </c>
      <c r="BI25" s="308" t="s">
        <v>67</v>
      </c>
      <c r="BJ25" s="308" t="s">
        <v>67</v>
      </c>
      <c r="BK25" s="308" t="s">
        <v>67</v>
      </c>
      <c r="BL25" s="308" t="s">
        <v>67</v>
      </c>
      <c r="BM25" s="308" t="s">
        <v>67</v>
      </c>
      <c r="BN25" s="308" t="s">
        <v>67</v>
      </c>
      <c r="BO25" s="308" t="s">
        <v>67</v>
      </c>
      <c r="BP25" s="308" t="s">
        <v>67</v>
      </c>
      <c r="BQ25" s="308" t="s">
        <v>67</v>
      </c>
      <c r="BR25" s="308" t="s">
        <v>67</v>
      </c>
      <c r="BS25" s="308" t="s">
        <v>67</v>
      </c>
      <c r="BT25" s="308" t="s">
        <v>67</v>
      </c>
      <c r="BU25" s="308" t="s">
        <v>67</v>
      </c>
      <c r="BV25" s="308" t="s">
        <v>67</v>
      </c>
      <c r="BW25" s="308" t="s">
        <v>67</v>
      </c>
      <c r="BX25" s="308" t="s">
        <v>67</v>
      </c>
      <c r="BY25" s="308" t="s">
        <v>67</v>
      </c>
      <c r="BZ25" s="308" t="s">
        <v>642</v>
      </c>
      <c r="CA25" s="308" t="s">
        <v>642</v>
      </c>
      <c r="CB25" s="308" t="s">
        <v>643</v>
      </c>
      <c r="CC25" s="308" t="s">
        <v>643</v>
      </c>
      <c r="CD25" s="308" t="s">
        <v>637</v>
      </c>
      <c r="CE25" s="308" t="s">
        <v>651</v>
      </c>
      <c r="CF25" s="308" t="s">
        <v>651</v>
      </c>
      <c r="CG25" s="308" t="s">
        <v>652</v>
      </c>
      <c r="CH25" s="308" t="s">
        <v>652</v>
      </c>
      <c r="CI25" s="308" t="s">
        <v>652</v>
      </c>
      <c r="CJ25" s="308" t="s">
        <v>653</v>
      </c>
      <c r="CK25" s="307" t="s">
        <v>654</v>
      </c>
      <c r="CY25" s="69"/>
    </row>
    <row r="26" spans="1:103" s="68" customFormat="1" ht="12.75" customHeight="1">
      <c r="A26" s="137">
        <v>0</v>
      </c>
      <c r="B26" s="306" t="s">
        <v>316</v>
      </c>
      <c r="C26" s="306" t="s">
        <v>655</v>
      </c>
      <c r="D26" s="306" t="s">
        <v>317</v>
      </c>
      <c r="E26" s="306" t="s">
        <v>67</v>
      </c>
      <c r="F26" s="306" t="s">
        <v>67</v>
      </c>
      <c r="G26" s="306" t="s">
        <v>67</v>
      </c>
      <c r="H26" s="308" t="s">
        <v>67</v>
      </c>
      <c r="I26" s="308" t="s">
        <v>67</v>
      </c>
      <c r="J26" s="308" t="s">
        <v>67</v>
      </c>
      <c r="K26" s="308" t="s">
        <v>67</v>
      </c>
      <c r="L26" s="308" t="s">
        <v>67</v>
      </c>
      <c r="M26" s="308" t="s">
        <v>67</v>
      </c>
      <c r="N26" s="308" t="s">
        <v>67</v>
      </c>
      <c r="O26" s="308" t="s">
        <v>67</v>
      </c>
      <c r="P26" s="308" t="s">
        <v>67</v>
      </c>
      <c r="Q26" s="308" t="s">
        <v>67</v>
      </c>
      <c r="R26" s="308" t="s">
        <v>67</v>
      </c>
      <c r="S26" s="308" t="s">
        <v>67</v>
      </c>
      <c r="T26" s="308" t="s">
        <v>67</v>
      </c>
      <c r="U26" s="308" t="s">
        <v>67</v>
      </c>
      <c r="V26" s="308" t="s">
        <v>67</v>
      </c>
      <c r="W26" s="308" t="s">
        <v>67</v>
      </c>
      <c r="X26" s="308" t="s">
        <v>67</v>
      </c>
      <c r="Y26" s="308" t="s">
        <v>67</v>
      </c>
      <c r="Z26" s="308" t="s">
        <v>67</v>
      </c>
      <c r="AA26" s="308" t="s">
        <v>67</v>
      </c>
      <c r="AB26" s="308" t="s">
        <v>67</v>
      </c>
      <c r="AC26" s="308" t="s">
        <v>67</v>
      </c>
      <c r="AD26" s="308" t="s">
        <v>67</v>
      </c>
      <c r="AE26" s="308" t="s">
        <v>67</v>
      </c>
      <c r="AF26" s="308" t="s">
        <v>67</v>
      </c>
      <c r="AG26" s="308" t="s">
        <v>67</v>
      </c>
      <c r="AH26" s="308" t="s">
        <v>67</v>
      </c>
      <c r="AI26" s="308" t="s">
        <v>67</v>
      </c>
      <c r="AJ26" s="308" t="s">
        <v>67</v>
      </c>
      <c r="AK26" s="308" t="s">
        <v>67</v>
      </c>
      <c r="AL26" s="308" t="s">
        <v>67</v>
      </c>
      <c r="AM26" s="308" t="s">
        <v>67</v>
      </c>
      <c r="AN26" s="308" t="s">
        <v>67</v>
      </c>
      <c r="AO26" s="308" t="s">
        <v>67</v>
      </c>
      <c r="AP26" s="308" t="s">
        <v>67</v>
      </c>
      <c r="AQ26" s="308" t="s">
        <v>67</v>
      </c>
      <c r="AR26" s="308" t="s">
        <v>67</v>
      </c>
      <c r="AS26" s="308" t="s">
        <v>67</v>
      </c>
      <c r="AT26" s="308" t="s">
        <v>67</v>
      </c>
      <c r="AU26" s="308" t="s">
        <v>67</v>
      </c>
      <c r="AV26" s="308" t="s">
        <v>67</v>
      </c>
      <c r="AW26" s="308" t="s">
        <v>67</v>
      </c>
      <c r="AX26" s="308" t="s">
        <v>67</v>
      </c>
      <c r="AY26" s="308" t="s">
        <v>67</v>
      </c>
      <c r="AZ26" s="308" t="s">
        <v>67</v>
      </c>
      <c r="BA26" s="308" t="s">
        <v>67</v>
      </c>
      <c r="BB26" s="308" t="s">
        <v>67</v>
      </c>
      <c r="BC26" s="308" t="s">
        <v>67</v>
      </c>
      <c r="BD26" s="308" t="s">
        <v>67</v>
      </c>
      <c r="BE26" s="308" t="s">
        <v>67</v>
      </c>
      <c r="BF26" s="308" t="s">
        <v>67</v>
      </c>
      <c r="BG26" s="308" t="s">
        <v>67</v>
      </c>
      <c r="BH26" s="308" t="s">
        <v>67</v>
      </c>
      <c r="BI26" s="308" t="s">
        <v>67</v>
      </c>
      <c r="BJ26" s="308" t="s">
        <v>67</v>
      </c>
      <c r="BK26" s="308" t="s">
        <v>67</v>
      </c>
      <c r="BL26" s="308" t="s">
        <v>67</v>
      </c>
      <c r="BM26" s="308" t="s">
        <v>67</v>
      </c>
      <c r="BN26" s="308" t="s">
        <v>67</v>
      </c>
      <c r="BO26" s="308" t="s">
        <v>67</v>
      </c>
      <c r="BP26" s="308" t="s">
        <v>67</v>
      </c>
      <c r="BQ26" s="308" t="s">
        <v>67</v>
      </c>
      <c r="BR26" s="308" t="s">
        <v>67</v>
      </c>
      <c r="BS26" s="308" t="s">
        <v>67</v>
      </c>
      <c r="BT26" s="308" t="s">
        <v>67</v>
      </c>
      <c r="BU26" s="308" t="s">
        <v>67</v>
      </c>
      <c r="BV26" s="308" t="s">
        <v>67</v>
      </c>
      <c r="BW26" s="308" t="s">
        <v>67</v>
      </c>
      <c r="BX26" s="308" t="s">
        <v>67</v>
      </c>
      <c r="BY26" s="308" t="s">
        <v>67</v>
      </c>
      <c r="BZ26" s="308" t="s">
        <v>84</v>
      </c>
      <c r="CA26" s="308" t="s">
        <v>84</v>
      </c>
      <c r="CB26" s="308" t="s">
        <v>84</v>
      </c>
      <c r="CC26" s="308" t="s">
        <v>84</v>
      </c>
      <c r="CD26" s="308" t="s">
        <v>656</v>
      </c>
      <c r="CE26" s="308" t="s">
        <v>657</v>
      </c>
      <c r="CF26" s="308" t="s">
        <v>658</v>
      </c>
      <c r="CG26" s="308" t="s">
        <v>646</v>
      </c>
      <c r="CH26" s="308" t="s">
        <v>659</v>
      </c>
      <c r="CI26" s="308" t="s">
        <v>84</v>
      </c>
      <c r="CJ26" s="308" t="s">
        <v>660</v>
      </c>
      <c r="CK26" s="307" t="s">
        <v>661</v>
      </c>
      <c r="CY26" s="69"/>
    </row>
    <row r="27" spans="1:103" s="68" customFormat="1" ht="12.75" customHeight="1">
      <c r="A27" s="137" t="s">
        <v>181</v>
      </c>
      <c r="B27" s="306" t="s">
        <v>662</v>
      </c>
      <c r="C27" s="306" t="s">
        <v>663</v>
      </c>
      <c r="D27" s="306" t="s">
        <v>664</v>
      </c>
      <c r="E27" s="306" t="s">
        <v>378</v>
      </c>
      <c r="F27" s="306" t="s">
        <v>67</v>
      </c>
      <c r="G27" s="306" t="s">
        <v>67</v>
      </c>
      <c r="H27" s="308" t="s">
        <v>67</v>
      </c>
      <c r="I27" s="308" t="s">
        <v>67</v>
      </c>
      <c r="J27" s="308" t="s">
        <v>67</v>
      </c>
      <c r="K27" s="308" t="s">
        <v>67</v>
      </c>
      <c r="L27" s="308" t="s">
        <v>67</v>
      </c>
      <c r="M27" s="308" t="s">
        <v>67</v>
      </c>
      <c r="N27" s="308" t="s">
        <v>67</v>
      </c>
      <c r="O27" s="308" t="s">
        <v>67</v>
      </c>
      <c r="P27" s="308" t="s">
        <v>67</v>
      </c>
      <c r="Q27" s="308" t="s">
        <v>67</v>
      </c>
      <c r="R27" s="308" t="s">
        <v>67</v>
      </c>
      <c r="S27" s="308" t="s">
        <v>67</v>
      </c>
      <c r="T27" s="308" t="s">
        <v>67</v>
      </c>
      <c r="U27" s="308" t="s">
        <v>67</v>
      </c>
      <c r="V27" s="308" t="s">
        <v>67</v>
      </c>
      <c r="W27" s="308" t="s">
        <v>67</v>
      </c>
      <c r="X27" s="308" t="s">
        <v>67</v>
      </c>
      <c r="Y27" s="308" t="s">
        <v>67</v>
      </c>
      <c r="Z27" s="308" t="s">
        <v>67</v>
      </c>
      <c r="AA27" s="308" t="s">
        <v>67</v>
      </c>
      <c r="AB27" s="308" t="s">
        <v>67</v>
      </c>
      <c r="AC27" s="308" t="s">
        <v>67</v>
      </c>
      <c r="AD27" s="308" t="s">
        <v>67</v>
      </c>
      <c r="AE27" s="308" t="s">
        <v>67</v>
      </c>
      <c r="AF27" s="308" t="s">
        <v>67</v>
      </c>
      <c r="AG27" s="308" t="s">
        <v>67</v>
      </c>
      <c r="AH27" s="308" t="s">
        <v>67</v>
      </c>
      <c r="AI27" s="308" t="s">
        <v>67</v>
      </c>
      <c r="AJ27" s="308" t="s">
        <v>67</v>
      </c>
      <c r="AK27" s="308" t="s">
        <v>67</v>
      </c>
      <c r="AL27" s="308" t="s">
        <v>67</v>
      </c>
      <c r="AM27" s="308" t="s">
        <v>67</v>
      </c>
      <c r="AN27" s="308" t="s">
        <v>67</v>
      </c>
      <c r="AO27" s="308" t="s">
        <v>67</v>
      </c>
      <c r="AP27" s="308" t="s">
        <v>67</v>
      </c>
      <c r="AQ27" s="308" t="s">
        <v>67</v>
      </c>
      <c r="AR27" s="308" t="s">
        <v>67</v>
      </c>
      <c r="AS27" s="308" t="s">
        <v>67</v>
      </c>
      <c r="AT27" s="308" t="s">
        <v>67</v>
      </c>
      <c r="AU27" s="308" t="s">
        <v>67</v>
      </c>
      <c r="AV27" s="308" t="s">
        <v>67</v>
      </c>
      <c r="AW27" s="308" t="s">
        <v>67</v>
      </c>
      <c r="AX27" s="308" t="s">
        <v>67</v>
      </c>
      <c r="AY27" s="308" t="s">
        <v>67</v>
      </c>
      <c r="AZ27" s="308" t="s">
        <v>67</v>
      </c>
      <c r="BA27" s="308" t="s">
        <v>67</v>
      </c>
      <c r="BB27" s="308" t="s">
        <v>67</v>
      </c>
      <c r="BC27" s="308" t="s">
        <v>67</v>
      </c>
      <c r="BD27" s="308" t="s">
        <v>67</v>
      </c>
      <c r="BE27" s="308" t="s">
        <v>67</v>
      </c>
      <c r="BF27" s="308" t="s">
        <v>67</v>
      </c>
      <c r="BG27" s="308" t="s">
        <v>67</v>
      </c>
      <c r="BH27" s="308" t="s">
        <v>67</v>
      </c>
      <c r="BI27" s="308" t="s">
        <v>67</v>
      </c>
      <c r="BJ27" s="308" t="s">
        <v>67</v>
      </c>
      <c r="BK27" s="308" t="s">
        <v>67</v>
      </c>
      <c r="BL27" s="308" t="s">
        <v>67</v>
      </c>
      <c r="BM27" s="308" t="s">
        <v>67</v>
      </c>
      <c r="BN27" s="308" t="s">
        <v>67</v>
      </c>
      <c r="BO27" s="308" t="s">
        <v>67</v>
      </c>
      <c r="BP27" s="308" t="s">
        <v>67</v>
      </c>
      <c r="BQ27" s="308" t="s">
        <v>67</v>
      </c>
      <c r="BR27" s="308" t="s">
        <v>67</v>
      </c>
      <c r="BS27" s="308" t="s">
        <v>67</v>
      </c>
      <c r="BT27" s="308" t="s">
        <v>67</v>
      </c>
      <c r="BU27" s="308" t="s">
        <v>665</v>
      </c>
      <c r="BV27" s="308" t="s">
        <v>67</v>
      </c>
      <c r="BW27" s="308" t="s">
        <v>665</v>
      </c>
      <c r="BX27" s="308" t="s">
        <v>67</v>
      </c>
      <c r="BY27" s="308" t="s">
        <v>67</v>
      </c>
      <c r="BZ27" s="308" t="s">
        <v>666</v>
      </c>
      <c r="CA27" s="308" t="s">
        <v>67</v>
      </c>
      <c r="CB27" s="308" t="s">
        <v>666</v>
      </c>
      <c r="CC27" s="308" t="s">
        <v>67</v>
      </c>
      <c r="CD27" s="308" t="s">
        <v>667</v>
      </c>
      <c r="CE27" s="308" t="s">
        <v>668</v>
      </c>
      <c r="CF27" s="308" t="s">
        <v>67</v>
      </c>
      <c r="CG27" s="308" t="s">
        <v>67</v>
      </c>
      <c r="CH27" s="308" t="s">
        <v>67</v>
      </c>
      <c r="CI27" s="308" t="s">
        <v>67</v>
      </c>
      <c r="CJ27" s="308" t="s">
        <v>67</v>
      </c>
      <c r="CK27" s="307" t="s">
        <v>669</v>
      </c>
      <c r="CY27" s="69"/>
    </row>
    <row r="28" spans="1:103" s="68" customFormat="1" ht="12.75" customHeight="1">
      <c r="A28" s="137" t="s">
        <v>181</v>
      </c>
      <c r="B28" s="306" t="s">
        <v>670</v>
      </c>
      <c r="C28" s="306" t="s">
        <v>671</v>
      </c>
      <c r="D28" s="306" t="s">
        <v>672</v>
      </c>
      <c r="E28" s="306" t="s">
        <v>673</v>
      </c>
      <c r="F28" s="306" t="s">
        <v>67</v>
      </c>
      <c r="G28" s="306" t="s">
        <v>67</v>
      </c>
      <c r="H28" s="308" t="s">
        <v>67</v>
      </c>
      <c r="I28" s="308" t="s">
        <v>67</v>
      </c>
      <c r="J28" s="308" t="s">
        <v>67</v>
      </c>
      <c r="K28" s="308" t="s">
        <v>67</v>
      </c>
      <c r="L28" s="308" t="s">
        <v>67</v>
      </c>
      <c r="M28" s="308" t="s">
        <v>67</v>
      </c>
      <c r="N28" s="308" t="s">
        <v>67</v>
      </c>
      <c r="O28" s="308" t="s">
        <v>67</v>
      </c>
      <c r="P28" s="308" t="s">
        <v>67</v>
      </c>
      <c r="Q28" s="308" t="s">
        <v>67</v>
      </c>
      <c r="R28" s="308" t="s">
        <v>67</v>
      </c>
      <c r="S28" s="308" t="s">
        <v>67</v>
      </c>
      <c r="T28" s="308" t="s">
        <v>67</v>
      </c>
      <c r="U28" s="308" t="s">
        <v>67</v>
      </c>
      <c r="V28" s="308" t="s">
        <v>67</v>
      </c>
      <c r="W28" s="308" t="s">
        <v>67</v>
      </c>
      <c r="X28" s="308" t="s">
        <v>67</v>
      </c>
      <c r="Y28" s="308" t="s">
        <v>67</v>
      </c>
      <c r="Z28" s="308" t="s">
        <v>67</v>
      </c>
      <c r="AA28" s="308" t="s">
        <v>67</v>
      </c>
      <c r="AB28" s="308" t="s">
        <v>67</v>
      </c>
      <c r="AC28" s="308" t="s">
        <v>67</v>
      </c>
      <c r="AD28" s="308" t="s">
        <v>67</v>
      </c>
      <c r="AE28" s="308" t="s">
        <v>67</v>
      </c>
      <c r="AF28" s="308" t="s">
        <v>67</v>
      </c>
      <c r="AG28" s="308" t="s">
        <v>67</v>
      </c>
      <c r="AH28" s="308" t="s">
        <v>67</v>
      </c>
      <c r="AI28" s="308" t="s">
        <v>67</v>
      </c>
      <c r="AJ28" s="308" t="s">
        <v>67</v>
      </c>
      <c r="AK28" s="308" t="s">
        <v>67</v>
      </c>
      <c r="AL28" s="308" t="s">
        <v>67</v>
      </c>
      <c r="AM28" s="308" t="s">
        <v>67</v>
      </c>
      <c r="AN28" s="308" t="s">
        <v>67</v>
      </c>
      <c r="AO28" s="308" t="s">
        <v>67</v>
      </c>
      <c r="AP28" s="308" t="s">
        <v>67</v>
      </c>
      <c r="AQ28" s="308" t="s">
        <v>67</v>
      </c>
      <c r="AR28" s="308" t="s">
        <v>67</v>
      </c>
      <c r="AS28" s="308" t="s">
        <v>67</v>
      </c>
      <c r="AT28" s="308" t="s">
        <v>67</v>
      </c>
      <c r="AU28" s="308" t="s">
        <v>67</v>
      </c>
      <c r="AV28" s="308" t="s">
        <v>67</v>
      </c>
      <c r="AW28" s="308" t="s">
        <v>67</v>
      </c>
      <c r="AX28" s="308" t="s">
        <v>67</v>
      </c>
      <c r="AY28" s="308" t="s">
        <v>67</v>
      </c>
      <c r="AZ28" s="308" t="s">
        <v>67</v>
      </c>
      <c r="BA28" s="308" t="s">
        <v>67</v>
      </c>
      <c r="BB28" s="308" t="s">
        <v>67</v>
      </c>
      <c r="BC28" s="308" t="s">
        <v>67</v>
      </c>
      <c r="BD28" s="308" t="s">
        <v>67</v>
      </c>
      <c r="BE28" s="308" t="s">
        <v>67</v>
      </c>
      <c r="BF28" s="308" t="s">
        <v>67</v>
      </c>
      <c r="BG28" s="308" t="s">
        <v>67</v>
      </c>
      <c r="BH28" s="308" t="s">
        <v>67</v>
      </c>
      <c r="BI28" s="308" t="s">
        <v>67</v>
      </c>
      <c r="BJ28" s="308" t="s">
        <v>67</v>
      </c>
      <c r="BK28" s="308" t="s">
        <v>67</v>
      </c>
      <c r="BL28" s="308" t="s">
        <v>67</v>
      </c>
      <c r="BM28" s="308" t="s">
        <v>67</v>
      </c>
      <c r="BN28" s="308" t="s">
        <v>67</v>
      </c>
      <c r="BO28" s="308" t="s">
        <v>67</v>
      </c>
      <c r="BP28" s="308" t="s">
        <v>67</v>
      </c>
      <c r="BQ28" s="308" t="s">
        <v>67</v>
      </c>
      <c r="BR28" s="308" t="s">
        <v>67</v>
      </c>
      <c r="BS28" s="308" t="s">
        <v>67</v>
      </c>
      <c r="BT28" s="308" t="s">
        <v>67</v>
      </c>
      <c r="BU28" s="308" t="s">
        <v>67</v>
      </c>
      <c r="BV28" s="308" t="s">
        <v>67</v>
      </c>
      <c r="BW28" s="308" t="s">
        <v>67</v>
      </c>
      <c r="BX28" s="308" t="s">
        <v>67</v>
      </c>
      <c r="BY28" s="308" t="s">
        <v>67</v>
      </c>
      <c r="BZ28" s="308" t="s">
        <v>265</v>
      </c>
      <c r="CA28" s="308" t="s">
        <v>67</v>
      </c>
      <c r="CB28" s="308" t="s">
        <v>265</v>
      </c>
      <c r="CC28" s="308" t="s">
        <v>67</v>
      </c>
      <c r="CD28" s="308" t="s">
        <v>674</v>
      </c>
      <c r="CE28" s="308" t="s">
        <v>205</v>
      </c>
      <c r="CF28" s="308" t="s">
        <v>67</v>
      </c>
      <c r="CG28" s="308" t="s">
        <v>67</v>
      </c>
      <c r="CH28" s="308" t="s">
        <v>67</v>
      </c>
      <c r="CI28" s="308" t="s">
        <v>67</v>
      </c>
      <c r="CJ28" s="308" t="s">
        <v>67</v>
      </c>
      <c r="CK28" s="307" t="s">
        <v>675</v>
      </c>
      <c r="CY28" s="69"/>
    </row>
    <row r="29" spans="1:103" s="68" customFormat="1" ht="12.75" customHeight="1">
      <c r="A29" s="137">
        <v>0</v>
      </c>
      <c r="B29" s="306" t="s">
        <v>676</v>
      </c>
      <c r="C29" s="306" t="s">
        <v>677</v>
      </c>
      <c r="D29" s="306" t="s">
        <v>678</v>
      </c>
      <c r="E29" s="306" t="s">
        <v>67</v>
      </c>
      <c r="F29" s="306" t="s">
        <v>67</v>
      </c>
      <c r="G29" s="306" t="s">
        <v>67</v>
      </c>
      <c r="H29" s="308" t="s">
        <v>67</v>
      </c>
      <c r="I29" s="308" t="s">
        <v>67</v>
      </c>
      <c r="J29" s="308" t="s">
        <v>67</v>
      </c>
      <c r="K29" s="308" t="s">
        <v>67</v>
      </c>
      <c r="L29" s="308" t="s">
        <v>67</v>
      </c>
      <c r="M29" s="308" t="s">
        <v>67</v>
      </c>
      <c r="N29" s="308" t="s">
        <v>67</v>
      </c>
      <c r="O29" s="308" t="s">
        <v>67</v>
      </c>
      <c r="P29" s="308" t="s">
        <v>67</v>
      </c>
      <c r="Q29" s="308" t="s">
        <v>67</v>
      </c>
      <c r="R29" s="308" t="s">
        <v>67</v>
      </c>
      <c r="S29" s="308" t="s">
        <v>67</v>
      </c>
      <c r="T29" s="308" t="s">
        <v>67</v>
      </c>
      <c r="U29" s="308" t="s">
        <v>67</v>
      </c>
      <c r="V29" s="308" t="s">
        <v>67</v>
      </c>
      <c r="W29" s="308" t="s">
        <v>67</v>
      </c>
      <c r="X29" s="308" t="s">
        <v>67</v>
      </c>
      <c r="Y29" s="308" t="s">
        <v>67</v>
      </c>
      <c r="Z29" s="308" t="s">
        <v>67</v>
      </c>
      <c r="AA29" s="308" t="s">
        <v>67</v>
      </c>
      <c r="AB29" s="308" t="s">
        <v>67</v>
      </c>
      <c r="AC29" s="308" t="s">
        <v>67</v>
      </c>
      <c r="AD29" s="308" t="s">
        <v>67</v>
      </c>
      <c r="AE29" s="308" t="s">
        <v>67</v>
      </c>
      <c r="AF29" s="308" t="s">
        <v>67</v>
      </c>
      <c r="AG29" s="308" t="s">
        <v>67</v>
      </c>
      <c r="AH29" s="308" t="s">
        <v>67</v>
      </c>
      <c r="AI29" s="308" t="s">
        <v>67</v>
      </c>
      <c r="AJ29" s="308" t="s">
        <v>67</v>
      </c>
      <c r="AK29" s="308" t="s">
        <v>67</v>
      </c>
      <c r="AL29" s="308" t="s">
        <v>67</v>
      </c>
      <c r="AM29" s="308" t="s">
        <v>67</v>
      </c>
      <c r="AN29" s="308" t="s">
        <v>67</v>
      </c>
      <c r="AO29" s="308" t="s">
        <v>67</v>
      </c>
      <c r="AP29" s="308" t="s">
        <v>67</v>
      </c>
      <c r="AQ29" s="308" t="s">
        <v>67</v>
      </c>
      <c r="AR29" s="308" t="s">
        <v>67</v>
      </c>
      <c r="AS29" s="308" t="s">
        <v>67</v>
      </c>
      <c r="AT29" s="308" t="s">
        <v>67</v>
      </c>
      <c r="AU29" s="308" t="s">
        <v>67</v>
      </c>
      <c r="AV29" s="308" t="s">
        <v>67</v>
      </c>
      <c r="AW29" s="308" t="s">
        <v>67</v>
      </c>
      <c r="AX29" s="308" t="s">
        <v>67</v>
      </c>
      <c r="AY29" s="308" t="s">
        <v>67</v>
      </c>
      <c r="AZ29" s="308" t="s">
        <v>67</v>
      </c>
      <c r="BA29" s="308" t="s">
        <v>67</v>
      </c>
      <c r="BB29" s="308" t="s">
        <v>67</v>
      </c>
      <c r="BC29" s="308" t="s">
        <v>67</v>
      </c>
      <c r="BD29" s="308" t="s">
        <v>67</v>
      </c>
      <c r="BE29" s="308" t="s">
        <v>67</v>
      </c>
      <c r="BF29" s="308" t="s">
        <v>67</v>
      </c>
      <c r="BG29" s="308" t="s">
        <v>67</v>
      </c>
      <c r="BH29" s="308" t="s">
        <v>67</v>
      </c>
      <c r="BI29" s="308" t="s">
        <v>67</v>
      </c>
      <c r="BJ29" s="308" t="s">
        <v>67</v>
      </c>
      <c r="BK29" s="308" t="s">
        <v>67</v>
      </c>
      <c r="BL29" s="308" t="s">
        <v>67</v>
      </c>
      <c r="BM29" s="308" t="s">
        <v>67</v>
      </c>
      <c r="BN29" s="308" t="s">
        <v>67</v>
      </c>
      <c r="BO29" s="308" t="s">
        <v>67</v>
      </c>
      <c r="BP29" s="308" t="s">
        <v>67</v>
      </c>
      <c r="BQ29" s="308" t="s">
        <v>67</v>
      </c>
      <c r="BR29" s="308" t="s">
        <v>67</v>
      </c>
      <c r="BS29" s="308" t="s">
        <v>67</v>
      </c>
      <c r="BT29" s="308" t="s">
        <v>67</v>
      </c>
      <c r="BU29" s="308" t="s">
        <v>67</v>
      </c>
      <c r="BV29" s="308" t="s">
        <v>67</v>
      </c>
      <c r="BW29" s="308" t="s">
        <v>67</v>
      </c>
      <c r="BX29" s="308" t="s">
        <v>67</v>
      </c>
      <c r="BY29" s="308" t="s">
        <v>67</v>
      </c>
      <c r="BZ29" s="308" t="s">
        <v>679</v>
      </c>
      <c r="CA29" s="308" t="s">
        <v>67</v>
      </c>
      <c r="CB29" s="308" t="s">
        <v>679</v>
      </c>
      <c r="CC29" s="308" t="s">
        <v>67</v>
      </c>
      <c r="CD29" s="308" t="s">
        <v>666</v>
      </c>
      <c r="CE29" s="308" t="s">
        <v>668</v>
      </c>
      <c r="CF29" s="308" t="s">
        <v>67</v>
      </c>
      <c r="CG29" s="308" t="s">
        <v>67</v>
      </c>
      <c r="CH29" s="308" t="s">
        <v>67</v>
      </c>
      <c r="CI29" s="308" t="s">
        <v>67</v>
      </c>
      <c r="CJ29" s="308" t="s">
        <v>67</v>
      </c>
      <c r="CK29" s="307" t="s">
        <v>669</v>
      </c>
      <c r="CY29" s="69"/>
    </row>
    <row r="30" spans="1:103" s="68" customFormat="1" ht="12.75" customHeight="1">
      <c r="A30" s="137">
        <v>0</v>
      </c>
      <c r="B30" s="306" t="s">
        <v>680</v>
      </c>
      <c r="C30" s="306" t="s">
        <v>681</v>
      </c>
      <c r="D30" s="306" t="s">
        <v>682</v>
      </c>
      <c r="E30" s="306" t="s">
        <v>67</v>
      </c>
      <c r="F30" s="306" t="s">
        <v>67</v>
      </c>
      <c r="G30" s="306" t="s">
        <v>67</v>
      </c>
      <c r="H30" s="308" t="s">
        <v>67</v>
      </c>
      <c r="I30" s="308" t="s">
        <v>67</v>
      </c>
      <c r="J30" s="308" t="s">
        <v>67</v>
      </c>
      <c r="K30" s="308" t="s">
        <v>67</v>
      </c>
      <c r="L30" s="308" t="s">
        <v>67</v>
      </c>
      <c r="M30" s="308" t="s">
        <v>67</v>
      </c>
      <c r="N30" s="308" t="s">
        <v>67</v>
      </c>
      <c r="O30" s="308" t="s">
        <v>67</v>
      </c>
      <c r="P30" s="308" t="s">
        <v>67</v>
      </c>
      <c r="Q30" s="308" t="s">
        <v>67</v>
      </c>
      <c r="R30" s="308" t="s">
        <v>67</v>
      </c>
      <c r="S30" s="308" t="s">
        <v>67</v>
      </c>
      <c r="T30" s="308" t="s">
        <v>67</v>
      </c>
      <c r="U30" s="308" t="s">
        <v>67</v>
      </c>
      <c r="V30" s="308" t="s">
        <v>67</v>
      </c>
      <c r="W30" s="308" t="s">
        <v>67</v>
      </c>
      <c r="X30" s="308" t="s">
        <v>67</v>
      </c>
      <c r="Y30" s="308" t="s">
        <v>67</v>
      </c>
      <c r="Z30" s="308" t="s">
        <v>67</v>
      </c>
      <c r="AA30" s="308" t="s">
        <v>67</v>
      </c>
      <c r="AB30" s="308" t="s">
        <v>67</v>
      </c>
      <c r="AC30" s="308" t="s">
        <v>67</v>
      </c>
      <c r="AD30" s="308" t="s">
        <v>67</v>
      </c>
      <c r="AE30" s="308" t="s">
        <v>67</v>
      </c>
      <c r="AF30" s="308" t="s">
        <v>67</v>
      </c>
      <c r="AG30" s="308" t="s">
        <v>67</v>
      </c>
      <c r="AH30" s="308" t="s">
        <v>67</v>
      </c>
      <c r="AI30" s="308" t="s">
        <v>67</v>
      </c>
      <c r="AJ30" s="308" t="s">
        <v>67</v>
      </c>
      <c r="AK30" s="308" t="s">
        <v>67</v>
      </c>
      <c r="AL30" s="308" t="s">
        <v>67</v>
      </c>
      <c r="AM30" s="308" t="s">
        <v>67</v>
      </c>
      <c r="AN30" s="308" t="s">
        <v>67</v>
      </c>
      <c r="AO30" s="308" t="s">
        <v>67</v>
      </c>
      <c r="AP30" s="308" t="s">
        <v>67</v>
      </c>
      <c r="AQ30" s="308" t="s">
        <v>67</v>
      </c>
      <c r="AR30" s="308" t="s">
        <v>67</v>
      </c>
      <c r="AS30" s="308" t="s">
        <v>67</v>
      </c>
      <c r="AT30" s="308" t="s">
        <v>67</v>
      </c>
      <c r="AU30" s="308" t="s">
        <v>67</v>
      </c>
      <c r="AV30" s="308" t="s">
        <v>67</v>
      </c>
      <c r="AW30" s="308" t="s">
        <v>67</v>
      </c>
      <c r="AX30" s="308" t="s">
        <v>67</v>
      </c>
      <c r="AY30" s="308" t="s">
        <v>67</v>
      </c>
      <c r="AZ30" s="308" t="s">
        <v>67</v>
      </c>
      <c r="BA30" s="308" t="s">
        <v>67</v>
      </c>
      <c r="BB30" s="308" t="s">
        <v>67</v>
      </c>
      <c r="BC30" s="308" t="s">
        <v>67</v>
      </c>
      <c r="BD30" s="308" t="s">
        <v>67</v>
      </c>
      <c r="BE30" s="308" t="s">
        <v>67</v>
      </c>
      <c r="BF30" s="308" t="s">
        <v>67</v>
      </c>
      <c r="BG30" s="308" t="s">
        <v>67</v>
      </c>
      <c r="BH30" s="308" t="s">
        <v>67</v>
      </c>
      <c r="BI30" s="308" t="s">
        <v>67</v>
      </c>
      <c r="BJ30" s="308" t="s">
        <v>67</v>
      </c>
      <c r="BK30" s="308" t="s">
        <v>67</v>
      </c>
      <c r="BL30" s="308" t="s">
        <v>67</v>
      </c>
      <c r="BM30" s="308" t="s">
        <v>67</v>
      </c>
      <c r="BN30" s="308" t="s">
        <v>67</v>
      </c>
      <c r="BO30" s="308" t="s">
        <v>67</v>
      </c>
      <c r="BP30" s="308" t="s">
        <v>67</v>
      </c>
      <c r="BQ30" s="308" t="s">
        <v>67</v>
      </c>
      <c r="BR30" s="308" t="s">
        <v>67</v>
      </c>
      <c r="BS30" s="308" t="s">
        <v>67</v>
      </c>
      <c r="BT30" s="308" t="s">
        <v>67</v>
      </c>
      <c r="BU30" s="308" t="s">
        <v>67</v>
      </c>
      <c r="BV30" s="308" t="s">
        <v>67</v>
      </c>
      <c r="BW30" s="308" t="s">
        <v>67</v>
      </c>
      <c r="BX30" s="308" t="s">
        <v>67</v>
      </c>
      <c r="BY30" s="308" t="s">
        <v>67</v>
      </c>
      <c r="BZ30" s="308" t="s">
        <v>551</v>
      </c>
      <c r="CA30" s="308" t="s">
        <v>67</v>
      </c>
      <c r="CB30" s="308" t="s">
        <v>551</v>
      </c>
      <c r="CC30" s="308" t="s">
        <v>67</v>
      </c>
      <c r="CD30" s="308" t="s">
        <v>265</v>
      </c>
      <c r="CE30" s="308" t="s">
        <v>205</v>
      </c>
      <c r="CF30" s="308" t="s">
        <v>67</v>
      </c>
      <c r="CG30" s="308" t="s">
        <v>67</v>
      </c>
      <c r="CH30" s="308" t="s">
        <v>67</v>
      </c>
      <c r="CI30" s="308" t="s">
        <v>67</v>
      </c>
      <c r="CJ30" s="308" t="s">
        <v>67</v>
      </c>
      <c r="CK30" s="307" t="s">
        <v>675</v>
      </c>
      <c r="CY30" s="69"/>
    </row>
    <row r="31" spans="1:103" s="68" customFormat="1" ht="12.75" customHeight="1" thickBot="1">
      <c r="A31" s="137">
        <v>0</v>
      </c>
      <c r="B31" s="306" t="s">
        <v>683</v>
      </c>
      <c r="C31" s="306" t="s">
        <v>684</v>
      </c>
      <c r="D31" s="306" t="s">
        <v>685</v>
      </c>
      <c r="E31" s="306" t="s">
        <v>67</v>
      </c>
      <c r="F31" s="306" t="s">
        <v>67</v>
      </c>
      <c r="G31" s="306" t="s">
        <v>67</v>
      </c>
      <c r="H31" s="308" t="s">
        <v>67</v>
      </c>
      <c r="I31" s="308" t="s">
        <v>67</v>
      </c>
      <c r="J31" s="308" t="s">
        <v>67</v>
      </c>
      <c r="K31" s="308" t="s">
        <v>67</v>
      </c>
      <c r="L31" s="308" t="s">
        <v>67</v>
      </c>
      <c r="M31" s="308" t="s">
        <v>67</v>
      </c>
      <c r="N31" s="308" t="s">
        <v>67</v>
      </c>
      <c r="O31" s="308" t="s">
        <v>67</v>
      </c>
      <c r="P31" s="308" t="s">
        <v>67</v>
      </c>
      <c r="Q31" s="308" t="s">
        <v>67</v>
      </c>
      <c r="R31" s="308" t="s">
        <v>67</v>
      </c>
      <c r="S31" s="308" t="s">
        <v>67</v>
      </c>
      <c r="T31" s="308" t="s">
        <v>67</v>
      </c>
      <c r="U31" s="308" t="s">
        <v>67</v>
      </c>
      <c r="V31" s="308" t="s">
        <v>67</v>
      </c>
      <c r="W31" s="308" t="s">
        <v>67</v>
      </c>
      <c r="X31" s="308" t="s">
        <v>67</v>
      </c>
      <c r="Y31" s="308" t="s">
        <v>67</v>
      </c>
      <c r="Z31" s="308" t="s">
        <v>67</v>
      </c>
      <c r="AA31" s="308" t="s">
        <v>67</v>
      </c>
      <c r="AB31" s="308" t="s">
        <v>67</v>
      </c>
      <c r="AC31" s="308" t="s">
        <v>67</v>
      </c>
      <c r="AD31" s="308" t="s">
        <v>67</v>
      </c>
      <c r="AE31" s="308" t="s">
        <v>67</v>
      </c>
      <c r="AF31" s="308" t="s">
        <v>67</v>
      </c>
      <c r="AG31" s="308" t="s">
        <v>67</v>
      </c>
      <c r="AH31" s="308" t="s">
        <v>67</v>
      </c>
      <c r="AI31" s="308" t="s">
        <v>67</v>
      </c>
      <c r="AJ31" s="308" t="s">
        <v>67</v>
      </c>
      <c r="AK31" s="308" t="s">
        <v>67</v>
      </c>
      <c r="AL31" s="308" t="s">
        <v>67</v>
      </c>
      <c r="AM31" s="308" t="s">
        <v>67</v>
      </c>
      <c r="AN31" s="308" t="s">
        <v>67</v>
      </c>
      <c r="AO31" s="308" t="s">
        <v>67</v>
      </c>
      <c r="AP31" s="308" t="s">
        <v>67</v>
      </c>
      <c r="AQ31" s="308" t="s">
        <v>67</v>
      </c>
      <c r="AR31" s="308" t="s">
        <v>67</v>
      </c>
      <c r="AS31" s="308" t="s">
        <v>67</v>
      </c>
      <c r="AT31" s="308" t="s">
        <v>67</v>
      </c>
      <c r="AU31" s="308" t="s">
        <v>67</v>
      </c>
      <c r="AV31" s="308" t="s">
        <v>67</v>
      </c>
      <c r="AW31" s="308" t="s">
        <v>67</v>
      </c>
      <c r="AX31" s="308" t="s">
        <v>67</v>
      </c>
      <c r="AY31" s="308" t="s">
        <v>67</v>
      </c>
      <c r="AZ31" s="308" t="s">
        <v>67</v>
      </c>
      <c r="BA31" s="308" t="s">
        <v>67</v>
      </c>
      <c r="BB31" s="308" t="s">
        <v>67</v>
      </c>
      <c r="BC31" s="308" t="s">
        <v>67</v>
      </c>
      <c r="BD31" s="308" t="s">
        <v>67</v>
      </c>
      <c r="BE31" s="308" t="s">
        <v>67</v>
      </c>
      <c r="BF31" s="308" t="s">
        <v>67</v>
      </c>
      <c r="BG31" s="308" t="s">
        <v>67</v>
      </c>
      <c r="BH31" s="308" t="s">
        <v>67</v>
      </c>
      <c r="BI31" s="308" t="s">
        <v>67</v>
      </c>
      <c r="BJ31" s="308" t="s">
        <v>67</v>
      </c>
      <c r="BK31" s="308" t="s">
        <v>67</v>
      </c>
      <c r="BL31" s="308" t="s">
        <v>67</v>
      </c>
      <c r="BM31" s="308" t="s">
        <v>67</v>
      </c>
      <c r="BN31" s="308" t="s">
        <v>67</v>
      </c>
      <c r="BO31" s="308" t="s">
        <v>67</v>
      </c>
      <c r="BP31" s="308" t="s">
        <v>67</v>
      </c>
      <c r="BQ31" s="308" t="s">
        <v>67</v>
      </c>
      <c r="BR31" s="308" t="s">
        <v>67</v>
      </c>
      <c r="BS31" s="308" t="s">
        <v>67</v>
      </c>
      <c r="BT31" s="308" t="s">
        <v>67</v>
      </c>
      <c r="BU31" s="308" t="s">
        <v>67</v>
      </c>
      <c r="BV31" s="308" t="s">
        <v>67</v>
      </c>
      <c r="BW31" s="308" t="s">
        <v>67</v>
      </c>
      <c r="BX31" s="308" t="s">
        <v>67</v>
      </c>
      <c r="BY31" s="308" t="s">
        <v>67</v>
      </c>
      <c r="BZ31" s="308" t="s">
        <v>686</v>
      </c>
      <c r="CA31" s="308" t="s">
        <v>67</v>
      </c>
      <c r="CB31" s="308" t="s">
        <v>687</v>
      </c>
      <c r="CC31" s="308" t="s">
        <v>67</v>
      </c>
      <c r="CD31" s="308" t="s">
        <v>688</v>
      </c>
      <c r="CE31" s="308" t="s">
        <v>457</v>
      </c>
      <c r="CF31" s="308" t="s">
        <v>67</v>
      </c>
      <c r="CG31" s="308" t="s">
        <v>67</v>
      </c>
      <c r="CH31" s="308" t="s">
        <v>67</v>
      </c>
      <c r="CI31" s="308" t="s">
        <v>67</v>
      </c>
      <c r="CJ31" s="308" t="s">
        <v>67</v>
      </c>
      <c r="CK31" s="307" t="s">
        <v>689</v>
      </c>
      <c r="CY31" s="69"/>
    </row>
    <row r="32" spans="1:103" s="70" customFormat="1" ht="13.5" thickTop="1" thickBot="1">
      <c r="A32" s="137">
        <v>0</v>
      </c>
      <c r="B32" s="302" t="s">
        <v>690</v>
      </c>
      <c r="C32" s="302" t="s">
        <v>691</v>
      </c>
      <c r="D32" s="302" t="s">
        <v>692</v>
      </c>
      <c r="E32" s="303" t="s">
        <v>67</v>
      </c>
      <c r="F32" s="303" t="s">
        <v>67</v>
      </c>
      <c r="G32" s="303" t="s">
        <v>67</v>
      </c>
      <c r="H32" s="305" t="s">
        <v>67</v>
      </c>
      <c r="I32" s="305" t="s">
        <v>67</v>
      </c>
      <c r="J32" s="305" t="s">
        <v>67</v>
      </c>
      <c r="K32" s="305" t="s">
        <v>67</v>
      </c>
      <c r="L32" s="305" t="s">
        <v>67</v>
      </c>
      <c r="M32" s="305" t="s">
        <v>67</v>
      </c>
      <c r="N32" s="305" t="s">
        <v>67</v>
      </c>
      <c r="O32" s="305" t="s">
        <v>67</v>
      </c>
      <c r="P32" s="305" t="s">
        <v>67</v>
      </c>
      <c r="Q32" s="305" t="s">
        <v>67</v>
      </c>
      <c r="R32" s="305" t="s">
        <v>67</v>
      </c>
      <c r="S32" s="305" t="s">
        <v>67</v>
      </c>
      <c r="T32" s="305" t="s">
        <v>67</v>
      </c>
      <c r="U32" s="305" t="s">
        <v>67</v>
      </c>
      <c r="V32" s="305" t="s">
        <v>67</v>
      </c>
      <c r="W32" s="305" t="s">
        <v>67</v>
      </c>
      <c r="X32" s="305" t="s">
        <v>67</v>
      </c>
      <c r="Y32" s="305" t="s">
        <v>67</v>
      </c>
      <c r="Z32" s="305" t="s">
        <v>67</v>
      </c>
      <c r="AA32" s="305" t="s">
        <v>67</v>
      </c>
      <c r="AB32" s="305" t="s">
        <v>67</v>
      </c>
      <c r="AC32" s="305" t="s">
        <v>67</v>
      </c>
      <c r="AD32" s="305" t="s">
        <v>67</v>
      </c>
      <c r="AE32" s="305" t="s">
        <v>67</v>
      </c>
      <c r="AF32" s="305" t="s">
        <v>67</v>
      </c>
      <c r="AG32" s="305" t="s">
        <v>67</v>
      </c>
      <c r="AH32" s="305" t="s">
        <v>67</v>
      </c>
      <c r="AI32" s="305" t="s">
        <v>67</v>
      </c>
      <c r="AJ32" s="305" t="s">
        <v>67</v>
      </c>
      <c r="AK32" s="305" t="s">
        <v>67</v>
      </c>
      <c r="AL32" s="305" t="s">
        <v>67</v>
      </c>
      <c r="AM32" s="305" t="s">
        <v>67</v>
      </c>
      <c r="AN32" s="305" t="s">
        <v>67</v>
      </c>
      <c r="AO32" s="305" t="s">
        <v>67</v>
      </c>
      <c r="AP32" s="305" t="s">
        <v>67</v>
      </c>
      <c r="AQ32" s="305" t="s">
        <v>67</v>
      </c>
      <c r="AR32" s="305" t="s">
        <v>67</v>
      </c>
      <c r="AS32" s="305" t="s">
        <v>67</v>
      </c>
      <c r="AT32" s="305" t="s">
        <v>67</v>
      </c>
      <c r="AU32" s="305" t="s">
        <v>67</v>
      </c>
      <c r="AV32" s="305" t="s">
        <v>67</v>
      </c>
      <c r="AW32" s="305" t="s">
        <v>67</v>
      </c>
      <c r="AX32" s="305" t="s">
        <v>67</v>
      </c>
      <c r="AY32" s="305" t="s">
        <v>67</v>
      </c>
      <c r="AZ32" s="305" t="s">
        <v>67</v>
      </c>
      <c r="BA32" s="305" t="s">
        <v>67</v>
      </c>
      <c r="BB32" s="305" t="s">
        <v>67</v>
      </c>
      <c r="BC32" s="305" t="s">
        <v>67</v>
      </c>
      <c r="BD32" s="305" t="s">
        <v>67</v>
      </c>
      <c r="BE32" s="305" t="s">
        <v>67</v>
      </c>
      <c r="BF32" s="305" t="s">
        <v>67</v>
      </c>
      <c r="BG32" s="305" t="s">
        <v>67</v>
      </c>
      <c r="BH32" s="305" t="s">
        <v>67</v>
      </c>
      <c r="BI32" s="305" t="s">
        <v>67</v>
      </c>
      <c r="BJ32" s="305" t="s">
        <v>67</v>
      </c>
      <c r="BK32" s="305" t="s">
        <v>67</v>
      </c>
      <c r="BL32" s="305" t="s">
        <v>67</v>
      </c>
      <c r="BM32" s="305" t="s">
        <v>67</v>
      </c>
      <c r="BN32" s="305" t="s">
        <v>67</v>
      </c>
      <c r="BO32" s="305" t="s">
        <v>67</v>
      </c>
      <c r="BP32" s="305" t="s">
        <v>67</v>
      </c>
      <c r="BQ32" s="305" t="s">
        <v>67</v>
      </c>
      <c r="BR32" s="305" t="s">
        <v>67</v>
      </c>
      <c r="BS32" s="305" t="s">
        <v>67</v>
      </c>
      <c r="BT32" s="305" t="s">
        <v>67</v>
      </c>
      <c r="BU32" s="305" t="s">
        <v>67</v>
      </c>
      <c r="BV32" s="305" t="s">
        <v>67</v>
      </c>
      <c r="BW32" s="305" t="s">
        <v>67</v>
      </c>
      <c r="BX32" s="305" t="s">
        <v>67</v>
      </c>
      <c r="BY32" s="305" t="s">
        <v>67</v>
      </c>
      <c r="BZ32" s="305" t="s">
        <v>67</v>
      </c>
      <c r="CA32" s="305" t="s">
        <v>67</v>
      </c>
      <c r="CB32" s="305" t="s">
        <v>67</v>
      </c>
      <c r="CC32" s="305" t="s">
        <v>67</v>
      </c>
      <c r="CD32" s="305" t="s">
        <v>539</v>
      </c>
      <c r="CE32" s="305" t="s">
        <v>693</v>
      </c>
      <c r="CF32" s="305" t="s">
        <v>67</v>
      </c>
      <c r="CG32" s="305" t="s">
        <v>67</v>
      </c>
      <c r="CH32" s="305" t="s">
        <v>67</v>
      </c>
      <c r="CI32" s="305" t="s">
        <v>67</v>
      </c>
      <c r="CJ32" s="305" t="s">
        <v>67</v>
      </c>
      <c r="CK32" s="304" t="s">
        <v>694</v>
      </c>
      <c r="CY32" s="71"/>
    </row>
    <row r="33" spans="1:103" s="68" customFormat="1" ht="12.75" customHeight="1" thickTop="1">
      <c r="A33" s="137" t="s">
        <v>181</v>
      </c>
      <c r="B33" s="306" t="s">
        <v>695</v>
      </c>
      <c r="C33" s="306" t="s">
        <v>696</v>
      </c>
      <c r="D33" s="306" t="s">
        <v>697</v>
      </c>
      <c r="E33" s="306" t="s">
        <v>67</v>
      </c>
      <c r="F33" s="306" t="s">
        <v>67</v>
      </c>
      <c r="G33" s="306" t="s">
        <v>67</v>
      </c>
      <c r="H33" s="308" t="s">
        <v>67</v>
      </c>
      <c r="I33" s="308" t="s">
        <v>67</v>
      </c>
      <c r="J33" s="308" t="s">
        <v>67</v>
      </c>
      <c r="K33" s="308" t="s">
        <v>67</v>
      </c>
      <c r="L33" s="308" t="s">
        <v>67</v>
      </c>
      <c r="M33" s="308" t="s">
        <v>67</v>
      </c>
      <c r="N33" s="308" t="s">
        <v>67</v>
      </c>
      <c r="O33" s="308" t="s">
        <v>67</v>
      </c>
      <c r="P33" s="308" t="s">
        <v>67</v>
      </c>
      <c r="Q33" s="308" t="s">
        <v>67</v>
      </c>
      <c r="R33" s="308" t="s">
        <v>67</v>
      </c>
      <c r="S33" s="308" t="s">
        <v>67</v>
      </c>
      <c r="T33" s="308" t="s">
        <v>67</v>
      </c>
      <c r="U33" s="308" t="s">
        <v>67</v>
      </c>
      <c r="V33" s="308" t="s">
        <v>67</v>
      </c>
      <c r="W33" s="308" t="s">
        <v>67</v>
      </c>
      <c r="X33" s="308" t="s">
        <v>67</v>
      </c>
      <c r="Y33" s="308" t="s">
        <v>67</v>
      </c>
      <c r="Z33" s="308" t="s">
        <v>67</v>
      </c>
      <c r="AA33" s="308" t="s">
        <v>67</v>
      </c>
      <c r="AB33" s="308" t="s">
        <v>67</v>
      </c>
      <c r="AC33" s="308" t="s">
        <v>67</v>
      </c>
      <c r="AD33" s="308" t="s">
        <v>67</v>
      </c>
      <c r="AE33" s="308" t="s">
        <v>67</v>
      </c>
      <c r="AF33" s="308" t="s">
        <v>67</v>
      </c>
      <c r="AG33" s="308" t="s">
        <v>67</v>
      </c>
      <c r="AH33" s="308" t="s">
        <v>67</v>
      </c>
      <c r="AI33" s="308" t="s">
        <v>67</v>
      </c>
      <c r="AJ33" s="308" t="s">
        <v>67</v>
      </c>
      <c r="AK33" s="308" t="s">
        <v>67</v>
      </c>
      <c r="AL33" s="308" t="s">
        <v>67</v>
      </c>
      <c r="AM33" s="308" t="s">
        <v>67</v>
      </c>
      <c r="AN33" s="308" t="s">
        <v>67</v>
      </c>
      <c r="AO33" s="308" t="s">
        <v>67</v>
      </c>
      <c r="AP33" s="308" t="s">
        <v>67</v>
      </c>
      <c r="AQ33" s="308" t="s">
        <v>67</v>
      </c>
      <c r="AR33" s="308" t="s">
        <v>67</v>
      </c>
      <c r="AS33" s="308" t="s">
        <v>67</v>
      </c>
      <c r="AT33" s="308" t="s">
        <v>67</v>
      </c>
      <c r="AU33" s="308" t="s">
        <v>67</v>
      </c>
      <c r="AV33" s="308" t="s">
        <v>67</v>
      </c>
      <c r="AW33" s="308" t="s">
        <v>67</v>
      </c>
      <c r="AX33" s="308" t="s">
        <v>67</v>
      </c>
      <c r="AY33" s="308" t="s">
        <v>67</v>
      </c>
      <c r="AZ33" s="308" t="s">
        <v>67</v>
      </c>
      <c r="BA33" s="308" t="s">
        <v>67</v>
      </c>
      <c r="BB33" s="308" t="s">
        <v>67</v>
      </c>
      <c r="BC33" s="308" t="s">
        <v>67</v>
      </c>
      <c r="BD33" s="308" t="s">
        <v>67</v>
      </c>
      <c r="BE33" s="308" t="s">
        <v>67</v>
      </c>
      <c r="BF33" s="308" t="s">
        <v>67</v>
      </c>
      <c r="BG33" s="308" t="s">
        <v>67</v>
      </c>
      <c r="BH33" s="308" t="s">
        <v>67</v>
      </c>
      <c r="BI33" s="308" t="s">
        <v>67</v>
      </c>
      <c r="BJ33" s="308" t="s">
        <v>67</v>
      </c>
      <c r="BK33" s="308" t="s">
        <v>67</v>
      </c>
      <c r="BL33" s="308" t="s">
        <v>67</v>
      </c>
      <c r="BM33" s="308" t="s">
        <v>67</v>
      </c>
      <c r="BN33" s="308" t="s">
        <v>67</v>
      </c>
      <c r="BO33" s="308" t="s">
        <v>67</v>
      </c>
      <c r="BP33" s="308" t="s">
        <v>67</v>
      </c>
      <c r="BQ33" s="308" t="s">
        <v>67</v>
      </c>
      <c r="BR33" s="308" t="s">
        <v>67</v>
      </c>
      <c r="BS33" s="308" t="s">
        <v>67</v>
      </c>
      <c r="BT33" s="308" t="s">
        <v>67</v>
      </c>
      <c r="BU33" s="308" t="s">
        <v>67</v>
      </c>
      <c r="BV33" s="308" t="s">
        <v>67</v>
      </c>
      <c r="BW33" s="308" t="s">
        <v>67</v>
      </c>
      <c r="BX33" s="308" t="s">
        <v>67</v>
      </c>
      <c r="BY33" s="308" t="s">
        <v>67</v>
      </c>
      <c r="BZ33" s="308" t="s">
        <v>67</v>
      </c>
      <c r="CA33" s="308" t="s">
        <v>67</v>
      </c>
      <c r="CB33" s="308" t="s">
        <v>67</v>
      </c>
      <c r="CC33" s="308" t="s">
        <v>67</v>
      </c>
      <c r="CD33" s="308" t="s">
        <v>67</v>
      </c>
      <c r="CE33" s="308" t="s">
        <v>67</v>
      </c>
      <c r="CF33" s="308" t="s">
        <v>67</v>
      </c>
      <c r="CG33" s="308" t="s">
        <v>67</v>
      </c>
      <c r="CH33" s="308" t="s">
        <v>67</v>
      </c>
      <c r="CI33" s="308" t="s">
        <v>67</v>
      </c>
      <c r="CJ33" s="308" t="s">
        <v>67</v>
      </c>
      <c r="CK33" s="307" t="s">
        <v>67</v>
      </c>
      <c r="CY33" s="69"/>
    </row>
    <row r="34" spans="1:103" s="68" customFormat="1" ht="12.75" customHeight="1">
      <c r="A34" s="137" t="s">
        <v>181</v>
      </c>
      <c r="B34" s="306" t="s">
        <v>698</v>
      </c>
      <c r="C34" s="306" t="s">
        <v>699</v>
      </c>
      <c r="D34" s="306" t="s">
        <v>700</v>
      </c>
      <c r="E34" s="306" t="s">
        <v>414</v>
      </c>
      <c r="F34" s="306" t="s">
        <v>67</v>
      </c>
      <c r="G34" s="306" t="s">
        <v>67</v>
      </c>
      <c r="H34" s="308" t="s">
        <v>67</v>
      </c>
      <c r="I34" s="308" t="s">
        <v>67</v>
      </c>
      <c r="J34" s="308" t="s">
        <v>67</v>
      </c>
      <c r="K34" s="308" t="s">
        <v>67</v>
      </c>
      <c r="L34" s="308" t="s">
        <v>67</v>
      </c>
      <c r="M34" s="308" t="s">
        <v>67</v>
      </c>
      <c r="N34" s="308" t="s">
        <v>67</v>
      </c>
      <c r="O34" s="308" t="s">
        <v>67</v>
      </c>
      <c r="P34" s="308" t="s">
        <v>67</v>
      </c>
      <c r="Q34" s="308" t="s">
        <v>67</v>
      </c>
      <c r="R34" s="308" t="s">
        <v>67</v>
      </c>
      <c r="S34" s="308" t="s">
        <v>67</v>
      </c>
      <c r="T34" s="308" t="s">
        <v>67</v>
      </c>
      <c r="U34" s="308" t="s">
        <v>67</v>
      </c>
      <c r="V34" s="308" t="s">
        <v>67</v>
      </c>
      <c r="W34" s="308" t="s">
        <v>67</v>
      </c>
      <c r="X34" s="308" t="s">
        <v>67</v>
      </c>
      <c r="Y34" s="308" t="s">
        <v>67</v>
      </c>
      <c r="Z34" s="308" t="s">
        <v>67</v>
      </c>
      <c r="AA34" s="308" t="s">
        <v>67</v>
      </c>
      <c r="AB34" s="308" t="s">
        <v>67</v>
      </c>
      <c r="AC34" s="308" t="s">
        <v>67</v>
      </c>
      <c r="AD34" s="308" t="s">
        <v>67</v>
      </c>
      <c r="AE34" s="308" t="s">
        <v>67</v>
      </c>
      <c r="AF34" s="308" t="s">
        <v>67</v>
      </c>
      <c r="AG34" s="308" t="s">
        <v>67</v>
      </c>
      <c r="AH34" s="308" t="s">
        <v>67</v>
      </c>
      <c r="AI34" s="308" t="s">
        <v>67</v>
      </c>
      <c r="AJ34" s="308" t="s">
        <v>67</v>
      </c>
      <c r="AK34" s="308" t="s">
        <v>67</v>
      </c>
      <c r="AL34" s="308" t="s">
        <v>67</v>
      </c>
      <c r="AM34" s="308" t="s">
        <v>67</v>
      </c>
      <c r="AN34" s="308" t="s">
        <v>67</v>
      </c>
      <c r="AO34" s="308" t="s">
        <v>67</v>
      </c>
      <c r="AP34" s="308" t="s">
        <v>67</v>
      </c>
      <c r="AQ34" s="308" t="s">
        <v>67</v>
      </c>
      <c r="AR34" s="308" t="s">
        <v>67</v>
      </c>
      <c r="AS34" s="308" t="s">
        <v>67</v>
      </c>
      <c r="AT34" s="308" t="s">
        <v>67</v>
      </c>
      <c r="AU34" s="308" t="s">
        <v>67</v>
      </c>
      <c r="AV34" s="308" t="s">
        <v>67</v>
      </c>
      <c r="AW34" s="308" t="s">
        <v>67</v>
      </c>
      <c r="AX34" s="308" t="s">
        <v>67</v>
      </c>
      <c r="AY34" s="308" t="s">
        <v>67</v>
      </c>
      <c r="AZ34" s="308" t="s">
        <v>67</v>
      </c>
      <c r="BA34" s="308" t="s">
        <v>67</v>
      </c>
      <c r="BB34" s="308" t="s">
        <v>67</v>
      </c>
      <c r="BC34" s="308" t="s">
        <v>67</v>
      </c>
      <c r="BD34" s="308" t="s">
        <v>67</v>
      </c>
      <c r="BE34" s="308" t="s">
        <v>67</v>
      </c>
      <c r="BF34" s="308" t="s">
        <v>67</v>
      </c>
      <c r="BG34" s="308" t="s">
        <v>67</v>
      </c>
      <c r="BH34" s="308" t="s">
        <v>67</v>
      </c>
      <c r="BI34" s="308" t="s">
        <v>67</v>
      </c>
      <c r="BJ34" s="308" t="s">
        <v>67</v>
      </c>
      <c r="BK34" s="308" t="s">
        <v>67</v>
      </c>
      <c r="BL34" s="308" t="s">
        <v>67</v>
      </c>
      <c r="BM34" s="308" t="s">
        <v>67</v>
      </c>
      <c r="BN34" s="308" t="s">
        <v>67</v>
      </c>
      <c r="BO34" s="308" t="s">
        <v>67</v>
      </c>
      <c r="BP34" s="308" t="s">
        <v>67</v>
      </c>
      <c r="BQ34" s="308" t="s">
        <v>67</v>
      </c>
      <c r="BR34" s="308" t="s">
        <v>67</v>
      </c>
      <c r="BS34" s="308" t="s">
        <v>67</v>
      </c>
      <c r="BT34" s="308" t="s">
        <v>67</v>
      </c>
      <c r="BU34" s="308" t="s">
        <v>67</v>
      </c>
      <c r="BV34" s="308" t="s">
        <v>67</v>
      </c>
      <c r="BW34" s="308" t="s">
        <v>67</v>
      </c>
      <c r="BX34" s="308" t="s">
        <v>67</v>
      </c>
      <c r="BY34" s="308" t="s">
        <v>67</v>
      </c>
      <c r="BZ34" s="308" t="s">
        <v>701</v>
      </c>
      <c r="CA34" s="308" t="s">
        <v>67</v>
      </c>
      <c r="CB34" s="308" t="s">
        <v>702</v>
      </c>
      <c r="CC34" s="308" t="s">
        <v>67</v>
      </c>
      <c r="CD34" s="308" t="s">
        <v>703</v>
      </c>
      <c r="CE34" s="308" t="s">
        <v>704</v>
      </c>
      <c r="CF34" s="308" t="s">
        <v>67</v>
      </c>
      <c r="CG34" s="308" t="s">
        <v>67</v>
      </c>
      <c r="CH34" s="308" t="s">
        <v>67</v>
      </c>
      <c r="CI34" s="308" t="s">
        <v>67</v>
      </c>
      <c r="CJ34" s="308" t="s">
        <v>67</v>
      </c>
      <c r="CK34" s="307" t="s">
        <v>705</v>
      </c>
      <c r="CY34" s="69"/>
    </row>
    <row r="35" spans="1:103" s="68" customFormat="1" ht="12.75" customHeight="1">
      <c r="A35" s="137" t="s">
        <v>181</v>
      </c>
      <c r="B35" s="306" t="s">
        <v>706</v>
      </c>
      <c r="C35" s="306" t="s">
        <v>707</v>
      </c>
      <c r="D35" s="306" t="s">
        <v>708</v>
      </c>
      <c r="E35" s="306" t="s">
        <v>329</v>
      </c>
      <c r="F35" s="306" t="s">
        <v>67</v>
      </c>
      <c r="G35" s="306" t="s">
        <v>67</v>
      </c>
      <c r="H35" s="308" t="s">
        <v>67</v>
      </c>
      <c r="I35" s="308" t="s">
        <v>67</v>
      </c>
      <c r="J35" s="308" t="s">
        <v>67</v>
      </c>
      <c r="K35" s="308" t="s">
        <v>67</v>
      </c>
      <c r="L35" s="308" t="s">
        <v>67</v>
      </c>
      <c r="M35" s="308" t="s">
        <v>67</v>
      </c>
      <c r="N35" s="308" t="s">
        <v>67</v>
      </c>
      <c r="O35" s="308" t="s">
        <v>67</v>
      </c>
      <c r="P35" s="308" t="s">
        <v>67</v>
      </c>
      <c r="Q35" s="308" t="s">
        <v>67</v>
      </c>
      <c r="R35" s="308" t="s">
        <v>67</v>
      </c>
      <c r="S35" s="308" t="s">
        <v>67</v>
      </c>
      <c r="T35" s="308" t="s">
        <v>67</v>
      </c>
      <c r="U35" s="308" t="s">
        <v>67</v>
      </c>
      <c r="V35" s="308" t="s">
        <v>67</v>
      </c>
      <c r="W35" s="308" t="s">
        <v>67</v>
      </c>
      <c r="X35" s="308" t="s">
        <v>67</v>
      </c>
      <c r="Y35" s="308" t="s">
        <v>67</v>
      </c>
      <c r="Z35" s="308" t="s">
        <v>67</v>
      </c>
      <c r="AA35" s="308" t="s">
        <v>67</v>
      </c>
      <c r="AB35" s="308" t="s">
        <v>67</v>
      </c>
      <c r="AC35" s="308" t="s">
        <v>67</v>
      </c>
      <c r="AD35" s="308" t="s">
        <v>67</v>
      </c>
      <c r="AE35" s="308" t="s">
        <v>67</v>
      </c>
      <c r="AF35" s="308" t="s">
        <v>67</v>
      </c>
      <c r="AG35" s="308" t="s">
        <v>67</v>
      </c>
      <c r="AH35" s="308" t="s">
        <v>67</v>
      </c>
      <c r="AI35" s="308" t="s">
        <v>67</v>
      </c>
      <c r="AJ35" s="308" t="s">
        <v>67</v>
      </c>
      <c r="AK35" s="308" t="s">
        <v>67</v>
      </c>
      <c r="AL35" s="308" t="s">
        <v>67</v>
      </c>
      <c r="AM35" s="308" t="s">
        <v>67</v>
      </c>
      <c r="AN35" s="308" t="s">
        <v>67</v>
      </c>
      <c r="AO35" s="308" t="s">
        <v>67</v>
      </c>
      <c r="AP35" s="308" t="s">
        <v>67</v>
      </c>
      <c r="AQ35" s="308" t="s">
        <v>67</v>
      </c>
      <c r="AR35" s="308" t="s">
        <v>67</v>
      </c>
      <c r="AS35" s="308" t="s">
        <v>67</v>
      </c>
      <c r="AT35" s="308" t="s">
        <v>67</v>
      </c>
      <c r="AU35" s="308" t="s">
        <v>67</v>
      </c>
      <c r="AV35" s="308" t="s">
        <v>67</v>
      </c>
      <c r="AW35" s="308" t="s">
        <v>67</v>
      </c>
      <c r="AX35" s="308" t="s">
        <v>67</v>
      </c>
      <c r="AY35" s="308" t="s">
        <v>67</v>
      </c>
      <c r="AZ35" s="308" t="s">
        <v>67</v>
      </c>
      <c r="BA35" s="308" t="s">
        <v>67</v>
      </c>
      <c r="BB35" s="308" t="s">
        <v>67</v>
      </c>
      <c r="BC35" s="308" t="s">
        <v>67</v>
      </c>
      <c r="BD35" s="308" t="s">
        <v>67</v>
      </c>
      <c r="BE35" s="308" t="s">
        <v>67</v>
      </c>
      <c r="BF35" s="308" t="s">
        <v>67</v>
      </c>
      <c r="BG35" s="308" t="s">
        <v>67</v>
      </c>
      <c r="BH35" s="308" t="s">
        <v>67</v>
      </c>
      <c r="BI35" s="308" t="s">
        <v>67</v>
      </c>
      <c r="BJ35" s="308" t="s">
        <v>67</v>
      </c>
      <c r="BK35" s="308" t="s">
        <v>67</v>
      </c>
      <c r="BL35" s="308" t="s">
        <v>67</v>
      </c>
      <c r="BM35" s="308" t="s">
        <v>67</v>
      </c>
      <c r="BN35" s="308" t="s">
        <v>67</v>
      </c>
      <c r="BO35" s="308" t="s">
        <v>67</v>
      </c>
      <c r="BP35" s="308" t="s">
        <v>67</v>
      </c>
      <c r="BQ35" s="308" t="s">
        <v>67</v>
      </c>
      <c r="BR35" s="308" t="s">
        <v>67</v>
      </c>
      <c r="BS35" s="308" t="s">
        <v>67</v>
      </c>
      <c r="BT35" s="308" t="s">
        <v>67</v>
      </c>
      <c r="BU35" s="308" t="s">
        <v>67</v>
      </c>
      <c r="BV35" s="308" t="s">
        <v>67</v>
      </c>
      <c r="BW35" s="308" t="s">
        <v>67</v>
      </c>
      <c r="BX35" s="308" t="s">
        <v>67</v>
      </c>
      <c r="BY35" s="308" t="s">
        <v>67</v>
      </c>
      <c r="BZ35" s="308" t="s">
        <v>709</v>
      </c>
      <c r="CA35" s="308" t="s">
        <v>67</v>
      </c>
      <c r="CB35" s="308" t="s">
        <v>710</v>
      </c>
      <c r="CC35" s="308" t="s">
        <v>67</v>
      </c>
      <c r="CD35" s="308" t="s">
        <v>711</v>
      </c>
      <c r="CE35" s="308" t="s">
        <v>712</v>
      </c>
      <c r="CF35" s="308" t="s">
        <v>67</v>
      </c>
      <c r="CG35" s="308" t="s">
        <v>67</v>
      </c>
      <c r="CH35" s="308" t="s">
        <v>67</v>
      </c>
      <c r="CI35" s="308" t="s">
        <v>67</v>
      </c>
      <c r="CJ35" s="308" t="s">
        <v>67</v>
      </c>
      <c r="CK35" s="307" t="s">
        <v>713</v>
      </c>
      <c r="CY35" s="69"/>
    </row>
    <row r="36" spans="1:103" s="68" customFormat="1" ht="12.75" customHeight="1">
      <c r="A36" s="137" t="s">
        <v>181</v>
      </c>
      <c r="B36" s="306" t="s">
        <v>714</v>
      </c>
      <c r="C36" s="306" t="s">
        <v>715</v>
      </c>
      <c r="D36" s="306" t="s">
        <v>716</v>
      </c>
      <c r="E36" s="306" t="s">
        <v>717</v>
      </c>
      <c r="F36" s="306" t="s">
        <v>67</v>
      </c>
      <c r="G36" s="306" t="s">
        <v>67</v>
      </c>
      <c r="H36" s="308" t="s">
        <v>67</v>
      </c>
      <c r="I36" s="308" t="s">
        <v>67</v>
      </c>
      <c r="J36" s="308" t="s">
        <v>67</v>
      </c>
      <c r="K36" s="308" t="s">
        <v>67</v>
      </c>
      <c r="L36" s="308" t="s">
        <v>67</v>
      </c>
      <c r="M36" s="308" t="s">
        <v>67</v>
      </c>
      <c r="N36" s="308" t="s">
        <v>67</v>
      </c>
      <c r="O36" s="308" t="s">
        <v>67</v>
      </c>
      <c r="P36" s="308" t="s">
        <v>67</v>
      </c>
      <c r="Q36" s="308" t="s">
        <v>67</v>
      </c>
      <c r="R36" s="308" t="s">
        <v>67</v>
      </c>
      <c r="S36" s="308" t="s">
        <v>67</v>
      </c>
      <c r="T36" s="308" t="s">
        <v>67</v>
      </c>
      <c r="U36" s="308" t="s">
        <v>67</v>
      </c>
      <c r="V36" s="308" t="s">
        <v>67</v>
      </c>
      <c r="W36" s="308" t="s">
        <v>67</v>
      </c>
      <c r="X36" s="308" t="s">
        <v>67</v>
      </c>
      <c r="Y36" s="308" t="s">
        <v>67</v>
      </c>
      <c r="Z36" s="308" t="s">
        <v>67</v>
      </c>
      <c r="AA36" s="308" t="s">
        <v>67</v>
      </c>
      <c r="AB36" s="308" t="s">
        <v>67</v>
      </c>
      <c r="AC36" s="308" t="s">
        <v>67</v>
      </c>
      <c r="AD36" s="308" t="s">
        <v>67</v>
      </c>
      <c r="AE36" s="308" t="s">
        <v>67</v>
      </c>
      <c r="AF36" s="308" t="s">
        <v>67</v>
      </c>
      <c r="AG36" s="308" t="s">
        <v>67</v>
      </c>
      <c r="AH36" s="308" t="s">
        <v>67</v>
      </c>
      <c r="AI36" s="308" t="s">
        <v>67</v>
      </c>
      <c r="AJ36" s="308" t="s">
        <v>67</v>
      </c>
      <c r="AK36" s="308" t="s">
        <v>67</v>
      </c>
      <c r="AL36" s="308" t="s">
        <v>67</v>
      </c>
      <c r="AM36" s="308" t="s">
        <v>67</v>
      </c>
      <c r="AN36" s="308" t="s">
        <v>67</v>
      </c>
      <c r="AO36" s="308" t="s">
        <v>67</v>
      </c>
      <c r="AP36" s="308" t="s">
        <v>67</v>
      </c>
      <c r="AQ36" s="308" t="s">
        <v>67</v>
      </c>
      <c r="AR36" s="308" t="s">
        <v>67</v>
      </c>
      <c r="AS36" s="308" t="s">
        <v>67</v>
      </c>
      <c r="AT36" s="308" t="s">
        <v>67</v>
      </c>
      <c r="AU36" s="308" t="s">
        <v>67</v>
      </c>
      <c r="AV36" s="308" t="s">
        <v>67</v>
      </c>
      <c r="AW36" s="308" t="s">
        <v>67</v>
      </c>
      <c r="AX36" s="308" t="s">
        <v>67</v>
      </c>
      <c r="AY36" s="308" t="s">
        <v>67</v>
      </c>
      <c r="AZ36" s="308" t="s">
        <v>67</v>
      </c>
      <c r="BA36" s="308" t="s">
        <v>67</v>
      </c>
      <c r="BB36" s="308" t="s">
        <v>67</v>
      </c>
      <c r="BC36" s="308" t="s">
        <v>67</v>
      </c>
      <c r="BD36" s="308" t="s">
        <v>67</v>
      </c>
      <c r="BE36" s="308" t="s">
        <v>67</v>
      </c>
      <c r="BF36" s="308" t="s">
        <v>67</v>
      </c>
      <c r="BG36" s="308" t="s">
        <v>67</v>
      </c>
      <c r="BH36" s="308" t="s">
        <v>67</v>
      </c>
      <c r="BI36" s="308" t="s">
        <v>67</v>
      </c>
      <c r="BJ36" s="308" t="s">
        <v>67</v>
      </c>
      <c r="BK36" s="308" t="s">
        <v>67</v>
      </c>
      <c r="BL36" s="308" t="s">
        <v>67</v>
      </c>
      <c r="BM36" s="308" t="s">
        <v>67</v>
      </c>
      <c r="BN36" s="308" t="s">
        <v>67</v>
      </c>
      <c r="BO36" s="308" t="s">
        <v>67</v>
      </c>
      <c r="BP36" s="308" t="s">
        <v>67</v>
      </c>
      <c r="BQ36" s="308" t="s">
        <v>67</v>
      </c>
      <c r="BR36" s="308" t="s">
        <v>67</v>
      </c>
      <c r="BS36" s="308" t="s">
        <v>67</v>
      </c>
      <c r="BT36" s="308" t="s">
        <v>67</v>
      </c>
      <c r="BU36" s="308" t="s">
        <v>67</v>
      </c>
      <c r="BV36" s="308" t="s">
        <v>67</v>
      </c>
      <c r="BW36" s="308" t="s">
        <v>67</v>
      </c>
      <c r="BX36" s="308" t="s">
        <v>67</v>
      </c>
      <c r="BY36" s="308" t="s">
        <v>67</v>
      </c>
      <c r="BZ36" s="308" t="s">
        <v>718</v>
      </c>
      <c r="CA36" s="308" t="s">
        <v>67</v>
      </c>
      <c r="CB36" s="308" t="s">
        <v>719</v>
      </c>
      <c r="CC36" s="308" t="s">
        <v>67</v>
      </c>
      <c r="CD36" s="308" t="s">
        <v>720</v>
      </c>
      <c r="CE36" s="308" t="s">
        <v>721</v>
      </c>
      <c r="CF36" s="308" t="s">
        <v>67</v>
      </c>
      <c r="CG36" s="308" t="s">
        <v>67</v>
      </c>
      <c r="CH36" s="308" t="s">
        <v>67</v>
      </c>
      <c r="CI36" s="308" t="s">
        <v>67</v>
      </c>
      <c r="CJ36" s="308" t="s">
        <v>67</v>
      </c>
      <c r="CK36" s="307" t="s">
        <v>722</v>
      </c>
      <c r="CY36" s="69"/>
    </row>
    <row r="37" spans="1:103" s="68" customFormat="1" ht="12.75" customHeight="1">
      <c r="A37" s="137" t="s">
        <v>181</v>
      </c>
      <c r="B37" s="306" t="s">
        <v>723</v>
      </c>
      <c r="C37" s="306" t="s">
        <v>724</v>
      </c>
      <c r="D37" s="306" t="s">
        <v>725</v>
      </c>
      <c r="E37" s="306" t="s">
        <v>330</v>
      </c>
      <c r="F37" s="306" t="s">
        <v>67</v>
      </c>
      <c r="G37" s="306" t="s">
        <v>67</v>
      </c>
      <c r="H37" s="308" t="s">
        <v>67</v>
      </c>
      <c r="I37" s="308" t="s">
        <v>67</v>
      </c>
      <c r="J37" s="308" t="s">
        <v>67</v>
      </c>
      <c r="K37" s="308" t="s">
        <v>67</v>
      </c>
      <c r="L37" s="308" t="s">
        <v>67</v>
      </c>
      <c r="M37" s="308" t="s">
        <v>67</v>
      </c>
      <c r="N37" s="308" t="s">
        <v>67</v>
      </c>
      <c r="O37" s="308" t="s">
        <v>67</v>
      </c>
      <c r="P37" s="308" t="s">
        <v>67</v>
      </c>
      <c r="Q37" s="308" t="s">
        <v>67</v>
      </c>
      <c r="R37" s="308" t="s">
        <v>67</v>
      </c>
      <c r="S37" s="308" t="s">
        <v>67</v>
      </c>
      <c r="T37" s="308" t="s">
        <v>67</v>
      </c>
      <c r="U37" s="308" t="s">
        <v>67</v>
      </c>
      <c r="V37" s="308" t="s">
        <v>67</v>
      </c>
      <c r="W37" s="308" t="s">
        <v>67</v>
      </c>
      <c r="X37" s="308" t="s">
        <v>67</v>
      </c>
      <c r="Y37" s="308" t="s">
        <v>67</v>
      </c>
      <c r="Z37" s="308" t="s">
        <v>67</v>
      </c>
      <c r="AA37" s="308" t="s">
        <v>67</v>
      </c>
      <c r="AB37" s="308" t="s">
        <v>67</v>
      </c>
      <c r="AC37" s="308" t="s">
        <v>67</v>
      </c>
      <c r="AD37" s="308" t="s">
        <v>67</v>
      </c>
      <c r="AE37" s="308" t="s">
        <v>67</v>
      </c>
      <c r="AF37" s="308" t="s">
        <v>67</v>
      </c>
      <c r="AG37" s="308" t="s">
        <v>67</v>
      </c>
      <c r="AH37" s="308" t="s">
        <v>67</v>
      </c>
      <c r="AI37" s="308" t="s">
        <v>67</v>
      </c>
      <c r="AJ37" s="308" t="s">
        <v>67</v>
      </c>
      <c r="AK37" s="308" t="s">
        <v>67</v>
      </c>
      <c r="AL37" s="308" t="s">
        <v>67</v>
      </c>
      <c r="AM37" s="308" t="s">
        <v>67</v>
      </c>
      <c r="AN37" s="308" t="s">
        <v>67</v>
      </c>
      <c r="AO37" s="308" t="s">
        <v>67</v>
      </c>
      <c r="AP37" s="308" t="s">
        <v>67</v>
      </c>
      <c r="AQ37" s="308" t="s">
        <v>67</v>
      </c>
      <c r="AR37" s="308" t="s">
        <v>67</v>
      </c>
      <c r="AS37" s="308" t="s">
        <v>67</v>
      </c>
      <c r="AT37" s="308" t="s">
        <v>67</v>
      </c>
      <c r="AU37" s="308" t="s">
        <v>67</v>
      </c>
      <c r="AV37" s="308" t="s">
        <v>67</v>
      </c>
      <c r="AW37" s="308" t="s">
        <v>67</v>
      </c>
      <c r="AX37" s="308" t="s">
        <v>67</v>
      </c>
      <c r="AY37" s="308" t="s">
        <v>67</v>
      </c>
      <c r="AZ37" s="308" t="s">
        <v>67</v>
      </c>
      <c r="BA37" s="308" t="s">
        <v>67</v>
      </c>
      <c r="BB37" s="308" t="s">
        <v>67</v>
      </c>
      <c r="BC37" s="308" t="s">
        <v>67</v>
      </c>
      <c r="BD37" s="308" t="s">
        <v>67</v>
      </c>
      <c r="BE37" s="308" t="s">
        <v>67</v>
      </c>
      <c r="BF37" s="308" t="s">
        <v>67</v>
      </c>
      <c r="BG37" s="308" t="s">
        <v>67</v>
      </c>
      <c r="BH37" s="308" t="s">
        <v>67</v>
      </c>
      <c r="BI37" s="308" t="s">
        <v>67</v>
      </c>
      <c r="BJ37" s="308" t="s">
        <v>67</v>
      </c>
      <c r="BK37" s="308" t="s">
        <v>67</v>
      </c>
      <c r="BL37" s="308" t="s">
        <v>67</v>
      </c>
      <c r="BM37" s="308" t="s">
        <v>67</v>
      </c>
      <c r="BN37" s="308" t="s">
        <v>67</v>
      </c>
      <c r="BO37" s="308" t="s">
        <v>67</v>
      </c>
      <c r="BP37" s="308" t="s">
        <v>67</v>
      </c>
      <c r="BQ37" s="308" t="s">
        <v>67</v>
      </c>
      <c r="BR37" s="308" t="s">
        <v>67</v>
      </c>
      <c r="BS37" s="308" t="s">
        <v>67</v>
      </c>
      <c r="BT37" s="308" t="s">
        <v>67</v>
      </c>
      <c r="BU37" s="308" t="s">
        <v>67</v>
      </c>
      <c r="BV37" s="308" t="s">
        <v>67</v>
      </c>
      <c r="BW37" s="308" t="s">
        <v>67</v>
      </c>
      <c r="BX37" s="308" t="s">
        <v>67</v>
      </c>
      <c r="BY37" s="308" t="s">
        <v>67</v>
      </c>
      <c r="BZ37" s="308" t="s">
        <v>726</v>
      </c>
      <c r="CA37" s="308" t="s">
        <v>67</v>
      </c>
      <c r="CB37" s="308" t="s">
        <v>727</v>
      </c>
      <c r="CC37" s="308" t="s">
        <v>67</v>
      </c>
      <c r="CD37" s="308" t="s">
        <v>728</v>
      </c>
      <c r="CE37" s="308" t="s">
        <v>729</v>
      </c>
      <c r="CF37" s="308" t="s">
        <v>67</v>
      </c>
      <c r="CG37" s="308" t="s">
        <v>67</v>
      </c>
      <c r="CH37" s="308" t="s">
        <v>67</v>
      </c>
      <c r="CI37" s="308" t="s">
        <v>67</v>
      </c>
      <c r="CJ37" s="308" t="s">
        <v>67</v>
      </c>
      <c r="CK37" s="307" t="s">
        <v>730</v>
      </c>
      <c r="CY37" s="69"/>
    </row>
    <row r="38" spans="1:103" s="68" customFormat="1" ht="12.75" customHeight="1">
      <c r="A38" s="137">
        <v>0</v>
      </c>
      <c r="B38" s="306" t="s">
        <v>731</v>
      </c>
      <c r="C38" s="306" t="s">
        <v>732</v>
      </c>
      <c r="D38" s="306" t="s">
        <v>733</v>
      </c>
      <c r="E38" s="306" t="s">
        <v>67</v>
      </c>
      <c r="F38" s="306" t="s">
        <v>67</v>
      </c>
      <c r="G38" s="306" t="s">
        <v>67</v>
      </c>
      <c r="H38" s="308" t="s">
        <v>67</v>
      </c>
      <c r="I38" s="308" t="s">
        <v>67</v>
      </c>
      <c r="J38" s="308" t="s">
        <v>67</v>
      </c>
      <c r="K38" s="308" t="s">
        <v>67</v>
      </c>
      <c r="L38" s="308" t="s">
        <v>67</v>
      </c>
      <c r="M38" s="308" t="s">
        <v>67</v>
      </c>
      <c r="N38" s="308" t="s">
        <v>67</v>
      </c>
      <c r="O38" s="308" t="s">
        <v>67</v>
      </c>
      <c r="P38" s="308" t="s">
        <v>67</v>
      </c>
      <c r="Q38" s="308" t="s">
        <v>67</v>
      </c>
      <c r="R38" s="308" t="s">
        <v>67</v>
      </c>
      <c r="S38" s="308" t="s">
        <v>67</v>
      </c>
      <c r="T38" s="308" t="s">
        <v>67</v>
      </c>
      <c r="U38" s="308" t="s">
        <v>67</v>
      </c>
      <c r="V38" s="308" t="s">
        <v>67</v>
      </c>
      <c r="W38" s="308" t="s">
        <v>67</v>
      </c>
      <c r="X38" s="308" t="s">
        <v>67</v>
      </c>
      <c r="Y38" s="308" t="s">
        <v>67</v>
      </c>
      <c r="Z38" s="308" t="s">
        <v>67</v>
      </c>
      <c r="AA38" s="308" t="s">
        <v>67</v>
      </c>
      <c r="AB38" s="308" t="s">
        <v>67</v>
      </c>
      <c r="AC38" s="308" t="s">
        <v>67</v>
      </c>
      <c r="AD38" s="308" t="s">
        <v>67</v>
      </c>
      <c r="AE38" s="308" t="s">
        <v>67</v>
      </c>
      <c r="AF38" s="308" t="s">
        <v>67</v>
      </c>
      <c r="AG38" s="308" t="s">
        <v>67</v>
      </c>
      <c r="AH38" s="308" t="s">
        <v>67</v>
      </c>
      <c r="AI38" s="308" t="s">
        <v>67</v>
      </c>
      <c r="AJ38" s="308" t="s">
        <v>67</v>
      </c>
      <c r="AK38" s="308" t="s">
        <v>67</v>
      </c>
      <c r="AL38" s="308" t="s">
        <v>67</v>
      </c>
      <c r="AM38" s="308" t="s">
        <v>67</v>
      </c>
      <c r="AN38" s="308" t="s">
        <v>67</v>
      </c>
      <c r="AO38" s="308" t="s">
        <v>67</v>
      </c>
      <c r="AP38" s="308" t="s">
        <v>67</v>
      </c>
      <c r="AQ38" s="308" t="s">
        <v>67</v>
      </c>
      <c r="AR38" s="308" t="s">
        <v>67</v>
      </c>
      <c r="AS38" s="308" t="s">
        <v>67</v>
      </c>
      <c r="AT38" s="308" t="s">
        <v>67</v>
      </c>
      <c r="AU38" s="308" t="s">
        <v>67</v>
      </c>
      <c r="AV38" s="308" t="s">
        <v>67</v>
      </c>
      <c r="AW38" s="308" t="s">
        <v>67</v>
      </c>
      <c r="AX38" s="308" t="s">
        <v>67</v>
      </c>
      <c r="AY38" s="308" t="s">
        <v>67</v>
      </c>
      <c r="AZ38" s="308" t="s">
        <v>67</v>
      </c>
      <c r="BA38" s="308" t="s">
        <v>67</v>
      </c>
      <c r="BB38" s="308" t="s">
        <v>67</v>
      </c>
      <c r="BC38" s="308" t="s">
        <v>67</v>
      </c>
      <c r="BD38" s="308" t="s">
        <v>67</v>
      </c>
      <c r="BE38" s="308" t="s">
        <v>67</v>
      </c>
      <c r="BF38" s="308" t="s">
        <v>67</v>
      </c>
      <c r="BG38" s="308" t="s">
        <v>67</v>
      </c>
      <c r="BH38" s="308" t="s">
        <v>67</v>
      </c>
      <c r="BI38" s="308" t="s">
        <v>67</v>
      </c>
      <c r="BJ38" s="308" t="s">
        <v>67</v>
      </c>
      <c r="BK38" s="308" t="s">
        <v>67</v>
      </c>
      <c r="BL38" s="308" t="s">
        <v>67</v>
      </c>
      <c r="BM38" s="308" t="s">
        <v>67</v>
      </c>
      <c r="BN38" s="308" t="s">
        <v>67</v>
      </c>
      <c r="BO38" s="308" t="s">
        <v>67</v>
      </c>
      <c r="BP38" s="308" t="s">
        <v>67</v>
      </c>
      <c r="BQ38" s="308" t="s">
        <v>67</v>
      </c>
      <c r="BR38" s="308" t="s">
        <v>67</v>
      </c>
      <c r="BS38" s="308" t="s">
        <v>67</v>
      </c>
      <c r="BT38" s="308" t="s">
        <v>67</v>
      </c>
      <c r="BU38" s="308" t="s">
        <v>67</v>
      </c>
      <c r="BV38" s="308" t="s">
        <v>67</v>
      </c>
      <c r="BW38" s="308" t="s">
        <v>67</v>
      </c>
      <c r="BX38" s="308" t="s">
        <v>67</v>
      </c>
      <c r="BY38" s="308" t="s">
        <v>67</v>
      </c>
      <c r="BZ38" s="308" t="s">
        <v>734</v>
      </c>
      <c r="CA38" s="308" t="s">
        <v>67</v>
      </c>
      <c r="CB38" s="308" t="s">
        <v>735</v>
      </c>
      <c r="CC38" s="308" t="s">
        <v>67</v>
      </c>
      <c r="CD38" s="308" t="s">
        <v>736</v>
      </c>
      <c r="CE38" s="308" t="s">
        <v>737</v>
      </c>
      <c r="CF38" s="308" t="s">
        <v>67</v>
      </c>
      <c r="CG38" s="308" t="s">
        <v>67</v>
      </c>
      <c r="CH38" s="308" t="s">
        <v>67</v>
      </c>
      <c r="CI38" s="308" t="s">
        <v>67</v>
      </c>
      <c r="CJ38" s="308" t="s">
        <v>67</v>
      </c>
      <c r="CK38" s="307" t="s">
        <v>705</v>
      </c>
      <c r="CY38" s="69"/>
    </row>
    <row r="39" spans="1:103" s="68" customFormat="1" ht="12.75" customHeight="1">
      <c r="A39" s="137">
        <v>0</v>
      </c>
      <c r="B39" s="306" t="s">
        <v>738</v>
      </c>
      <c r="C39" s="306" t="s">
        <v>739</v>
      </c>
      <c r="D39" s="306" t="s">
        <v>740</v>
      </c>
      <c r="E39" s="306" t="s">
        <v>67</v>
      </c>
      <c r="F39" s="306" t="s">
        <v>67</v>
      </c>
      <c r="G39" s="306" t="s">
        <v>67</v>
      </c>
      <c r="H39" s="308" t="s">
        <v>67</v>
      </c>
      <c r="I39" s="308" t="s">
        <v>67</v>
      </c>
      <c r="J39" s="308" t="s">
        <v>67</v>
      </c>
      <c r="K39" s="308" t="s">
        <v>67</v>
      </c>
      <c r="L39" s="308" t="s">
        <v>67</v>
      </c>
      <c r="M39" s="308" t="s">
        <v>67</v>
      </c>
      <c r="N39" s="308" t="s">
        <v>67</v>
      </c>
      <c r="O39" s="308" t="s">
        <v>67</v>
      </c>
      <c r="P39" s="308" t="s">
        <v>67</v>
      </c>
      <c r="Q39" s="308" t="s">
        <v>67</v>
      </c>
      <c r="R39" s="308" t="s">
        <v>67</v>
      </c>
      <c r="S39" s="308" t="s">
        <v>67</v>
      </c>
      <c r="T39" s="308" t="s">
        <v>67</v>
      </c>
      <c r="U39" s="308" t="s">
        <v>67</v>
      </c>
      <c r="V39" s="308" t="s">
        <v>67</v>
      </c>
      <c r="W39" s="308" t="s">
        <v>67</v>
      </c>
      <c r="X39" s="308" t="s">
        <v>67</v>
      </c>
      <c r="Y39" s="308" t="s">
        <v>67</v>
      </c>
      <c r="Z39" s="308" t="s">
        <v>67</v>
      </c>
      <c r="AA39" s="308" t="s">
        <v>67</v>
      </c>
      <c r="AB39" s="308" t="s">
        <v>67</v>
      </c>
      <c r="AC39" s="308" t="s">
        <v>67</v>
      </c>
      <c r="AD39" s="308" t="s">
        <v>67</v>
      </c>
      <c r="AE39" s="308" t="s">
        <v>67</v>
      </c>
      <c r="AF39" s="308" t="s">
        <v>67</v>
      </c>
      <c r="AG39" s="308" t="s">
        <v>67</v>
      </c>
      <c r="AH39" s="308" t="s">
        <v>67</v>
      </c>
      <c r="AI39" s="308" t="s">
        <v>67</v>
      </c>
      <c r="AJ39" s="308" t="s">
        <v>67</v>
      </c>
      <c r="AK39" s="308" t="s">
        <v>67</v>
      </c>
      <c r="AL39" s="308" t="s">
        <v>67</v>
      </c>
      <c r="AM39" s="308" t="s">
        <v>67</v>
      </c>
      <c r="AN39" s="308" t="s">
        <v>67</v>
      </c>
      <c r="AO39" s="308" t="s">
        <v>67</v>
      </c>
      <c r="AP39" s="308" t="s">
        <v>67</v>
      </c>
      <c r="AQ39" s="308" t="s">
        <v>67</v>
      </c>
      <c r="AR39" s="308" t="s">
        <v>67</v>
      </c>
      <c r="AS39" s="308" t="s">
        <v>67</v>
      </c>
      <c r="AT39" s="308" t="s">
        <v>67</v>
      </c>
      <c r="AU39" s="308" t="s">
        <v>67</v>
      </c>
      <c r="AV39" s="308" t="s">
        <v>67</v>
      </c>
      <c r="AW39" s="308" t="s">
        <v>67</v>
      </c>
      <c r="AX39" s="308" t="s">
        <v>67</v>
      </c>
      <c r="AY39" s="308" t="s">
        <v>67</v>
      </c>
      <c r="AZ39" s="308" t="s">
        <v>67</v>
      </c>
      <c r="BA39" s="308" t="s">
        <v>67</v>
      </c>
      <c r="BB39" s="308" t="s">
        <v>67</v>
      </c>
      <c r="BC39" s="308" t="s">
        <v>67</v>
      </c>
      <c r="BD39" s="308" t="s">
        <v>67</v>
      </c>
      <c r="BE39" s="308" t="s">
        <v>67</v>
      </c>
      <c r="BF39" s="308" t="s">
        <v>67</v>
      </c>
      <c r="BG39" s="308" t="s">
        <v>67</v>
      </c>
      <c r="BH39" s="308" t="s">
        <v>67</v>
      </c>
      <c r="BI39" s="308" t="s">
        <v>67</v>
      </c>
      <c r="BJ39" s="308" t="s">
        <v>67</v>
      </c>
      <c r="BK39" s="308" t="s">
        <v>67</v>
      </c>
      <c r="BL39" s="308" t="s">
        <v>67</v>
      </c>
      <c r="BM39" s="308" t="s">
        <v>67</v>
      </c>
      <c r="BN39" s="308" t="s">
        <v>67</v>
      </c>
      <c r="BO39" s="308" t="s">
        <v>67</v>
      </c>
      <c r="BP39" s="308" t="s">
        <v>67</v>
      </c>
      <c r="BQ39" s="308" t="s">
        <v>67</v>
      </c>
      <c r="BR39" s="308" t="s">
        <v>67</v>
      </c>
      <c r="BS39" s="308" t="s">
        <v>67</v>
      </c>
      <c r="BT39" s="308" t="s">
        <v>67</v>
      </c>
      <c r="BU39" s="308" t="s">
        <v>67</v>
      </c>
      <c r="BV39" s="308" t="s">
        <v>67</v>
      </c>
      <c r="BW39" s="308" t="s">
        <v>67</v>
      </c>
      <c r="BX39" s="308" t="s">
        <v>67</v>
      </c>
      <c r="BY39" s="308" t="s">
        <v>67</v>
      </c>
      <c r="BZ39" s="308" t="s">
        <v>741</v>
      </c>
      <c r="CA39" s="308" t="s">
        <v>67</v>
      </c>
      <c r="CB39" s="308" t="s">
        <v>742</v>
      </c>
      <c r="CC39" s="308" t="s">
        <v>67</v>
      </c>
      <c r="CD39" s="308" t="s">
        <v>743</v>
      </c>
      <c r="CE39" s="308" t="s">
        <v>744</v>
      </c>
      <c r="CF39" s="308" t="s">
        <v>67</v>
      </c>
      <c r="CG39" s="308" t="s">
        <v>67</v>
      </c>
      <c r="CH39" s="308" t="s">
        <v>67</v>
      </c>
      <c r="CI39" s="308" t="s">
        <v>67</v>
      </c>
      <c r="CJ39" s="308" t="s">
        <v>67</v>
      </c>
      <c r="CK39" s="307" t="s">
        <v>713</v>
      </c>
      <c r="CY39" s="69"/>
    </row>
    <row r="40" spans="1:103" s="68" customFormat="1" ht="12.75" customHeight="1">
      <c r="A40" s="137">
        <v>0</v>
      </c>
      <c r="B40" s="306" t="s">
        <v>745</v>
      </c>
      <c r="C40" s="306" t="s">
        <v>746</v>
      </c>
      <c r="D40" s="306" t="s">
        <v>747</v>
      </c>
      <c r="E40" s="306" t="s">
        <v>67</v>
      </c>
      <c r="F40" s="306" t="s">
        <v>67</v>
      </c>
      <c r="G40" s="306" t="s">
        <v>67</v>
      </c>
      <c r="H40" s="308" t="s">
        <v>67</v>
      </c>
      <c r="I40" s="308" t="s">
        <v>67</v>
      </c>
      <c r="J40" s="308" t="s">
        <v>67</v>
      </c>
      <c r="K40" s="308" t="s">
        <v>67</v>
      </c>
      <c r="L40" s="308" t="s">
        <v>67</v>
      </c>
      <c r="M40" s="308" t="s">
        <v>67</v>
      </c>
      <c r="N40" s="308" t="s">
        <v>67</v>
      </c>
      <c r="O40" s="308" t="s">
        <v>67</v>
      </c>
      <c r="P40" s="308" t="s">
        <v>67</v>
      </c>
      <c r="Q40" s="308" t="s">
        <v>67</v>
      </c>
      <c r="R40" s="308" t="s">
        <v>67</v>
      </c>
      <c r="S40" s="308" t="s">
        <v>67</v>
      </c>
      <c r="T40" s="308" t="s">
        <v>67</v>
      </c>
      <c r="U40" s="308" t="s">
        <v>67</v>
      </c>
      <c r="V40" s="308" t="s">
        <v>67</v>
      </c>
      <c r="W40" s="308" t="s">
        <v>67</v>
      </c>
      <c r="X40" s="308" t="s">
        <v>67</v>
      </c>
      <c r="Y40" s="308" t="s">
        <v>67</v>
      </c>
      <c r="Z40" s="308" t="s">
        <v>67</v>
      </c>
      <c r="AA40" s="308" t="s">
        <v>67</v>
      </c>
      <c r="AB40" s="308" t="s">
        <v>67</v>
      </c>
      <c r="AC40" s="308" t="s">
        <v>67</v>
      </c>
      <c r="AD40" s="308" t="s">
        <v>67</v>
      </c>
      <c r="AE40" s="308" t="s">
        <v>67</v>
      </c>
      <c r="AF40" s="308" t="s">
        <v>67</v>
      </c>
      <c r="AG40" s="308" t="s">
        <v>67</v>
      </c>
      <c r="AH40" s="308" t="s">
        <v>67</v>
      </c>
      <c r="AI40" s="308" t="s">
        <v>67</v>
      </c>
      <c r="AJ40" s="308" t="s">
        <v>67</v>
      </c>
      <c r="AK40" s="308" t="s">
        <v>67</v>
      </c>
      <c r="AL40" s="308" t="s">
        <v>67</v>
      </c>
      <c r="AM40" s="308" t="s">
        <v>67</v>
      </c>
      <c r="AN40" s="308" t="s">
        <v>67</v>
      </c>
      <c r="AO40" s="308" t="s">
        <v>67</v>
      </c>
      <c r="AP40" s="308" t="s">
        <v>67</v>
      </c>
      <c r="AQ40" s="308" t="s">
        <v>67</v>
      </c>
      <c r="AR40" s="308" t="s">
        <v>67</v>
      </c>
      <c r="AS40" s="308" t="s">
        <v>67</v>
      </c>
      <c r="AT40" s="308" t="s">
        <v>67</v>
      </c>
      <c r="AU40" s="308" t="s">
        <v>67</v>
      </c>
      <c r="AV40" s="308" t="s">
        <v>67</v>
      </c>
      <c r="AW40" s="308" t="s">
        <v>67</v>
      </c>
      <c r="AX40" s="308" t="s">
        <v>67</v>
      </c>
      <c r="AY40" s="308" t="s">
        <v>67</v>
      </c>
      <c r="AZ40" s="308" t="s">
        <v>67</v>
      </c>
      <c r="BA40" s="308" t="s">
        <v>67</v>
      </c>
      <c r="BB40" s="308" t="s">
        <v>67</v>
      </c>
      <c r="BC40" s="308" t="s">
        <v>67</v>
      </c>
      <c r="BD40" s="308" t="s">
        <v>67</v>
      </c>
      <c r="BE40" s="308" t="s">
        <v>67</v>
      </c>
      <c r="BF40" s="308" t="s">
        <v>67</v>
      </c>
      <c r="BG40" s="308" t="s">
        <v>67</v>
      </c>
      <c r="BH40" s="308" t="s">
        <v>67</v>
      </c>
      <c r="BI40" s="308" t="s">
        <v>67</v>
      </c>
      <c r="BJ40" s="308" t="s">
        <v>67</v>
      </c>
      <c r="BK40" s="308" t="s">
        <v>67</v>
      </c>
      <c r="BL40" s="308" t="s">
        <v>67</v>
      </c>
      <c r="BM40" s="308" t="s">
        <v>67</v>
      </c>
      <c r="BN40" s="308" t="s">
        <v>67</v>
      </c>
      <c r="BO40" s="308" t="s">
        <v>67</v>
      </c>
      <c r="BP40" s="308" t="s">
        <v>67</v>
      </c>
      <c r="BQ40" s="308" t="s">
        <v>67</v>
      </c>
      <c r="BR40" s="308" t="s">
        <v>67</v>
      </c>
      <c r="BS40" s="308" t="s">
        <v>67</v>
      </c>
      <c r="BT40" s="308" t="s">
        <v>67</v>
      </c>
      <c r="BU40" s="308" t="s">
        <v>67</v>
      </c>
      <c r="BV40" s="308" t="s">
        <v>67</v>
      </c>
      <c r="BW40" s="308" t="s">
        <v>67</v>
      </c>
      <c r="BX40" s="308" t="s">
        <v>67</v>
      </c>
      <c r="BY40" s="308" t="s">
        <v>67</v>
      </c>
      <c r="BZ40" s="308" t="s">
        <v>748</v>
      </c>
      <c r="CA40" s="308" t="s">
        <v>67</v>
      </c>
      <c r="CB40" s="308" t="s">
        <v>749</v>
      </c>
      <c r="CC40" s="308" t="s">
        <v>67</v>
      </c>
      <c r="CD40" s="308" t="s">
        <v>750</v>
      </c>
      <c r="CE40" s="308" t="s">
        <v>751</v>
      </c>
      <c r="CF40" s="308" t="s">
        <v>67</v>
      </c>
      <c r="CG40" s="308" t="s">
        <v>67</v>
      </c>
      <c r="CH40" s="308" t="s">
        <v>67</v>
      </c>
      <c r="CI40" s="308" t="s">
        <v>67</v>
      </c>
      <c r="CJ40" s="308" t="s">
        <v>67</v>
      </c>
      <c r="CK40" s="307" t="s">
        <v>722</v>
      </c>
      <c r="CY40" s="69"/>
    </row>
    <row r="41" spans="1:103" s="68" customFormat="1" ht="12.75" customHeight="1">
      <c r="A41" s="137">
        <v>0</v>
      </c>
      <c r="B41" s="306" t="s">
        <v>752</v>
      </c>
      <c r="C41" s="306" t="s">
        <v>753</v>
      </c>
      <c r="D41" s="306" t="s">
        <v>754</v>
      </c>
      <c r="E41" s="306" t="s">
        <v>67</v>
      </c>
      <c r="F41" s="306" t="s">
        <v>67</v>
      </c>
      <c r="G41" s="306" t="s">
        <v>67</v>
      </c>
      <c r="H41" s="308" t="s">
        <v>67</v>
      </c>
      <c r="I41" s="308" t="s">
        <v>67</v>
      </c>
      <c r="J41" s="308" t="s">
        <v>67</v>
      </c>
      <c r="K41" s="308" t="s">
        <v>67</v>
      </c>
      <c r="L41" s="308" t="s">
        <v>67</v>
      </c>
      <c r="M41" s="308" t="s">
        <v>67</v>
      </c>
      <c r="N41" s="308" t="s">
        <v>67</v>
      </c>
      <c r="O41" s="308" t="s">
        <v>67</v>
      </c>
      <c r="P41" s="308" t="s">
        <v>67</v>
      </c>
      <c r="Q41" s="308" t="s">
        <v>67</v>
      </c>
      <c r="R41" s="308" t="s">
        <v>67</v>
      </c>
      <c r="S41" s="308" t="s">
        <v>67</v>
      </c>
      <c r="T41" s="308" t="s">
        <v>67</v>
      </c>
      <c r="U41" s="308" t="s">
        <v>67</v>
      </c>
      <c r="V41" s="308" t="s">
        <v>67</v>
      </c>
      <c r="W41" s="308" t="s">
        <v>67</v>
      </c>
      <c r="X41" s="308" t="s">
        <v>67</v>
      </c>
      <c r="Y41" s="308" t="s">
        <v>67</v>
      </c>
      <c r="Z41" s="308" t="s">
        <v>67</v>
      </c>
      <c r="AA41" s="308" t="s">
        <v>67</v>
      </c>
      <c r="AB41" s="308" t="s">
        <v>67</v>
      </c>
      <c r="AC41" s="308" t="s">
        <v>67</v>
      </c>
      <c r="AD41" s="308" t="s">
        <v>67</v>
      </c>
      <c r="AE41" s="308" t="s">
        <v>67</v>
      </c>
      <c r="AF41" s="308" t="s">
        <v>67</v>
      </c>
      <c r="AG41" s="308" t="s">
        <v>67</v>
      </c>
      <c r="AH41" s="308" t="s">
        <v>67</v>
      </c>
      <c r="AI41" s="308" t="s">
        <v>67</v>
      </c>
      <c r="AJ41" s="308" t="s">
        <v>67</v>
      </c>
      <c r="AK41" s="308" t="s">
        <v>67</v>
      </c>
      <c r="AL41" s="308" t="s">
        <v>67</v>
      </c>
      <c r="AM41" s="308" t="s">
        <v>67</v>
      </c>
      <c r="AN41" s="308" t="s">
        <v>67</v>
      </c>
      <c r="AO41" s="308" t="s">
        <v>67</v>
      </c>
      <c r="AP41" s="308" t="s">
        <v>67</v>
      </c>
      <c r="AQ41" s="308" t="s">
        <v>67</v>
      </c>
      <c r="AR41" s="308" t="s">
        <v>67</v>
      </c>
      <c r="AS41" s="308" t="s">
        <v>67</v>
      </c>
      <c r="AT41" s="308" t="s">
        <v>67</v>
      </c>
      <c r="AU41" s="308" t="s">
        <v>67</v>
      </c>
      <c r="AV41" s="308" t="s">
        <v>67</v>
      </c>
      <c r="AW41" s="308" t="s">
        <v>67</v>
      </c>
      <c r="AX41" s="308" t="s">
        <v>67</v>
      </c>
      <c r="AY41" s="308" t="s">
        <v>67</v>
      </c>
      <c r="AZ41" s="308" t="s">
        <v>67</v>
      </c>
      <c r="BA41" s="308" t="s">
        <v>67</v>
      </c>
      <c r="BB41" s="308" t="s">
        <v>67</v>
      </c>
      <c r="BC41" s="308" t="s">
        <v>67</v>
      </c>
      <c r="BD41" s="308" t="s">
        <v>67</v>
      </c>
      <c r="BE41" s="308" t="s">
        <v>67</v>
      </c>
      <c r="BF41" s="308" t="s">
        <v>67</v>
      </c>
      <c r="BG41" s="308" t="s">
        <v>67</v>
      </c>
      <c r="BH41" s="308" t="s">
        <v>67</v>
      </c>
      <c r="BI41" s="308" t="s">
        <v>67</v>
      </c>
      <c r="BJ41" s="308" t="s">
        <v>67</v>
      </c>
      <c r="BK41" s="308" t="s">
        <v>67</v>
      </c>
      <c r="BL41" s="308" t="s">
        <v>67</v>
      </c>
      <c r="BM41" s="308" t="s">
        <v>67</v>
      </c>
      <c r="BN41" s="308" t="s">
        <v>67</v>
      </c>
      <c r="BO41" s="308" t="s">
        <v>67</v>
      </c>
      <c r="BP41" s="308" t="s">
        <v>67</v>
      </c>
      <c r="BQ41" s="308" t="s">
        <v>67</v>
      </c>
      <c r="BR41" s="308" t="s">
        <v>67</v>
      </c>
      <c r="BS41" s="308" t="s">
        <v>67</v>
      </c>
      <c r="BT41" s="308" t="s">
        <v>67</v>
      </c>
      <c r="BU41" s="308" t="s">
        <v>67</v>
      </c>
      <c r="BV41" s="308" t="s">
        <v>67</v>
      </c>
      <c r="BW41" s="308" t="s">
        <v>67</v>
      </c>
      <c r="BX41" s="308" t="s">
        <v>67</v>
      </c>
      <c r="BY41" s="308" t="s">
        <v>67</v>
      </c>
      <c r="BZ41" s="308" t="s">
        <v>755</v>
      </c>
      <c r="CA41" s="308" t="s">
        <v>67</v>
      </c>
      <c r="CB41" s="308" t="s">
        <v>756</v>
      </c>
      <c r="CC41" s="308" t="s">
        <v>67</v>
      </c>
      <c r="CD41" s="308" t="s">
        <v>757</v>
      </c>
      <c r="CE41" s="308" t="s">
        <v>758</v>
      </c>
      <c r="CF41" s="308" t="s">
        <v>67</v>
      </c>
      <c r="CG41" s="308" t="s">
        <v>67</v>
      </c>
      <c r="CH41" s="308" t="s">
        <v>67</v>
      </c>
      <c r="CI41" s="308" t="s">
        <v>67</v>
      </c>
      <c r="CJ41" s="308" t="s">
        <v>67</v>
      </c>
      <c r="CK41" s="307" t="s">
        <v>730</v>
      </c>
      <c r="CY41" s="69"/>
    </row>
    <row r="42" spans="1:103" s="68" customFormat="1" ht="12.75" customHeight="1">
      <c r="A42" s="137" t="s">
        <v>181</v>
      </c>
      <c r="B42" s="306" t="s">
        <v>759</v>
      </c>
      <c r="C42" s="306" t="s">
        <v>760</v>
      </c>
      <c r="D42" s="306" t="s">
        <v>761</v>
      </c>
      <c r="E42" s="306" t="s">
        <v>762</v>
      </c>
      <c r="F42" s="306" t="s">
        <v>67</v>
      </c>
      <c r="G42" s="306" t="s">
        <v>67</v>
      </c>
      <c r="H42" s="308" t="s">
        <v>67</v>
      </c>
      <c r="I42" s="308" t="s">
        <v>67</v>
      </c>
      <c r="J42" s="308" t="s">
        <v>67</v>
      </c>
      <c r="K42" s="308" t="s">
        <v>67</v>
      </c>
      <c r="L42" s="308" t="s">
        <v>67</v>
      </c>
      <c r="M42" s="308" t="s">
        <v>67</v>
      </c>
      <c r="N42" s="308" t="s">
        <v>67</v>
      </c>
      <c r="O42" s="308" t="s">
        <v>67</v>
      </c>
      <c r="P42" s="308" t="s">
        <v>67</v>
      </c>
      <c r="Q42" s="308" t="s">
        <v>67</v>
      </c>
      <c r="R42" s="308" t="s">
        <v>67</v>
      </c>
      <c r="S42" s="308" t="s">
        <v>67</v>
      </c>
      <c r="T42" s="308" t="s">
        <v>67</v>
      </c>
      <c r="U42" s="308" t="s">
        <v>67</v>
      </c>
      <c r="V42" s="308" t="s">
        <v>67</v>
      </c>
      <c r="W42" s="308" t="s">
        <v>67</v>
      </c>
      <c r="X42" s="308" t="s">
        <v>67</v>
      </c>
      <c r="Y42" s="308" t="s">
        <v>67</v>
      </c>
      <c r="Z42" s="308" t="s">
        <v>67</v>
      </c>
      <c r="AA42" s="308" t="s">
        <v>67</v>
      </c>
      <c r="AB42" s="308" t="s">
        <v>67</v>
      </c>
      <c r="AC42" s="308" t="s">
        <v>67</v>
      </c>
      <c r="AD42" s="308" t="s">
        <v>67</v>
      </c>
      <c r="AE42" s="308" t="s">
        <v>67</v>
      </c>
      <c r="AF42" s="308" t="s">
        <v>67</v>
      </c>
      <c r="AG42" s="308" t="s">
        <v>67</v>
      </c>
      <c r="AH42" s="308" t="s">
        <v>67</v>
      </c>
      <c r="AI42" s="308" t="s">
        <v>67</v>
      </c>
      <c r="AJ42" s="308" t="s">
        <v>67</v>
      </c>
      <c r="AK42" s="308" t="s">
        <v>67</v>
      </c>
      <c r="AL42" s="308" t="s">
        <v>67</v>
      </c>
      <c r="AM42" s="308" t="s">
        <v>67</v>
      </c>
      <c r="AN42" s="308" t="s">
        <v>67</v>
      </c>
      <c r="AO42" s="308" t="s">
        <v>67</v>
      </c>
      <c r="AP42" s="308" t="s">
        <v>67</v>
      </c>
      <c r="AQ42" s="308" t="s">
        <v>67</v>
      </c>
      <c r="AR42" s="308" t="s">
        <v>67</v>
      </c>
      <c r="AS42" s="308" t="s">
        <v>67</v>
      </c>
      <c r="AT42" s="308" t="s">
        <v>67</v>
      </c>
      <c r="AU42" s="308" t="s">
        <v>67</v>
      </c>
      <c r="AV42" s="308" t="s">
        <v>67</v>
      </c>
      <c r="AW42" s="308" t="s">
        <v>67</v>
      </c>
      <c r="AX42" s="308" t="s">
        <v>67</v>
      </c>
      <c r="AY42" s="308" t="s">
        <v>67</v>
      </c>
      <c r="AZ42" s="308" t="s">
        <v>67</v>
      </c>
      <c r="BA42" s="308" t="s">
        <v>67</v>
      </c>
      <c r="BB42" s="308" t="s">
        <v>67</v>
      </c>
      <c r="BC42" s="308" t="s">
        <v>67</v>
      </c>
      <c r="BD42" s="308" t="s">
        <v>67</v>
      </c>
      <c r="BE42" s="308" t="s">
        <v>67</v>
      </c>
      <c r="BF42" s="308" t="s">
        <v>67</v>
      </c>
      <c r="BG42" s="308" t="s">
        <v>67</v>
      </c>
      <c r="BH42" s="308" t="s">
        <v>67</v>
      </c>
      <c r="BI42" s="308" t="s">
        <v>67</v>
      </c>
      <c r="BJ42" s="308" t="s">
        <v>67</v>
      </c>
      <c r="BK42" s="308" t="s">
        <v>67</v>
      </c>
      <c r="BL42" s="308" t="s">
        <v>67</v>
      </c>
      <c r="BM42" s="308" t="s">
        <v>67</v>
      </c>
      <c r="BN42" s="308" t="s">
        <v>67</v>
      </c>
      <c r="BO42" s="308" t="s">
        <v>67</v>
      </c>
      <c r="BP42" s="308" t="s">
        <v>67</v>
      </c>
      <c r="BQ42" s="308" t="s">
        <v>67</v>
      </c>
      <c r="BR42" s="308" t="s">
        <v>67</v>
      </c>
      <c r="BS42" s="308" t="s">
        <v>67</v>
      </c>
      <c r="BT42" s="308" t="s">
        <v>67</v>
      </c>
      <c r="BU42" s="308" t="s">
        <v>67</v>
      </c>
      <c r="BV42" s="308" t="s">
        <v>67</v>
      </c>
      <c r="BW42" s="308" t="s">
        <v>67</v>
      </c>
      <c r="BX42" s="308" t="s">
        <v>67</v>
      </c>
      <c r="BY42" s="308" t="s">
        <v>67</v>
      </c>
      <c r="BZ42" s="308" t="s">
        <v>67</v>
      </c>
      <c r="CA42" s="308" t="s">
        <v>67</v>
      </c>
      <c r="CB42" s="308" t="s">
        <v>67</v>
      </c>
      <c r="CC42" s="308" t="s">
        <v>67</v>
      </c>
      <c r="CD42" s="308" t="s">
        <v>67</v>
      </c>
      <c r="CE42" s="308" t="s">
        <v>67</v>
      </c>
      <c r="CF42" s="308" t="s">
        <v>67</v>
      </c>
      <c r="CG42" s="308" t="s">
        <v>67</v>
      </c>
      <c r="CH42" s="308" t="s">
        <v>67</v>
      </c>
      <c r="CI42" s="308" t="s">
        <v>67</v>
      </c>
      <c r="CJ42" s="308" t="s">
        <v>67</v>
      </c>
      <c r="CK42" s="307" t="s">
        <v>763</v>
      </c>
      <c r="CY42" s="69"/>
    </row>
    <row r="43" spans="1:103" s="68" customFormat="1" ht="12.75" customHeight="1">
      <c r="A43" s="137" t="s">
        <v>181</v>
      </c>
      <c r="B43" s="306" t="s">
        <v>764</v>
      </c>
      <c r="C43" s="306" t="s">
        <v>765</v>
      </c>
      <c r="D43" s="306" t="s">
        <v>766</v>
      </c>
      <c r="E43" s="306" t="s">
        <v>767</v>
      </c>
      <c r="F43" s="306" t="s">
        <v>67</v>
      </c>
      <c r="G43" s="306" t="s">
        <v>67</v>
      </c>
      <c r="H43" s="308" t="s">
        <v>67</v>
      </c>
      <c r="I43" s="308" t="s">
        <v>67</v>
      </c>
      <c r="J43" s="308" t="s">
        <v>67</v>
      </c>
      <c r="K43" s="308" t="s">
        <v>67</v>
      </c>
      <c r="L43" s="308" t="s">
        <v>67</v>
      </c>
      <c r="M43" s="308" t="s">
        <v>67</v>
      </c>
      <c r="N43" s="308" t="s">
        <v>67</v>
      </c>
      <c r="O43" s="308" t="s">
        <v>67</v>
      </c>
      <c r="P43" s="308" t="s">
        <v>67</v>
      </c>
      <c r="Q43" s="308" t="s">
        <v>67</v>
      </c>
      <c r="R43" s="308" t="s">
        <v>67</v>
      </c>
      <c r="S43" s="308" t="s">
        <v>67</v>
      </c>
      <c r="T43" s="308" t="s">
        <v>67</v>
      </c>
      <c r="U43" s="308" t="s">
        <v>67</v>
      </c>
      <c r="V43" s="308" t="s">
        <v>67</v>
      </c>
      <c r="W43" s="308" t="s">
        <v>67</v>
      </c>
      <c r="X43" s="308" t="s">
        <v>67</v>
      </c>
      <c r="Y43" s="308" t="s">
        <v>67</v>
      </c>
      <c r="Z43" s="308" t="s">
        <v>67</v>
      </c>
      <c r="AA43" s="308" t="s">
        <v>67</v>
      </c>
      <c r="AB43" s="308" t="s">
        <v>67</v>
      </c>
      <c r="AC43" s="308" t="s">
        <v>67</v>
      </c>
      <c r="AD43" s="308" t="s">
        <v>67</v>
      </c>
      <c r="AE43" s="308" t="s">
        <v>67</v>
      </c>
      <c r="AF43" s="308" t="s">
        <v>67</v>
      </c>
      <c r="AG43" s="308" t="s">
        <v>67</v>
      </c>
      <c r="AH43" s="308" t="s">
        <v>67</v>
      </c>
      <c r="AI43" s="308" t="s">
        <v>67</v>
      </c>
      <c r="AJ43" s="308" t="s">
        <v>67</v>
      </c>
      <c r="AK43" s="308" t="s">
        <v>67</v>
      </c>
      <c r="AL43" s="308" t="s">
        <v>67</v>
      </c>
      <c r="AM43" s="308" t="s">
        <v>67</v>
      </c>
      <c r="AN43" s="308" t="s">
        <v>67</v>
      </c>
      <c r="AO43" s="308" t="s">
        <v>67</v>
      </c>
      <c r="AP43" s="308" t="s">
        <v>67</v>
      </c>
      <c r="AQ43" s="308" t="s">
        <v>67</v>
      </c>
      <c r="AR43" s="308" t="s">
        <v>67</v>
      </c>
      <c r="AS43" s="308" t="s">
        <v>67</v>
      </c>
      <c r="AT43" s="308" t="s">
        <v>67</v>
      </c>
      <c r="AU43" s="308" t="s">
        <v>67</v>
      </c>
      <c r="AV43" s="308" t="s">
        <v>67</v>
      </c>
      <c r="AW43" s="308" t="s">
        <v>67</v>
      </c>
      <c r="AX43" s="308" t="s">
        <v>67</v>
      </c>
      <c r="AY43" s="308" t="s">
        <v>67</v>
      </c>
      <c r="AZ43" s="308" t="s">
        <v>67</v>
      </c>
      <c r="BA43" s="308" t="s">
        <v>67</v>
      </c>
      <c r="BB43" s="308" t="s">
        <v>67</v>
      </c>
      <c r="BC43" s="308" t="s">
        <v>67</v>
      </c>
      <c r="BD43" s="308" t="s">
        <v>67</v>
      </c>
      <c r="BE43" s="308" t="s">
        <v>67</v>
      </c>
      <c r="BF43" s="308" t="s">
        <v>67</v>
      </c>
      <c r="BG43" s="308" t="s">
        <v>67</v>
      </c>
      <c r="BH43" s="308" t="s">
        <v>67</v>
      </c>
      <c r="BI43" s="308" t="s">
        <v>67</v>
      </c>
      <c r="BJ43" s="308" t="s">
        <v>67</v>
      </c>
      <c r="BK43" s="308" t="s">
        <v>67</v>
      </c>
      <c r="BL43" s="308" t="s">
        <v>67</v>
      </c>
      <c r="BM43" s="308" t="s">
        <v>67</v>
      </c>
      <c r="BN43" s="308" t="s">
        <v>67</v>
      </c>
      <c r="BO43" s="308" t="s">
        <v>67</v>
      </c>
      <c r="BP43" s="308" t="s">
        <v>67</v>
      </c>
      <c r="BQ43" s="308" t="s">
        <v>67</v>
      </c>
      <c r="BR43" s="308" t="s">
        <v>67</v>
      </c>
      <c r="BS43" s="308" t="s">
        <v>67</v>
      </c>
      <c r="BT43" s="308" t="s">
        <v>67</v>
      </c>
      <c r="BU43" s="308" t="s">
        <v>67</v>
      </c>
      <c r="BV43" s="308" t="s">
        <v>67</v>
      </c>
      <c r="BW43" s="308" t="s">
        <v>67</v>
      </c>
      <c r="BX43" s="308" t="s">
        <v>67</v>
      </c>
      <c r="BY43" s="308" t="s">
        <v>67</v>
      </c>
      <c r="BZ43" s="308" t="s">
        <v>768</v>
      </c>
      <c r="CA43" s="308" t="s">
        <v>67</v>
      </c>
      <c r="CB43" s="308" t="s">
        <v>769</v>
      </c>
      <c r="CC43" s="308" t="s">
        <v>67</v>
      </c>
      <c r="CD43" s="308" t="s">
        <v>770</v>
      </c>
      <c r="CE43" s="308" t="s">
        <v>771</v>
      </c>
      <c r="CF43" s="308" t="s">
        <v>67</v>
      </c>
      <c r="CG43" s="308" t="s">
        <v>67</v>
      </c>
      <c r="CH43" s="308" t="s">
        <v>67</v>
      </c>
      <c r="CI43" s="308" t="s">
        <v>67</v>
      </c>
      <c r="CJ43" s="308" t="s">
        <v>67</v>
      </c>
      <c r="CK43" s="307" t="s">
        <v>772</v>
      </c>
      <c r="CY43" s="69"/>
    </row>
    <row r="44" spans="1:103" s="68" customFormat="1" ht="12.75" customHeight="1" thickBot="1">
      <c r="A44" s="137" t="s">
        <v>181</v>
      </c>
      <c r="B44" s="306" t="s">
        <v>773</v>
      </c>
      <c r="C44" s="306" t="s">
        <v>774</v>
      </c>
      <c r="D44" s="306" t="s">
        <v>775</v>
      </c>
      <c r="E44" s="306" t="s">
        <v>776</v>
      </c>
      <c r="F44" s="306" t="s">
        <v>67</v>
      </c>
      <c r="G44" s="306" t="s">
        <v>67</v>
      </c>
      <c r="H44" s="308" t="s">
        <v>67</v>
      </c>
      <c r="I44" s="308" t="s">
        <v>67</v>
      </c>
      <c r="J44" s="308" t="s">
        <v>67</v>
      </c>
      <c r="K44" s="308" t="s">
        <v>67</v>
      </c>
      <c r="L44" s="308" t="s">
        <v>67</v>
      </c>
      <c r="M44" s="308" t="s">
        <v>67</v>
      </c>
      <c r="N44" s="308" t="s">
        <v>67</v>
      </c>
      <c r="O44" s="308" t="s">
        <v>67</v>
      </c>
      <c r="P44" s="308" t="s">
        <v>67</v>
      </c>
      <c r="Q44" s="308" t="s">
        <v>67</v>
      </c>
      <c r="R44" s="308" t="s">
        <v>67</v>
      </c>
      <c r="S44" s="308" t="s">
        <v>67</v>
      </c>
      <c r="T44" s="308" t="s">
        <v>67</v>
      </c>
      <c r="U44" s="308" t="s">
        <v>67</v>
      </c>
      <c r="V44" s="308" t="s">
        <v>67</v>
      </c>
      <c r="W44" s="308" t="s">
        <v>67</v>
      </c>
      <c r="X44" s="308" t="s">
        <v>67</v>
      </c>
      <c r="Y44" s="308" t="s">
        <v>67</v>
      </c>
      <c r="Z44" s="308" t="s">
        <v>67</v>
      </c>
      <c r="AA44" s="308" t="s">
        <v>67</v>
      </c>
      <c r="AB44" s="308" t="s">
        <v>67</v>
      </c>
      <c r="AC44" s="308" t="s">
        <v>67</v>
      </c>
      <c r="AD44" s="308" t="s">
        <v>67</v>
      </c>
      <c r="AE44" s="308" t="s">
        <v>67</v>
      </c>
      <c r="AF44" s="308" t="s">
        <v>67</v>
      </c>
      <c r="AG44" s="308" t="s">
        <v>67</v>
      </c>
      <c r="AH44" s="308" t="s">
        <v>67</v>
      </c>
      <c r="AI44" s="308" t="s">
        <v>67</v>
      </c>
      <c r="AJ44" s="308" t="s">
        <v>67</v>
      </c>
      <c r="AK44" s="308" t="s">
        <v>67</v>
      </c>
      <c r="AL44" s="308" t="s">
        <v>67</v>
      </c>
      <c r="AM44" s="308" t="s">
        <v>67</v>
      </c>
      <c r="AN44" s="308" t="s">
        <v>67</v>
      </c>
      <c r="AO44" s="308" t="s">
        <v>67</v>
      </c>
      <c r="AP44" s="308" t="s">
        <v>67</v>
      </c>
      <c r="AQ44" s="308" t="s">
        <v>67</v>
      </c>
      <c r="AR44" s="308" t="s">
        <v>67</v>
      </c>
      <c r="AS44" s="308" t="s">
        <v>67</v>
      </c>
      <c r="AT44" s="308" t="s">
        <v>67</v>
      </c>
      <c r="AU44" s="308" t="s">
        <v>67</v>
      </c>
      <c r="AV44" s="308" t="s">
        <v>67</v>
      </c>
      <c r="AW44" s="308" t="s">
        <v>67</v>
      </c>
      <c r="AX44" s="308" t="s">
        <v>67</v>
      </c>
      <c r="AY44" s="308" t="s">
        <v>67</v>
      </c>
      <c r="AZ44" s="308" t="s">
        <v>67</v>
      </c>
      <c r="BA44" s="308" t="s">
        <v>67</v>
      </c>
      <c r="BB44" s="308" t="s">
        <v>67</v>
      </c>
      <c r="BC44" s="308" t="s">
        <v>67</v>
      </c>
      <c r="BD44" s="308" t="s">
        <v>67</v>
      </c>
      <c r="BE44" s="308" t="s">
        <v>67</v>
      </c>
      <c r="BF44" s="308" t="s">
        <v>67</v>
      </c>
      <c r="BG44" s="308" t="s">
        <v>67</v>
      </c>
      <c r="BH44" s="308" t="s">
        <v>67</v>
      </c>
      <c r="BI44" s="308" t="s">
        <v>67</v>
      </c>
      <c r="BJ44" s="308" t="s">
        <v>67</v>
      </c>
      <c r="BK44" s="308" t="s">
        <v>67</v>
      </c>
      <c r="BL44" s="308" t="s">
        <v>67</v>
      </c>
      <c r="BM44" s="308" t="s">
        <v>67</v>
      </c>
      <c r="BN44" s="308" t="s">
        <v>67</v>
      </c>
      <c r="BO44" s="308" t="s">
        <v>67</v>
      </c>
      <c r="BP44" s="308" t="s">
        <v>67</v>
      </c>
      <c r="BQ44" s="308" t="s">
        <v>67</v>
      </c>
      <c r="BR44" s="308" t="s">
        <v>67</v>
      </c>
      <c r="BS44" s="308" t="s">
        <v>67</v>
      </c>
      <c r="BT44" s="308" t="s">
        <v>67</v>
      </c>
      <c r="BU44" s="308" t="s">
        <v>67</v>
      </c>
      <c r="BV44" s="308" t="s">
        <v>67</v>
      </c>
      <c r="BW44" s="308" t="s">
        <v>67</v>
      </c>
      <c r="BX44" s="308" t="s">
        <v>67</v>
      </c>
      <c r="BY44" s="308" t="s">
        <v>67</v>
      </c>
      <c r="BZ44" s="308" t="s">
        <v>127</v>
      </c>
      <c r="CA44" s="308" t="s">
        <v>67</v>
      </c>
      <c r="CB44" s="308" t="s">
        <v>554</v>
      </c>
      <c r="CC44" s="308" t="s">
        <v>67</v>
      </c>
      <c r="CD44" s="308" t="s">
        <v>555</v>
      </c>
      <c r="CE44" s="308" t="s">
        <v>460</v>
      </c>
      <c r="CF44" s="308" t="s">
        <v>67</v>
      </c>
      <c r="CG44" s="308" t="s">
        <v>67</v>
      </c>
      <c r="CH44" s="308" t="s">
        <v>67</v>
      </c>
      <c r="CI44" s="308" t="s">
        <v>67</v>
      </c>
      <c r="CJ44" s="308" t="s">
        <v>67</v>
      </c>
      <c r="CK44" s="307" t="s">
        <v>465</v>
      </c>
      <c r="CY44" s="69"/>
    </row>
    <row r="45" spans="1:103" s="70" customFormat="1" ht="13.5" thickTop="1" thickBot="1">
      <c r="A45" s="137" t="s">
        <v>181</v>
      </c>
      <c r="B45" s="302" t="s">
        <v>777</v>
      </c>
      <c r="C45" s="302" t="s">
        <v>778</v>
      </c>
      <c r="D45" s="302" t="s">
        <v>779</v>
      </c>
      <c r="E45" s="303" t="s">
        <v>780</v>
      </c>
      <c r="F45" s="303" t="s">
        <v>67</v>
      </c>
      <c r="G45" s="303" t="s">
        <v>67</v>
      </c>
      <c r="H45" s="305" t="s">
        <v>67</v>
      </c>
      <c r="I45" s="305" t="s">
        <v>67</v>
      </c>
      <c r="J45" s="305" t="s">
        <v>67</v>
      </c>
      <c r="K45" s="305" t="s">
        <v>67</v>
      </c>
      <c r="L45" s="305" t="s">
        <v>67</v>
      </c>
      <c r="M45" s="305" t="s">
        <v>67</v>
      </c>
      <c r="N45" s="305" t="s">
        <v>67</v>
      </c>
      <c r="O45" s="305" t="s">
        <v>67</v>
      </c>
      <c r="P45" s="305" t="s">
        <v>67</v>
      </c>
      <c r="Q45" s="305" t="s">
        <v>67</v>
      </c>
      <c r="R45" s="305" t="s">
        <v>67</v>
      </c>
      <c r="S45" s="305" t="s">
        <v>67</v>
      </c>
      <c r="T45" s="305" t="s">
        <v>67</v>
      </c>
      <c r="U45" s="305" t="s">
        <v>67</v>
      </c>
      <c r="V45" s="305" t="s">
        <v>67</v>
      </c>
      <c r="W45" s="305" t="s">
        <v>67</v>
      </c>
      <c r="X45" s="305" t="s">
        <v>67</v>
      </c>
      <c r="Y45" s="305" t="s">
        <v>67</v>
      </c>
      <c r="Z45" s="305" t="s">
        <v>67</v>
      </c>
      <c r="AA45" s="305" t="s">
        <v>67</v>
      </c>
      <c r="AB45" s="305" t="s">
        <v>67</v>
      </c>
      <c r="AC45" s="305" t="s">
        <v>67</v>
      </c>
      <c r="AD45" s="305" t="s">
        <v>67</v>
      </c>
      <c r="AE45" s="305" t="s">
        <v>67</v>
      </c>
      <c r="AF45" s="305" t="s">
        <v>67</v>
      </c>
      <c r="AG45" s="305" t="s">
        <v>67</v>
      </c>
      <c r="AH45" s="305" t="s">
        <v>67</v>
      </c>
      <c r="AI45" s="305" t="s">
        <v>67</v>
      </c>
      <c r="AJ45" s="305" t="s">
        <v>67</v>
      </c>
      <c r="AK45" s="305" t="s">
        <v>67</v>
      </c>
      <c r="AL45" s="305" t="s">
        <v>67</v>
      </c>
      <c r="AM45" s="305" t="s">
        <v>67</v>
      </c>
      <c r="AN45" s="305" t="s">
        <v>67</v>
      </c>
      <c r="AO45" s="305" t="s">
        <v>67</v>
      </c>
      <c r="AP45" s="305" t="s">
        <v>67</v>
      </c>
      <c r="AQ45" s="305" t="s">
        <v>67</v>
      </c>
      <c r="AR45" s="305" t="s">
        <v>67</v>
      </c>
      <c r="AS45" s="305" t="s">
        <v>67</v>
      </c>
      <c r="AT45" s="305" t="s">
        <v>67</v>
      </c>
      <c r="AU45" s="305" t="s">
        <v>67</v>
      </c>
      <c r="AV45" s="305" t="s">
        <v>67</v>
      </c>
      <c r="AW45" s="305" t="s">
        <v>67</v>
      </c>
      <c r="AX45" s="305" t="s">
        <v>67</v>
      </c>
      <c r="AY45" s="305" t="s">
        <v>67</v>
      </c>
      <c r="AZ45" s="305" t="s">
        <v>67</v>
      </c>
      <c r="BA45" s="305" t="s">
        <v>67</v>
      </c>
      <c r="BB45" s="305" t="s">
        <v>67</v>
      </c>
      <c r="BC45" s="305" t="s">
        <v>67</v>
      </c>
      <c r="BD45" s="305" t="s">
        <v>67</v>
      </c>
      <c r="BE45" s="305" t="s">
        <v>67</v>
      </c>
      <c r="BF45" s="305" t="s">
        <v>67</v>
      </c>
      <c r="BG45" s="305" t="s">
        <v>67</v>
      </c>
      <c r="BH45" s="305" t="s">
        <v>67</v>
      </c>
      <c r="BI45" s="305" t="s">
        <v>67</v>
      </c>
      <c r="BJ45" s="305" t="s">
        <v>67</v>
      </c>
      <c r="BK45" s="305" t="s">
        <v>67</v>
      </c>
      <c r="BL45" s="305" t="s">
        <v>67</v>
      </c>
      <c r="BM45" s="305" t="s">
        <v>67</v>
      </c>
      <c r="BN45" s="305" t="s">
        <v>67</v>
      </c>
      <c r="BO45" s="305" t="s">
        <v>67</v>
      </c>
      <c r="BP45" s="305" t="s">
        <v>67</v>
      </c>
      <c r="BQ45" s="305" t="s">
        <v>67</v>
      </c>
      <c r="BR45" s="305" t="s">
        <v>67</v>
      </c>
      <c r="BS45" s="305" t="s">
        <v>67</v>
      </c>
      <c r="BT45" s="305" t="s">
        <v>67</v>
      </c>
      <c r="BU45" s="305" t="s">
        <v>67</v>
      </c>
      <c r="BV45" s="305" t="s">
        <v>67</v>
      </c>
      <c r="BW45" s="305" t="s">
        <v>67</v>
      </c>
      <c r="BX45" s="305" t="s">
        <v>67</v>
      </c>
      <c r="BY45" s="305" t="s">
        <v>67</v>
      </c>
      <c r="BZ45" s="305" t="s">
        <v>781</v>
      </c>
      <c r="CA45" s="305" t="s">
        <v>67</v>
      </c>
      <c r="CB45" s="305" t="s">
        <v>365</v>
      </c>
      <c r="CC45" s="305" t="s">
        <v>67</v>
      </c>
      <c r="CD45" s="305" t="s">
        <v>782</v>
      </c>
      <c r="CE45" s="305" t="s">
        <v>129</v>
      </c>
      <c r="CF45" s="305" t="s">
        <v>67</v>
      </c>
      <c r="CG45" s="305" t="s">
        <v>67</v>
      </c>
      <c r="CH45" s="305" t="s">
        <v>67</v>
      </c>
      <c r="CI45" s="305" t="s">
        <v>67</v>
      </c>
      <c r="CJ45" s="305" t="s">
        <v>67</v>
      </c>
      <c r="CK45" s="304" t="s">
        <v>781</v>
      </c>
      <c r="CY45" s="71"/>
    </row>
    <row r="46" spans="1:103" s="68" customFormat="1" ht="12.75" customHeight="1" thickTop="1">
      <c r="A46" s="137" t="s">
        <v>181</v>
      </c>
      <c r="B46" s="306" t="s">
        <v>783</v>
      </c>
      <c r="C46" s="306" t="s">
        <v>784</v>
      </c>
      <c r="D46" s="306" t="s">
        <v>785</v>
      </c>
      <c r="E46" s="306" t="s">
        <v>67</v>
      </c>
      <c r="F46" s="306" t="s">
        <v>67</v>
      </c>
      <c r="G46" s="306" t="s">
        <v>67</v>
      </c>
      <c r="H46" s="308" t="s">
        <v>67</v>
      </c>
      <c r="I46" s="308" t="s">
        <v>67</v>
      </c>
      <c r="J46" s="308" t="s">
        <v>67</v>
      </c>
      <c r="K46" s="308" t="s">
        <v>67</v>
      </c>
      <c r="L46" s="308" t="s">
        <v>67</v>
      </c>
      <c r="M46" s="308" t="s">
        <v>67</v>
      </c>
      <c r="N46" s="308" t="s">
        <v>67</v>
      </c>
      <c r="O46" s="308" t="s">
        <v>67</v>
      </c>
      <c r="P46" s="308" t="s">
        <v>67</v>
      </c>
      <c r="Q46" s="308" t="s">
        <v>67</v>
      </c>
      <c r="R46" s="308" t="s">
        <v>67</v>
      </c>
      <c r="S46" s="308" t="s">
        <v>67</v>
      </c>
      <c r="T46" s="308" t="s">
        <v>67</v>
      </c>
      <c r="U46" s="308" t="s">
        <v>67</v>
      </c>
      <c r="V46" s="308" t="s">
        <v>67</v>
      </c>
      <c r="W46" s="308" t="s">
        <v>67</v>
      </c>
      <c r="X46" s="308" t="s">
        <v>67</v>
      </c>
      <c r="Y46" s="308" t="s">
        <v>67</v>
      </c>
      <c r="Z46" s="308" t="s">
        <v>67</v>
      </c>
      <c r="AA46" s="308" t="s">
        <v>67</v>
      </c>
      <c r="AB46" s="308" t="s">
        <v>67</v>
      </c>
      <c r="AC46" s="308" t="s">
        <v>67</v>
      </c>
      <c r="AD46" s="308" t="s">
        <v>67</v>
      </c>
      <c r="AE46" s="308" t="s">
        <v>67</v>
      </c>
      <c r="AF46" s="308" t="s">
        <v>67</v>
      </c>
      <c r="AG46" s="308" t="s">
        <v>67</v>
      </c>
      <c r="AH46" s="308" t="s">
        <v>67</v>
      </c>
      <c r="AI46" s="308" t="s">
        <v>67</v>
      </c>
      <c r="AJ46" s="308" t="s">
        <v>67</v>
      </c>
      <c r="AK46" s="308" t="s">
        <v>67</v>
      </c>
      <c r="AL46" s="308" t="s">
        <v>67</v>
      </c>
      <c r="AM46" s="308" t="s">
        <v>67</v>
      </c>
      <c r="AN46" s="308" t="s">
        <v>67</v>
      </c>
      <c r="AO46" s="308" t="s">
        <v>67</v>
      </c>
      <c r="AP46" s="308" t="s">
        <v>67</v>
      </c>
      <c r="AQ46" s="308" t="s">
        <v>67</v>
      </c>
      <c r="AR46" s="308" t="s">
        <v>67</v>
      </c>
      <c r="AS46" s="308" t="s">
        <v>67</v>
      </c>
      <c r="AT46" s="308" t="s">
        <v>67</v>
      </c>
      <c r="AU46" s="308" t="s">
        <v>67</v>
      </c>
      <c r="AV46" s="308" t="s">
        <v>67</v>
      </c>
      <c r="AW46" s="308" t="s">
        <v>67</v>
      </c>
      <c r="AX46" s="308" t="s">
        <v>67</v>
      </c>
      <c r="AY46" s="308" t="s">
        <v>67</v>
      </c>
      <c r="AZ46" s="308" t="s">
        <v>67</v>
      </c>
      <c r="BA46" s="308" t="s">
        <v>67</v>
      </c>
      <c r="BB46" s="308" t="s">
        <v>67</v>
      </c>
      <c r="BC46" s="308" t="s">
        <v>67</v>
      </c>
      <c r="BD46" s="308" t="s">
        <v>67</v>
      </c>
      <c r="BE46" s="308" t="s">
        <v>67</v>
      </c>
      <c r="BF46" s="308" t="s">
        <v>67</v>
      </c>
      <c r="BG46" s="308" t="s">
        <v>67</v>
      </c>
      <c r="BH46" s="308" t="s">
        <v>67</v>
      </c>
      <c r="BI46" s="308" t="s">
        <v>67</v>
      </c>
      <c r="BJ46" s="308" t="s">
        <v>67</v>
      </c>
      <c r="BK46" s="308" t="s">
        <v>67</v>
      </c>
      <c r="BL46" s="308" t="s">
        <v>67</v>
      </c>
      <c r="BM46" s="308" t="s">
        <v>67</v>
      </c>
      <c r="BN46" s="308" t="s">
        <v>67</v>
      </c>
      <c r="BO46" s="308" t="s">
        <v>67</v>
      </c>
      <c r="BP46" s="308" t="s">
        <v>67</v>
      </c>
      <c r="BQ46" s="308" t="s">
        <v>67</v>
      </c>
      <c r="BR46" s="308" t="s">
        <v>67</v>
      </c>
      <c r="BS46" s="308" t="s">
        <v>67</v>
      </c>
      <c r="BT46" s="308" t="s">
        <v>67</v>
      </c>
      <c r="BU46" s="308" t="s">
        <v>67</v>
      </c>
      <c r="BV46" s="308" t="s">
        <v>67</v>
      </c>
      <c r="BW46" s="308" t="s">
        <v>67</v>
      </c>
      <c r="BX46" s="308" t="s">
        <v>67</v>
      </c>
      <c r="BY46" s="308" t="s">
        <v>67</v>
      </c>
      <c r="BZ46" s="308" t="s">
        <v>67</v>
      </c>
      <c r="CA46" s="308" t="s">
        <v>67</v>
      </c>
      <c r="CB46" s="308" t="s">
        <v>67</v>
      </c>
      <c r="CC46" s="308" t="s">
        <v>67</v>
      </c>
      <c r="CD46" s="308" t="s">
        <v>67</v>
      </c>
      <c r="CE46" s="308" t="s">
        <v>67</v>
      </c>
      <c r="CF46" s="308" t="s">
        <v>67</v>
      </c>
      <c r="CG46" s="308" t="s">
        <v>67</v>
      </c>
      <c r="CH46" s="308" t="s">
        <v>67</v>
      </c>
      <c r="CI46" s="308" t="s">
        <v>67</v>
      </c>
      <c r="CJ46" s="308" t="s">
        <v>67</v>
      </c>
      <c r="CK46" s="307" t="s">
        <v>67</v>
      </c>
      <c r="CY46" s="69"/>
    </row>
    <row r="47" spans="1:103" s="68" customFormat="1" ht="12.75" customHeight="1">
      <c r="A47" s="137" t="s">
        <v>181</v>
      </c>
      <c r="B47" s="306" t="s">
        <v>786</v>
      </c>
      <c r="C47" s="306" t="s">
        <v>787</v>
      </c>
      <c r="D47" s="306" t="s">
        <v>788</v>
      </c>
      <c r="E47" s="306" t="s">
        <v>332</v>
      </c>
      <c r="F47" s="306" t="s">
        <v>67</v>
      </c>
      <c r="G47" s="306" t="s">
        <v>67</v>
      </c>
      <c r="H47" s="308" t="s">
        <v>67</v>
      </c>
      <c r="I47" s="308" t="s">
        <v>67</v>
      </c>
      <c r="J47" s="308" t="s">
        <v>67</v>
      </c>
      <c r="K47" s="308" t="s">
        <v>67</v>
      </c>
      <c r="L47" s="308" t="s">
        <v>67</v>
      </c>
      <c r="M47" s="308" t="s">
        <v>67</v>
      </c>
      <c r="N47" s="308" t="s">
        <v>67</v>
      </c>
      <c r="O47" s="308" t="s">
        <v>67</v>
      </c>
      <c r="P47" s="308" t="s">
        <v>67</v>
      </c>
      <c r="Q47" s="308" t="s">
        <v>67</v>
      </c>
      <c r="R47" s="308" t="s">
        <v>67</v>
      </c>
      <c r="S47" s="308" t="s">
        <v>67</v>
      </c>
      <c r="T47" s="308" t="s">
        <v>67</v>
      </c>
      <c r="U47" s="308" t="s">
        <v>67</v>
      </c>
      <c r="V47" s="308" t="s">
        <v>67</v>
      </c>
      <c r="W47" s="308" t="s">
        <v>67</v>
      </c>
      <c r="X47" s="308" t="s">
        <v>67</v>
      </c>
      <c r="Y47" s="308" t="s">
        <v>67</v>
      </c>
      <c r="Z47" s="308" t="s">
        <v>67</v>
      </c>
      <c r="AA47" s="308" t="s">
        <v>67</v>
      </c>
      <c r="AB47" s="308" t="s">
        <v>67</v>
      </c>
      <c r="AC47" s="308" t="s">
        <v>67</v>
      </c>
      <c r="AD47" s="308" t="s">
        <v>67</v>
      </c>
      <c r="AE47" s="308" t="s">
        <v>67</v>
      </c>
      <c r="AF47" s="308" t="s">
        <v>67</v>
      </c>
      <c r="AG47" s="308" t="s">
        <v>67</v>
      </c>
      <c r="AH47" s="308" t="s">
        <v>67</v>
      </c>
      <c r="AI47" s="308" t="s">
        <v>67</v>
      </c>
      <c r="AJ47" s="308" t="s">
        <v>67</v>
      </c>
      <c r="AK47" s="308" t="s">
        <v>67</v>
      </c>
      <c r="AL47" s="308" t="s">
        <v>67</v>
      </c>
      <c r="AM47" s="308" t="s">
        <v>67</v>
      </c>
      <c r="AN47" s="308" t="s">
        <v>67</v>
      </c>
      <c r="AO47" s="308" t="s">
        <v>67</v>
      </c>
      <c r="AP47" s="308" t="s">
        <v>67</v>
      </c>
      <c r="AQ47" s="308" t="s">
        <v>67</v>
      </c>
      <c r="AR47" s="308" t="s">
        <v>67</v>
      </c>
      <c r="AS47" s="308" t="s">
        <v>67</v>
      </c>
      <c r="AT47" s="308" t="s">
        <v>67</v>
      </c>
      <c r="AU47" s="308" t="s">
        <v>67</v>
      </c>
      <c r="AV47" s="308" t="s">
        <v>67</v>
      </c>
      <c r="AW47" s="308" t="s">
        <v>67</v>
      </c>
      <c r="AX47" s="308" t="s">
        <v>67</v>
      </c>
      <c r="AY47" s="308" t="s">
        <v>67</v>
      </c>
      <c r="AZ47" s="308" t="s">
        <v>67</v>
      </c>
      <c r="BA47" s="308" t="s">
        <v>67</v>
      </c>
      <c r="BB47" s="308" t="s">
        <v>67</v>
      </c>
      <c r="BC47" s="308" t="s">
        <v>67</v>
      </c>
      <c r="BD47" s="308" t="s">
        <v>67</v>
      </c>
      <c r="BE47" s="308" t="s">
        <v>67</v>
      </c>
      <c r="BF47" s="308" t="s">
        <v>67</v>
      </c>
      <c r="BG47" s="308" t="s">
        <v>67</v>
      </c>
      <c r="BH47" s="308" t="s">
        <v>67</v>
      </c>
      <c r="BI47" s="308" t="s">
        <v>67</v>
      </c>
      <c r="BJ47" s="308" t="s">
        <v>67</v>
      </c>
      <c r="BK47" s="308" t="s">
        <v>67</v>
      </c>
      <c r="BL47" s="308" t="s">
        <v>67</v>
      </c>
      <c r="BM47" s="308" t="s">
        <v>67</v>
      </c>
      <c r="BN47" s="308" t="s">
        <v>67</v>
      </c>
      <c r="BO47" s="308" t="s">
        <v>67</v>
      </c>
      <c r="BP47" s="308" t="s">
        <v>67</v>
      </c>
      <c r="BQ47" s="308" t="s">
        <v>67</v>
      </c>
      <c r="BR47" s="308" t="s">
        <v>67</v>
      </c>
      <c r="BS47" s="308" t="s">
        <v>67</v>
      </c>
      <c r="BT47" s="308" t="s">
        <v>67</v>
      </c>
      <c r="BU47" s="308" t="s">
        <v>67</v>
      </c>
      <c r="BV47" s="308" t="s">
        <v>67</v>
      </c>
      <c r="BW47" s="308" t="s">
        <v>67</v>
      </c>
      <c r="BX47" s="308" t="s">
        <v>67</v>
      </c>
      <c r="BY47" s="308" t="s">
        <v>67</v>
      </c>
      <c r="BZ47" s="308" t="s">
        <v>789</v>
      </c>
      <c r="CA47" s="308" t="s">
        <v>67</v>
      </c>
      <c r="CB47" s="308" t="s">
        <v>790</v>
      </c>
      <c r="CC47" s="308" t="s">
        <v>67</v>
      </c>
      <c r="CD47" s="308" t="s">
        <v>791</v>
      </c>
      <c r="CE47" s="308" t="s">
        <v>792</v>
      </c>
      <c r="CF47" s="308" t="s">
        <v>67</v>
      </c>
      <c r="CG47" s="308" t="s">
        <v>67</v>
      </c>
      <c r="CH47" s="308" t="s">
        <v>67</v>
      </c>
      <c r="CI47" s="308" t="s">
        <v>67</v>
      </c>
      <c r="CJ47" s="308" t="s">
        <v>67</v>
      </c>
      <c r="CK47" s="307" t="s">
        <v>793</v>
      </c>
      <c r="CY47" s="69"/>
    </row>
    <row r="48" spans="1:103" s="68" customFormat="1" ht="12.75" customHeight="1">
      <c r="A48" s="137" t="s">
        <v>181</v>
      </c>
      <c r="B48" s="306" t="s">
        <v>794</v>
      </c>
      <c r="C48" s="306" t="s">
        <v>795</v>
      </c>
      <c r="D48" s="306" t="s">
        <v>796</v>
      </c>
      <c r="E48" s="306" t="s">
        <v>550</v>
      </c>
      <c r="F48" s="306" t="s">
        <v>67</v>
      </c>
      <c r="G48" s="306" t="s">
        <v>67</v>
      </c>
      <c r="H48" s="308" t="s">
        <v>67</v>
      </c>
      <c r="I48" s="308" t="s">
        <v>67</v>
      </c>
      <c r="J48" s="308" t="s">
        <v>67</v>
      </c>
      <c r="K48" s="308" t="s">
        <v>67</v>
      </c>
      <c r="L48" s="308" t="s">
        <v>67</v>
      </c>
      <c r="M48" s="308" t="s">
        <v>67</v>
      </c>
      <c r="N48" s="308" t="s">
        <v>67</v>
      </c>
      <c r="O48" s="308" t="s">
        <v>67</v>
      </c>
      <c r="P48" s="308" t="s">
        <v>67</v>
      </c>
      <c r="Q48" s="308" t="s">
        <v>67</v>
      </c>
      <c r="R48" s="308" t="s">
        <v>67</v>
      </c>
      <c r="S48" s="308" t="s">
        <v>67</v>
      </c>
      <c r="T48" s="308" t="s">
        <v>67</v>
      </c>
      <c r="U48" s="308" t="s">
        <v>67</v>
      </c>
      <c r="V48" s="308" t="s">
        <v>67</v>
      </c>
      <c r="W48" s="308" t="s">
        <v>67</v>
      </c>
      <c r="X48" s="308" t="s">
        <v>67</v>
      </c>
      <c r="Y48" s="308" t="s">
        <v>67</v>
      </c>
      <c r="Z48" s="308" t="s">
        <v>67</v>
      </c>
      <c r="AA48" s="308" t="s">
        <v>67</v>
      </c>
      <c r="AB48" s="308" t="s">
        <v>67</v>
      </c>
      <c r="AC48" s="308" t="s">
        <v>67</v>
      </c>
      <c r="AD48" s="308" t="s">
        <v>67</v>
      </c>
      <c r="AE48" s="308" t="s">
        <v>67</v>
      </c>
      <c r="AF48" s="308" t="s">
        <v>67</v>
      </c>
      <c r="AG48" s="308" t="s">
        <v>67</v>
      </c>
      <c r="AH48" s="308" t="s">
        <v>67</v>
      </c>
      <c r="AI48" s="308" t="s">
        <v>67</v>
      </c>
      <c r="AJ48" s="308" t="s">
        <v>67</v>
      </c>
      <c r="AK48" s="308" t="s">
        <v>67</v>
      </c>
      <c r="AL48" s="308" t="s">
        <v>67</v>
      </c>
      <c r="AM48" s="308" t="s">
        <v>67</v>
      </c>
      <c r="AN48" s="308" t="s">
        <v>67</v>
      </c>
      <c r="AO48" s="308" t="s">
        <v>67</v>
      </c>
      <c r="AP48" s="308" t="s">
        <v>67</v>
      </c>
      <c r="AQ48" s="308" t="s">
        <v>67</v>
      </c>
      <c r="AR48" s="308" t="s">
        <v>67</v>
      </c>
      <c r="AS48" s="308" t="s">
        <v>67</v>
      </c>
      <c r="AT48" s="308" t="s">
        <v>67</v>
      </c>
      <c r="AU48" s="308" t="s">
        <v>67</v>
      </c>
      <c r="AV48" s="308" t="s">
        <v>67</v>
      </c>
      <c r="AW48" s="308" t="s">
        <v>67</v>
      </c>
      <c r="AX48" s="308" t="s">
        <v>67</v>
      </c>
      <c r="AY48" s="308" t="s">
        <v>67</v>
      </c>
      <c r="AZ48" s="308" t="s">
        <v>67</v>
      </c>
      <c r="BA48" s="308" t="s">
        <v>67</v>
      </c>
      <c r="BB48" s="308" t="s">
        <v>67</v>
      </c>
      <c r="BC48" s="308" t="s">
        <v>67</v>
      </c>
      <c r="BD48" s="308" t="s">
        <v>67</v>
      </c>
      <c r="BE48" s="308" t="s">
        <v>67</v>
      </c>
      <c r="BF48" s="308" t="s">
        <v>67</v>
      </c>
      <c r="BG48" s="308" t="s">
        <v>67</v>
      </c>
      <c r="BH48" s="308" t="s">
        <v>67</v>
      </c>
      <c r="BI48" s="308" t="s">
        <v>67</v>
      </c>
      <c r="BJ48" s="308" t="s">
        <v>67</v>
      </c>
      <c r="BK48" s="308" t="s">
        <v>67</v>
      </c>
      <c r="BL48" s="308" t="s">
        <v>67</v>
      </c>
      <c r="BM48" s="308" t="s">
        <v>67</v>
      </c>
      <c r="BN48" s="308" t="s">
        <v>67</v>
      </c>
      <c r="BO48" s="308" t="s">
        <v>67</v>
      </c>
      <c r="BP48" s="308" t="s">
        <v>67</v>
      </c>
      <c r="BQ48" s="308" t="s">
        <v>67</v>
      </c>
      <c r="BR48" s="308" t="s">
        <v>67</v>
      </c>
      <c r="BS48" s="308" t="s">
        <v>67</v>
      </c>
      <c r="BT48" s="308" t="s">
        <v>67</v>
      </c>
      <c r="BU48" s="308" t="s">
        <v>67</v>
      </c>
      <c r="BV48" s="308" t="s">
        <v>67</v>
      </c>
      <c r="BW48" s="308" t="s">
        <v>67</v>
      </c>
      <c r="BX48" s="308" t="s">
        <v>67</v>
      </c>
      <c r="BY48" s="308" t="s">
        <v>67</v>
      </c>
      <c r="BZ48" s="308" t="s">
        <v>797</v>
      </c>
      <c r="CA48" s="308" t="s">
        <v>67</v>
      </c>
      <c r="CB48" s="308" t="s">
        <v>798</v>
      </c>
      <c r="CC48" s="308" t="s">
        <v>67</v>
      </c>
      <c r="CD48" s="308" t="s">
        <v>799</v>
      </c>
      <c r="CE48" s="308" t="s">
        <v>800</v>
      </c>
      <c r="CF48" s="308" t="s">
        <v>67</v>
      </c>
      <c r="CG48" s="308" t="s">
        <v>67</v>
      </c>
      <c r="CH48" s="308" t="s">
        <v>67</v>
      </c>
      <c r="CI48" s="308" t="s">
        <v>67</v>
      </c>
      <c r="CJ48" s="308" t="s">
        <v>67</v>
      </c>
      <c r="CK48" s="307" t="s">
        <v>801</v>
      </c>
      <c r="CY48" s="69"/>
    </row>
    <row r="49" spans="1:103" s="68" customFormat="1" ht="12.75" customHeight="1">
      <c r="A49" s="137" t="s">
        <v>181</v>
      </c>
      <c r="B49" s="306" t="s">
        <v>802</v>
      </c>
      <c r="C49" s="306" t="s">
        <v>803</v>
      </c>
      <c r="D49" s="306" t="s">
        <v>804</v>
      </c>
      <c r="E49" s="306" t="s">
        <v>805</v>
      </c>
      <c r="F49" s="306" t="s">
        <v>67</v>
      </c>
      <c r="G49" s="306" t="s">
        <v>67</v>
      </c>
      <c r="H49" s="308" t="s">
        <v>67</v>
      </c>
      <c r="I49" s="308" t="s">
        <v>67</v>
      </c>
      <c r="J49" s="308" t="s">
        <v>67</v>
      </c>
      <c r="K49" s="308" t="s">
        <v>67</v>
      </c>
      <c r="L49" s="308" t="s">
        <v>67</v>
      </c>
      <c r="M49" s="308" t="s">
        <v>67</v>
      </c>
      <c r="N49" s="308" t="s">
        <v>67</v>
      </c>
      <c r="O49" s="308" t="s">
        <v>67</v>
      </c>
      <c r="P49" s="308" t="s">
        <v>67</v>
      </c>
      <c r="Q49" s="308" t="s">
        <v>67</v>
      </c>
      <c r="R49" s="308" t="s">
        <v>67</v>
      </c>
      <c r="S49" s="308" t="s">
        <v>67</v>
      </c>
      <c r="T49" s="308" t="s">
        <v>67</v>
      </c>
      <c r="U49" s="308" t="s">
        <v>67</v>
      </c>
      <c r="V49" s="308" t="s">
        <v>67</v>
      </c>
      <c r="W49" s="308" t="s">
        <v>67</v>
      </c>
      <c r="X49" s="308" t="s">
        <v>67</v>
      </c>
      <c r="Y49" s="308" t="s">
        <v>67</v>
      </c>
      <c r="Z49" s="308" t="s">
        <v>67</v>
      </c>
      <c r="AA49" s="308" t="s">
        <v>67</v>
      </c>
      <c r="AB49" s="308" t="s">
        <v>67</v>
      </c>
      <c r="AC49" s="308" t="s">
        <v>67</v>
      </c>
      <c r="AD49" s="308" t="s">
        <v>67</v>
      </c>
      <c r="AE49" s="308" t="s">
        <v>67</v>
      </c>
      <c r="AF49" s="308" t="s">
        <v>67</v>
      </c>
      <c r="AG49" s="308" t="s">
        <v>67</v>
      </c>
      <c r="AH49" s="308" t="s">
        <v>67</v>
      </c>
      <c r="AI49" s="308" t="s">
        <v>67</v>
      </c>
      <c r="AJ49" s="308" t="s">
        <v>67</v>
      </c>
      <c r="AK49" s="308" t="s">
        <v>67</v>
      </c>
      <c r="AL49" s="308" t="s">
        <v>67</v>
      </c>
      <c r="AM49" s="308" t="s">
        <v>67</v>
      </c>
      <c r="AN49" s="308" t="s">
        <v>67</v>
      </c>
      <c r="AO49" s="308" t="s">
        <v>67</v>
      </c>
      <c r="AP49" s="308" t="s">
        <v>67</v>
      </c>
      <c r="AQ49" s="308" t="s">
        <v>67</v>
      </c>
      <c r="AR49" s="308" t="s">
        <v>67</v>
      </c>
      <c r="AS49" s="308" t="s">
        <v>67</v>
      </c>
      <c r="AT49" s="308" t="s">
        <v>67</v>
      </c>
      <c r="AU49" s="308" t="s">
        <v>67</v>
      </c>
      <c r="AV49" s="308" t="s">
        <v>67</v>
      </c>
      <c r="AW49" s="308" t="s">
        <v>67</v>
      </c>
      <c r="AX49" s="308" t="s">
        <v>67</v>
      </c>
      <c r="AY49" s="308" t="s">
        <v>67</v>
      </c>
      <c r="AZ49" s="308" t="s">
        <v>67</v>
      </c>
      <c r="BA49" s="308" t="s">
        <v>67</v>
      </c>
      <c r="BB49" s="308" t="s">
        <v>67</v>
      </c>
      <c r="BC49" s="308" t="s">
        <v>67</v>
      </c>
      <c r="BD49" s="308" t="s">
        <v>67</v>
      </c>
      <c r="BE49" s="308" t="s">
        <v>67</v>
      </c>
      <c r="BF49" s="308" t="s">
        <v>67</v>
      </c>
      <c r="BG49" s="308" t="s">
        <v>67</v>
      </c>
      <c r="BH49" s="308" t="s">
        <v>67</v>
      </c>
      <c r="BI49" s="308" t="s">
        <v>67</v>
      </c>
      <c r="BJ49" s="308" t="s">
        <v>67</v>
      </c>
      <c r="BK49" s="308" t="s">
        <v>67</v>
      </c>
      <c r="BL49" s="308" t="s">
        <v>67</v>
      </c>
      <c r="BM49" s="308" t="s">
        <v>67</v>
      </c>
      <c r="BN49" s="308" t="s">
        <v>67</v>
      </c>
      <c r="BO49" s="308" t="s">
        <v>67</v>
      </c>
      <c r="BP49" s="308" t="s">
        <v>67</v>
      </c>
      <c r="BQ49" s="308" t="s">
        <v>67</v>
      </c>
      <c r="BR49" s="308" t="s">
        <v>67</v>
      </c>
      <c r="BS49" s="308" t="s">
        <v>67</v>
      </c>
      <c r="BT49" s="308" t="s">
        <v>67</v>
      </c>
      <c r="BU49" s="308" t="s">
        <v>67</v>
      </c>
      <c r="BV49" s="308" t="s">
        <v>67</v>
      </c>
      <c r="BW49" s="308" t="s">
        <v>67</v>
      </c>
      <c r="BX49" s="308" t="s">
        <v>67</v>
      </c>
      <c r="BY49" s="308" t="s">
        <v>67</v>
      </c>
      <c r="BZ49" s="308" t="s">
        <v>806</v>
      </c>
      <c r="CA49" s="308" t="s">
        <v>67</v>
      </c>
      <c r="CB49" s="308" t="s">
        <v>807</v>
      </c>
      <c r="CC49" s="308" t="s">
        <v>67</v>
      </c>
      <c r="CD49" s="308" t="s">
        <v>808</v>
      </c>
      <c r="CE49" s="308" t="s">
        <v>809</v>
      </c>
      <c r="CF49" s="308" t="s">
        <v>67</v>
      </c>
      <c r="CG49" s="308" t="s">
        <v>67</v>
      </c>
      <c r="CH49" s="308" t="s">
        <v>67</v>
      </c>
      <c r="CI49" s="308" t="s">
        <v>67</v>
      </c>
      <c r="CJ49" s="308" t="s">
        <v>67</v>
      </c>
      <c r="CK49" s="307" t="s">
        <v>810</v>
      </c>
      <c r="CY49" s="69"/>
    </row>
    <row r="50" spans="1:103" s="68" customFormat="1" ht="12.75" customHeight="1">
      <c r="A50" s="137" t="s">
        <v>181</v>
      </c>
      <c r="B50" s="306" t="s">
        <v>811</v>
      </c>
      <c r="C50" s="306" t="s">
        <v>812</v>
      </c>
      <c r="D50" s="306" t="s">
        <v>813</v>
      </c>
      <c r="E50" s="306" t="s">
        <v>814</v>
      </c>
      <c r="F50" s="306" t="s">
        <v>67</v>
      </c>
      <c r="G50" s="306" t="s">
        <v>67</v>
      </c>
      <c r="H50" s="308" t="s">
        <v>67</v>
      </c>
      <c r="I50" s="308" t="s">
        <v>67</v>
      </c>
      <c r="J50" s="308" t="s">
        <v>67</v>
      </c>
      <c r="K50" s="308" t="s">
        <v>67</v>
      </c>
      <c r="L50" s="308" t="s">
        <v>67</v>
      </c>
      <c r="M50" s="308" t="s">
        <v>67</v>
      </c>
      <c r="N50" s="308" t="s">
        <v>67</v>
      </c>
      <c r="O50" s="308" t="s">
        <v>67</v>
      </c>
      <c r="P50" s="308" t="s">
        <v>67</v>
      </c>
      <c r="Q50" s="308" t="s">
        <v>67</v>
      </c>
      <c r="R50" s="308" t="s">
        <v>67</v>
      </c>
      <c r="S50" s="308" t="s">
        <v>67</v>
      </c>
      <c r="T50" s="308" t="s">
        <v>67</v>
      </c>
      <c r="U50" s="308" t="s">
        <v>67</v>
      </c>
      <c r="V50" s="308" t="s">
        <v>67</v>
      </c>
      <c r="W50" s="308" t="s">
        <v>67</v>
      </c>
      <c r="X50" s="308" t="s">
        <v>67</v>
      </c>
      <c r="Y50" s="308" t="s">
        <v>67</v>
      </c>
      <c r="Z50" s="308" t="s">
        <v>67</v>
      </c>
      <c r="AA50" s="308" t="s">
        <v>67</v>
      </c>
      <c r="AB50" s="308" t="s">
        <v>67</v>
      </c>
      <c r="AC50" s="308" t="s">
        <v>67</v>
      </c>
      <c r="AD50" s="308" t="s">
        <v>67</v>
      </c>
      <c r="AE50" s="308" t="s">
        <v>67</v>
      </c>
      <c r="AF50" s="308" t="s">
        <v>67</v>
      </c>
      <c r="AG50" s="308" t="s">
        <v>67</v>
      </c>
      <c r="AH50" s="308" t="s">
        <v>67</v>
      </c>
      <c r="AI50" s="308" t="s">
        <v>67</v>
      </c>
      <c r="AJ50" s="308" t="s">
        <v>67</v>
      </c>
      <c r="AK50" s="308" t="s">
        <v>67</v>
      </c>
      <c r="AL50" s="308" t="s">
        <v>67</v>
      </c>
      <c r="AM50" s="308" t="s">
        <v>67</v>
      </c>
      <c r="AN50" s="308" t="s">
        <v>67</v>
      </c>
      <c r="AO50" s="308" t="s">
        <v>67</v>
      </c>
      <c r="AP50" s="308" t="s">
        <v>67</v>
      </c>
      <c r="AQ50" s="308" t="s">
        <v>67</v>
      </c>
      <c r="AR50" s="308" t="s">
        <v>67</v>
      </c>
      <c r="AS50" s="308" t="s">
        <v>67</v>
      </c>
      <c r="AT50" s="308" t="s">
        <v>67</v>
      </c>
      <c r="AU50" s="308" t="s">
        <v>67</v>
      </c>
      <c r="AV50" s="308" t="s">
        <v>67</v>
      </c>
      <c r="AW50" s="308" t="s">
        <v>67</v>
      </c>
      <c r="AX50" s="308" t="s">
        <v>67</v>
      </c>
      <c r="AY50" s="308" t="s">
        <v>67</v>
      </c>
      <c r="AZ50" s="308" t="s">
        <v>67</v>
      </c>
      <c r="BA50" s="308" t="s">
        <v>67</v>
      </c>
      <c r="BB50" s="308" t="s">
        <v>67</v>
      </c>
      <c r="BC50" s="308" t="s">
        <v>67</v>
      </c>
      <c r="BD50" s="308" t="s">
        <v>67</v>
      </c>
      <c r="BE50" s="308" t="s">
        <v>67</v>
      </c>
      <c r="BF50" s="308" t="s">
        <v>67</v>
      </c>
      <c r="BG50" s="308" t="s">
        <v>67</v>
      </c>
      <c r="BH50" s="308" t="s">
        <v>67</v>
      </c>
      <c r="BI50" s="308" t="s">
        <v>67</v>
      </c>
      <c r="BJ50" s="308" t="s">
        <v>67</v>
      </c>
      <c r="BK50" s="308" t="s">
        <v>67</v>
      </c>
      <c r="BL50" s="308" t="s">
        <v>67</v>
      </c>
      <c r="BM50" s="308" t="s">
        <v>67</v>
      </c>
      <c r="BN50" s="308" t="s">
        <v>67</v>
      </c>
      <c r="BO50" s="308" t="s">
        <v>67</v>
      </c>
      <c r="BP50" s="308" t="s">
        <v>67</v>
      </c>
      <c r="BQ50" s="308" t="s">
        <v>67</v>
      </c>
      <c r="BR50" s="308" t="s">
        <v>67</v>
      </c>
      <c r="BS50" s="308" t="s">
        <v>67</v>
      </c>
      <c r="BT50" s="308" t="s">
        <v>67</v>
      </c>
      <c r="BU50" s="308" t="s">
        <v>67</v>
      </c>
      <c r="BV50" s="308" t="s">
        <v>67</v>
      </c>
      <c r="BW50" s="308" t="s">
        <v>67</v>
      </c>
      <c r="BX50" s="308" t="s">
        <v>67</v>
      </c>
      <c r="BY50" s="308" t="s">
        <v>67</v>
      </c>
      <c r="BZ50" s="308" t="s">
        <v>815</v>
      </c>
      <c r="CA50" s="308" t="s">
        <v>67</v>
      </c>
      <c r="CB50" s="308" t="s">
        <v>816</v>
      </c>
      <c r="CC50" s="308" t="s">
        <v>67</v>
      </c>
      <c r="CD50" s="308" t="s">
        <v>538</v>
      </c>
      <c r="CE50" s="308" t="s">
        <v>817</v>
      </c>
      <c r="CF50" s="308" t="s">
        <v>67</v>
      </c>
      <c r="CG50" s="308" t="s">
        <v>67</v>
      </c>
      <c r="CH50" s="308" t="s">
        <v>67</v>
      </c>
      <c r="CI50" s="308" t="s">
        <v>67</v>
      </c>
      <c r="CJ50" s="308" t="s">
        <v>67</v>
      </c>
      <c r="CK50" s="307" t="s">
        <v>818</v>
      </c>
      <c r="CY50" s="69"/>
    </row>
    <row r="51" spans="1:103" s="68" customFormat="1" ht="12.75" customHeight="1" thickBot="1">
      <c r="A51" s="137" t="s">
        <v>181</v>
      </c>
      <c r="B51" s="316" t="s">
        <v>819</v>
      </c>
      <c r="C51" s="316" t="s">
        <v>820</v>
      </c>
      <c r="D51" s="316" t="s">
        <v>821</v>
      </c>
      <c r="E51" s="316" t="s">
        <v>822</v>
      </c>
      <c r="F51" s="316" t="s">
        <v>67</v>
      </c>
      <c r="G51" s="316" t="s">
        <v>67</v>
      </c>
      <c r="H51" s="318" t="s">
        <v>67</v>
      </c>
      <c r="I51" s="318" t="s">
        <v>67</v>
      </c>
      <c r="J51" s="318" t="s">
        <v>67</v>
      </c>
      <c r="K51" s="318" t="s">
        <v>67</v>
      </c>
      <c r="L51" s="318" t="s">
        <v>67</v>
      </c>
      <c r="M51" s="318" t="s">
        <v>67</v>
      </c>
      <c r="N51" s="318" t="s">
        <v>67</v>
      </c>
      <c r="O51" s="318" t="s">
        <v>67</v>
      </c>
      <c r="P51" s="318" t="s">
        <v>67</v>
      </c>
      <c r="Q51" s="318" t="s">
        <v>67</v>
      </c>
      <c r="R51" s="318" t="s">
        <v>67</v>
      </c>
      <c r="S51" s="318" t="s">
        <v>67</v>
      </c>
      <c r="T51" s="318" t="s">
        <v>67</v>
      </c>
      <c r="U51" s="318" t="s">
        <v>67</v>
      </c>
      <c r="V51" s="318" t="s">
        <v>67</v>
      </c>
      <c r="W51" s="318" t="s">
        <v>67</v>
      </c>
      <c r="X51" s="318" t="s">
        <v>67</v>
      </c>
      <c r="Y51" s="318" t="s">
        <v>67</v>
      </c>
      <c r="Z51" s="318" t="s">
        <v>67</v>
      </c>
      <c r="AA51" s="318" t="s">
        <v>67</v>
      </c>
      <c r="AB51" s="318" t="s">
        <v>67</v>
      </c>
      <c r="AC51" s="318" t="s">
        <v>67</v>
      </c>
      <c r="AD51" s="318" t="s">
        <v>67</v>
      </c>
      <c r="AE51" s="318" t="s">
        <v>67</v>
      </c>
      <c r="AF51" s="318" t="s">
        <v>67</v>
      </c>
      <c r="AG51" s="318" t="s">
        <v>67</v>
      </c>
      <c r="AH51" s="318" t="s">
        <v>67</v>
      </c>
      <c r="AI51" s="318" t="s">
        <v>67</v>
      </c>
      <c r="AJ51" s="318" t="s">
        <v>67</v>
      </c>
      <c r="AK51" s="318" t="s">
        <v>67</v>
      </c>
      <c r="AL51" s="318" t="s">
        <v>67</v>
      </c>
      <c r="AM51" s="318" t="s">
        <v>67</v>
      </c>
      <c r="AN51" s="318" t="s">
        <v>67</v>
      </c>
      <c r="AO51" s="318" t="s">
        <v>67</v>
      </c>
      <c r="AP51" s="318" t="s">
        <v>67</v>
      </c>
      <c r="AQ51" s="318" t="s">
        <v>67</v>
      </c>
      <c r="AR51" s="318" t="s">
        <v>67</v>
      </c>
      <c r="AS51" s="318" t="s">
        <v>67</v>
      </c>
      <c r="AT51" s="318" t="s">
        <v>67</v>
      </c>
      <c r="AU51" s="318" t="s">
        <v>67</v>
      </c>
      <c r="AV51" s="318" t="s">
        <v>67</v>
      </c>
      <c r="AW51" s="318" t="s">
        <v>67</v>
      </c>
      <c r="AX51" s="318" t="s">
        <v>67</v>
      </c>
      <c r="AY51" s="318" t="s">
        <v>67</v>
      </c>
      <c r="AZ51" s="318" t="s">
        <v>67</v>
      </c>
      <c r="BA51" s="318" t="s">
        <v>67</v>
      </c>
      <c r="BB51" s="318" t="s">
        <v>67</v>
      </c>
      <c r="BC51" s="318" t="s">
        <v>67</v>
      </c>
      <c r="BD51" s="318" t="s">
        <v>67</v>
      </c>
      <c r="BE51" s="318" t="s">
        <v>67</v>
      </c>
      <c r="BF51" s="318" t="s">
        <v>67</v>
      </c>
      <c r="BG51" s="318" t="s">
        <v>67</v>
      </c>
      <c r="BH51" s="318" t="s">
        <v>67</v>
      </c>
      <c r="BI51" s="318" t="s">
        <v>67</v>
      </c>
      <c r="BJ51" s="318" t="s">
        <v>67</v>
      </c>
      <c r="BK51" s="318" t="s">
        <v>67</v>
      </c>
      <c r="BL51" s="318" t="s">
        <v>67</v>
      </c>
      <c r="BM51" s="318" t="s">
        <v>67</v>
      </c>
      <c r="BN51" s="318" t="s">
        <v>67</v>
      </c>
      <c r="BO51" s="318" t="s">
        <v>67</v>
      </c>
      <c r="BP51" s="318" t="s">
        <v>67</v>
      </c>
      <c r="BQ51" s="318" t="s">
        <v>67</v>
      </c>
      <c r="BR51" s="318" t="s">
        <v>67</v>
      </c>
      <c r="BS51" s="318" t="s">
        <v>67</v>
      </c>
      <c r="BT51" s="318" t="s">
        <v>67</v>
      </c>
      <c r="BU51" s="318" t="s">
        <v>67</v>
      </c>
      <c r="BV51" s="318" t="s">
        <v>67</v>
      </c>
      <c r="BW51" s="318" t="s">
        <v>67</v>
      </c>
      <c r="BX51" s="318" t="s">
        <v>67</v>
      </c>
      <c r="BY51" s="318" t="s">
        <v>67</v>
      </c>
      <c r="BZ51" s="318" t="s">
        <v>823</v>
      </c>
      <c r="CA51" s="318" t="s">
        <v>67</v>
      </c>
      <c r="CB51" s="318" t="s">
        <v>824</v>
      </c>
      <c r="CC51" s="318" t="s">
        <v>67</v>
      </c>
      <c r="CD51" s="318" t="s">
        <v>825</v>
      </c>
      <c r="CE51" s="318" t="s">
        <v>826</v>
      </c>
      <c r="CF51" s="318" t="s">
        <v>67</v>
      </c>
      <c r="CG51" s="318" t="s">
        <v>67</v>
      </c>
      <c r="CH51" s="318" t="s">
        <v>67</v>
      </c>
      <c r="CI51" s="318" t="s">
        <v>67</v>
      </c>
      <c r="CJ51" s="318" t="s">
        <v>67</v>
      </c>
      <c r="CK51" s="317" t="s">
        <v>827</v>
      </c>
      <c r="CY51" s="69"/>
    </row>
    <row r="52" spans="1:103" s="43" customFormat="1" ht="10.5" thickTop="1">
      <c r="A52" s="140" t="str">
        <f>A50</f>
        <v>A4</v>
      </c>
      <c r="B52" s="311"/>
      <c r="C52" s="311"/>
      <c r="D52" s="311"/>
      <c r="E52" s="311"/>
      <c r="F52" s="311"/>
      <c r="G52" s="311"/>
      <c r="H52" s="312"/>
      <c r="I52" s="312"/>
      <c r="J52" s="312"/>
      <c r="K52" s="312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2"/>
      <c r="AJ52" s="312"/>
      <c r="AK52" s="312"/>
      <c r="AL52" s="312"/>
      <c r="AM52" s="312"/>
      <c r="AN52" s="312"/>
      <c r="AO52" s="312"/>
      <c r="AP52" s="312"/>
      <c r="AQ52" s="312"/>
      <c r="AR52" s="312"/>
      <c r="AS52" s="312"/>
      <c r="AT52" s="312"/>
      <c r="AU52" s="312"/>
      <c r="AV52" s="312"/>
      <c r="AW52" s="312"/>
      <c r="AX52" s="312"/>
      <c r="AY52" s="312"/>
      <c r="AZ52" s="312"/>
      <c r="BA52" s="312"/>
      <c r="BB52" s="312"/>
      <c r="BC52" s="312"/>
      <c r="BD52" s="312"/>
      <c r="BE52" s="312"/>
      <c r="BF52" s="312"/>
      <c r="BG52" s="312"/>
      <c r="BH52" s="312"/>
      <c r="BI52" s="312"/>
      <c r="BJ52" s="312"/>
      <c r="BK52" s="312"/>
      <c r="BL52" s="312"/>
      <c r="BM52" s="312"/>
      <c r="BN52" s="312"/>
      <c r="BO52" s="312"/>
      <c r="BP52" s="312"/>
      <c r="BQ52" s="312"/>
      <c r="BR52" s="312"/>
      <c r="BS52" s="312"/>
      <c r="BT52" s="312"/>
      <c r="BU52" s="312"/>
      <c r="BV52" s="312"/>
      <c r="BW52" s="312"/>
      <c r="BX52" s="312"/>
      <c r="BY52" s="312"/>
      <c r="BZ52" s="312"/>
      <c r="CA52" s="312"/>
      <c r="CB52" s="312"/>
      <c r="CC52" s="312"/>
      <c r="CD52" s="312"/>
      <c r="CE52" s="312"/>
      <c r="CF52" s="312"/>
      <c r="CG52" s="312"/>
      <c r="CH52" s="312"/>
      <c r="CI52" s="312"/>
      <c r="CJ52" s="312"/>
      <c r="CK52" s="312"/>
      <c r="CY52" s="78"/>
    </row>
    <row r="53" spans="1:103" s="92" customFormat="1" ht="72">
      <c r="A53" s="229">
        <v>0</v>
      </c>
      <c r="B53" s="79" t="s">
        <v>828</v>
      </c>
      <c r="C53" s="549" t="s">
        <v>67</v>
      </c>
      <c r="D53" s="549"/>
      <c r="E53" s="549"/>
      <c r="F53" s="549"/>
      <c r="G53" s="549"/>
      <c r="H53" s="549"/>
      <c r="I53" s="549"/>
      <c r="J53" s="549"/>
      <c r="K53" s="549"/>
      <c r="L53" s="549"/>
      <c r="M53" s="549"/>
      <c r="N53" s="549"/>
      <c r="O53" s="549"/>
      <c r="P53" s="549"/>
      <c r="Q53" s="549"/>
      <c r="R53" s="549"/>
      <c r="S53" s="549"/>
      <c r="T53" s="549"/>
      <c r="U53" s="549"/>
      <c r="V53" s="549"/>
      <c r="W53" s="549"/>
      <c r="X53" s="549"/>
      <c r="Y53" s="549"/>
      <c r="Z53" s="549"/>
      <c r="AA53" s="549"/>
      <c r="AB53" s="549"/>
      <c r="AC53" s="549"/>
      <c r="AD53" s="549"/>
      <c r="AE53" s="549"/>
      <c r="AF53" s="549"/>
      <c r="AG53" s="549"/>
      <c r="AH53" s="549"/>
      <c r="AI53" s="549"/>
      <c r="AJ53" s="549"/>
      <c r="AK53" s="549"/>
      <c r="AL53" s="549"/>
      <c r="AM53" s="549"/>
      <c r="AN53" s="549"/>
      <c r="AO53" s="549"/>
      <c r="AP53" s="549"/>
      <c r="AQ53" s="549"/>
      <c r="AR53" s="549"/>
      <c r="AS53" s="549"/>
      <c r="AT53" s="549"/>
      <c r="AU53" s="549"/>
      <c r="AV53" s="549"/>
      <c r="AW53" s="549"/>
      <c r="AX53" s="549"/>
      <c r="AY53" s="549"/>
      <c r="AZ53" s="549"/>
      <c r="BA53" s="549"/>
      <c r="BB53" s="549"/>
      <c r="BC53" s="549"/>
      <c r="BD53" s="549"/>
      <c r="BE53" s="549"/>
      <c r="BF53" s="549"/>
      <c r="BG53" s="549"/>
      <c r="BH53" s="549"/>
      <c r="BI53" s="549"/>
      <c r="BJ53" s="549"/>
      <c r="BK53" s="549"/>
      <c r="BL53" s="549"/>
      <c r="BM53" s="549"/>
      <c r="BN53" s="549"/>
      <c r="BO53" s="549"/>
      <c r="BP53" s="549"/>
      <c r="BQ53" s="549"/>
      <c r="BR53" s="549"/>
      <c r="BS53" s="549"/>
      <c r="BT53" s="549"/>
      <c r="BU53" s="549"/>
      <c r="BV53" s="549"/>
      <c r="BW53" s="549"/>
      <c r="BX53" s="549"/>
      <c r="BY53" s="549"/>
      <c r="BZ53" s="549"/>
      <c r="CA53" s="549"/>
      <c r="CB53" s="549"/>
      <c r="CC53" s="549"/>
      <c r="CD53" s="549"/>
      <c r="CE53" s="549"/>
      <c r="CF53" s="549"/>
      <c r="CG53" s="549"/>
      <c r="CH53" s="549"/>
      <c r="CI53" s="549"/>
      <c r="CJ53" s="549"/>
      <c r="CY53" s="80"/>
    </row>
    <row r="54" spans="1:103" s="92" customFormat="1" ht="180">
      <c r="A54" s="229">
        <v>0</v>
      </c>
      <c r="B54" s="79" t="s">
        <v>67</v>
      </c>
      <c r="C54" s="79" t="s">
        <v>829</v>
      </c>
      <c r="D54" s="549" t="s">
        <v>67</v>
      </c>
      <c r="E54" s="549"/>
      <c r="F54" s="549"/>
      <c r="G54" s="549"/>
      <c r="H54" s="549"/>
      <c r="I54" s="549"/>
      <c r="J54" s="549"/>
      <c r="K54" s="549"/>
      <c r="L54" s="549"/>
      <c r="M54" s="549"/>
      <c r="N54" s="549"/>
      <c r="O54" s="549"/>
      <c r="P54" s="549"/>
      <c r="Q54" s="549"/>
      <c r="R54" s="549"/>
      <c r="S54" s="549"/>
      <c r="T54" s="549"/>
      <c r="U54" s="549"/>
      <c r="V54" s="549"/>
      <c r="W54" s="549"/>
      <c r="X54" s="549"/>
      <c r="Y54" s="549"/>
      <c r="Z54" s="549"/>
      <c r="AA54" s="549"/>
      <c r="AB54" s="549"/>
      <c r="AC54" s="549"/>
      <c r="AD54" s="549"/>
      <c r="AE54" s="549"/>
      <c r="AF54" s="549"/>
      <c r="AG54" s="549"/>
      <c r="AH54" s="549"/>
      <c r="AI54" s="549"/>
      <c r="AJ54" s="549"/>
      <c r="AK54" s="549"/>
      <c r="AL54" s="549"/>
      <c r="AM54" s="549"/>
      <c r="AN54" s="549"/>
      <c r="AO54" s="549"/>
      <c r="AP54" s="549"/>
      <c r="AQ54" s="549"/>
      <c r="AR54" s="549"/>
      <c r="AS54" s="549"/>
      <c r="AT54" s="549"/>
      <c r="AU54" s="549"/>
      <c r="AV54" s="549"/>
      <c r="AW54" s="549"/>
      <c r="AX54" s="549"/>
      <c r="AY54" s="549"/>
      <c r="AZ54" s="549"/>
      <c r="BA54" s="549"/>
      <c r="BB54" s="549"/>
      <c r="BC54" s="549"/>
      <c r="BD54" s="549"/>
      <c r="BE54" s="549"/>
      <c r="BF54" s="549"/>
      <c r="BG54" s="549"/>
      <c r="BH54" s="549"/>
      <c r="BI54" s="549"/>
      <c r="BJ54" s="549"/>
      <c r="BK54" s="549"/>
      <c r="BL54" s="549"/>
      <c r="BM54" s="549"/>
      <c r="BN54" s="549"/>
      <c r="BO54" s="549"/>
      <c r="BP54" s="549"/>
      <c r="BQ54" s="549"/>
      <c r="BR54" s="549"/>
      <c r="BS54" s="549"/>
      <c r="BT54" s="549"/>
      <c r="BU54" s="549"/>
      <c r="BV54" s="549"/>
      <c r="BW54" s="549"/>
      <c r="BX54" s="549"/>
      <c r="BY54" s="549"/>
      <c r="BZ54" s="549"/>
      <c r="CA54" s="549"/>
      <c r="CB54" s="549"/>
      <c r="CC54" s="549"/>
      <c r="CD54" s="549"/>
      <c r="CE54" s="549"/>
      <c r="CF54" s="549"/>
      <c r="CG54" s="549"/>
      <c r="CH54" s="549"/>
      <c r="CI54" s="549"/>
      <c r="CJ54" s="549"/>
      <c r="CY54" s="80"/>
    </row>
  </sheetData>
  <dataConsolidate/>
  <mergeCells count="2">
    <mergeCell ref="D54:CJ54"/>
    <mergeCell ref="C53:CJ53"/>
  </mergeCells>
  <pageMargins left="0.25" right="0.25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">
    <tabColor theme="5" tint="0.39997558519241921"/>
  </sheetPr>
  <dimension ref="B1:Q15"/>
  <sheetViews>
    <sheetView zoomScaleNormal="100" workbookViewId="0">
      <selection activeCell="C33" sqref="C33"/>
    </sheetView>
  </sheetViews>
  <sheetFormatPr defaultColWidth="9.1796875" defaultRowHeight="12.5" outlineLevelRow="1"/>
  <cols>
    <col min="1" max="1" width="3" style="1" customWidth="1"/>
    <col min="2" max="2" width="12.7265625" style="1" customWidth="1"/>
    <col min="3" max="15" width="6.7265625" style="1" customWidth="1"/>
    <col min="16" max="17" width="12.7265625" style="1" customWidth="1"/>
    <col min="18" max="18" width="3" style="1" customWidth="1"/>
    <col min="19" max="28" width="8.7265625" style="1" customWidth="1"/>
    <col min="29" max="29" width="3" style="1" customWidth="1"/>
    <col min="30" max="16384" width="9.1796875" style="1"/>
  </cols>
  <sheetData>
    <row r="1" spans="2:17">
      <c r="P1" s="145" t="s">
        <v>14</v>
      </c>
      <c r="Q1" s="145"/>
    </row>
    <row r="2" spans="2:17" ht="13">
      <c r="B2" s="4" t="s">
        <v>25</v>
      </c>
      <c r="C2" s="31"/>
      <c r="D2" s="31"/>
      <c r="E2" s="1" t="e">
        <f ca="1">figintl(E14/E4-1,1,#REF!,"+%",#REF!)</f>
        <v>#NAME?</v>
      </c>
      <c r="F2" s="1" t="e">
        <f ca="1">figintl(F14/F4-1,1,#REF!,"+%",#REF!)</f>
        <v>#NAME?</v>
      </c>
    </row>
    <row r="3" spans="2:17" s="2" customFormat="1" ht="13">
      <c r="B3" s="6" t="e">
        <f>#REF!</f>
        <v>#REF!</v>
      </c>
      <c r="C3" s="6" t="e">
        <f>#REF!</f>
        <v>#REF!</v>
      </c>
      <c r="D3" s="6" t="e">
        <f>#REF!</f>
        <v>#REF!</v>
      </c>
      <c r="E3" s="6" t="e">
        <f>#REF!</f>
        <v>#REF!</v>
      </c>
      <c r="F3" s="6" t="e">
        <f>#REF!</f>
        <v>#REF!</v>
      </c>
      <c r="G3" s="6" t="e">
        <f>#REF!</f>
        <v>#REF!</v>
      </c>
      <c r="H3" s="6" t="e">
        <f>#REF!</f>
        <v>#REF!</v>
      </c>
      <c r="I3" s="6" t="e">
        <f>#REF!</f>
        <v>#REF!</v>
      </c>
      <c r="J3" s="6" t="e">
        <f>#REF!</f>
        <v>#REF!</v>
      </c>
      <c r="K3" s="6" t="e">
        <f>#REF!</f>
        <v>#REF!</v>
      </c>
      <c r="L3" s="6" t="e">
        <f>#REF!</f>
        <v>#REF!</v>
      </c>
      <c r="M3" s="6" t="e">
        <f>#REF!</f>
        <v>#REF!</v>
      </c>
      <c r="N3" s="6" t="e">
        <f>#REF!</f>
        <v>#REF!</v>
      </c>
      <c r="O3" s="6" t="e">
        <f>#REF!</f>
        <v>#REF!</v>
      </c>
      <c r="P3" s="6" t="e">
        <f>#REF!</f>
        <v>#REF!</v>
      </c>
      <c r="Q3" s="6" t="e">
        <f>#REF!</f>
        <v>#REF!</v>
      </c>
    </row>
    <row r="4" spans="2:17">
      <c r="B4" s="144" t="s">
        <v>71</v>
      </c>
      <c r="C4" s="48" t="s">
        <v>14</v>
      </c>
      <c r="D4" s="48">
        <v>0</v>
      </c>
      <c r="E4" s="147">
        <v>-39.259831766137779</v>
      </c>
      <c r="F4" s="148">
        <f>IF(C4=0,0,E4)</f>
        <v>-39.259831766137779</v>
      </c>
      <c r="G4" s="148">
        <f>F4</f>
        <v>-39.259831766137779</v>
      </c>
      <c r="H4" s="148"/>
      <c r="I4" s="148">
        <f>F4</f>
        <v>-39.259831766137779</v>
      </c>
      <c r="J4" s="147">
        <v>192.265925939998</v>
      </c>
      <c r="K4" s="148"/>
      <c r="L4" s="148"/>
      <c r="M4" s="148"/>
      <c r="N4" s="148">
        <f>F4+J4</f>
        <v>153.00609417386022</v>
      </c>
      <c r="O4" s="148">
        <v>0</v>
      </c>
      <c r="P4" s="25" t="e">
        <f ca="1">figintl(F4+J4,1,D4,"X",#REF!)</f>
        <v>#NAME?</v>
      </c>
      <c r="Q4" s="44" t="str">
        <f>B4</f>
        <v>FY 2021</v>
      </c>
    </row>
    <row r="5" spans="2:17">
      <c r="B5" s="235" t="s">
        <v>80</v>
      </c>
      <c r="C5" s="38" t="s">
        <v>14</v>
      </c>
      <c r="D5" s="38">
        <v>0</v>
      </c>
      <c r="E5" s="236">
        <v>348.14171757603015</v>
      </c>
      <c r="F5" s="237">
        <f t="shared" ref="F5:F14" si="0">IF(C5=0,0,E5)</f>
        <v>348.14171757603015</v>
      </c>
      <c r="G5" s="237">
        <f t="shared" ref="G5:G13" si="1">G4+F5</f>
        <v>308.88188580989237</v>
      </c>
      <c r="H5" s="150">
        <f t="shared" ref="H5:H13" si="2">IF(G4&gt;0,IF(F5&gt;0,G4,MAX(G4+F5,0)),IF(F5&lt;0,G4,-MAX(-G4-F5,0)))</f>
        <v>0</v>
      </c>
      <c r="I5" s="150"/>
      <c r="J5" s="150">
        <f t="shared" ref="J5:J13" si="3">IF(F5&lt;0,IF(G4&gt;0,IF(-F5&gt;G4,G4,-F5),0),0)</f>
        <v>0</v>
      </c>
      <c r="K5" s="150">
        <f t="shared" ref="K5:K13" si="4">IF(F5&lt;0,IF(G4&gt;0,IF(-F5&gt;G4,F5+G4,0),F5),0)</f>
        <v>0</v>
      </c>
      <c r="L5" s="150">
        <f t="shared" ref="L5:L13" si="5">IF(F5&gt;0,IF(G4&gt;0,F5,IF(F5&gt;-G4,F5+G4,0)),0)</f>
        <v>308.88188580989237</v>
      </c>
      <c r="M5" s="150">
        <f t="shared" ref="M5:M13" si="6">IF(F5&gt;0,IF(G4&lt;0,IF(F5&gt;-G4,G4,-F5),0),0)</f>
        <v>-39.259831766137779</v>
      </c>
      <c r="N5" s="150">
        <f t="shared" ref="N5:N13" si="7">IF(F5&gt;0,G5,G4)</f>
        <v>308.88188580989237</v>
      </c>
      <c r="O5" s="150">
        <f t="shared" ref="O5:O13" si="8">IF(F5&gt;0,G4,G5)</f>
        <v>-39.259831766137779</v>
      </c>
      <c r="P5" s="26" t="e">
        <f ca="1">IF(P$1="+X",figintl(F5,1,D5,P$1,#REF!),IF(P$1="+%",figintl(F5/F$4,1,D5,P$1,#REF!),""))</f>
        <v>#NAME?</v>
      </c>
      <c r="Q5" s="26" t="str">
        <f>B5&amp;IF(Q$1="+X","
"&amp;figintl(F5,1,D5,Q$1,#REF!),IF(Q$1="+%","
"&amp;figintl(F5/#REF!,1,D5,Q$1,#REF!),""))</f>
        <v>Materials</v>
      </c>
    </row>
    <row r="6" spans="2:17">
      <c r="B6" s="146" t="s">
        <v>81</v>
      </c>
      <c r="C6" s="42" t="s">
        <v>14</v>
      </c>
      <c r="D6" s="42">
        <v>0</v>
      </c>
      <c r="E6" s="149">
        <v>109.21856888754962</v>
      </c>
      <c r="F6" s="150">
        <f t="shared" si="0"/>
        <v>109.21856888754962</v>
      </c>
      <c r="G6" s="150">
        <f t="shared" si="1"/>
        <v>418.10045469744199</v>
      </c>
      <c r="H6" s="150">
        <f t="shared" si="2"/>
        <v>308.88188580989237</v>
      </c>
      <c r="I6" s="150"/>
      <c r="J6" s="150">
        <f t="shared" si="3"/>
        <v>0</v>
      </c>
      <c r="K6" s="150">
        <f t="shared" si="4"/>
        <v>0</v>
      </c>
      <c r="L6" s="150">
        <f t="shared" si="5"/>
        <v>109.21856888754962</v>
      </c>
      <c r="M6" s="150">
        <f t="shared" si="6"/>
        <v>0</v>
      </c>
      <c r="N6" s="150">
        <f t="shared" si="7"/>
        <v>418.10045469744199</v>
      </c>
      <c r="O6" s="150">
        <f t="shared" si="8"/>
        <v>308.88188580989237</v>
      </c>
      <c r="P6" s="26" t="e">
        <f ca="1">IF(P$1="+X",figintl(F6,1,D6,P$1,#REF!),IF(P$1="+%",figintl(F6/F$4,1,D6,P$1,#REF!),""))</f>
        <v>#NAME?</v>
      </c>
      <c r="Q6" s="26" t="str">
        <f>B6&amp;IF(Q$1="+X","
"&amp;figintl(F6,1,D6,Q$1,#REF!),IF(Q$1="+%","
"&amp;figintl(F6/#REF!,1,D6,Q$1,#REF!),""))</f>
        <v>Chemicals</v>
      </c>
    </row>
    <row r="7" spans="2:17">
      <c r="B7" s="146" t="s">
        <v>82</v>
      </c>
      <c r="C7" s="42" t="s">
        <v>14</v>
      </c>
      <c r="D7" s="42">
        <v>0</v>
      </c>
      <c r="E7" s="149">
        <v>188.76287954354302</v>
      </c>
      <c r="F7" s="150">
        <f t="shared" si="0"/>
        <v>188.76287954354302</v>
      </c>
      <c r="G7" s="150">
        <f t="shared" si="1"/>
        <v>606.86333424098507</v>
      </c>
      <c r="H7" s="150">
        <f t="shared" si="2"/>
        <v>418.10045469744199</v>
      </c>
      <c r="I7" s="150"/>
      <c r="J7" s="150">
        <f t="shared" si="3"/>
        <v>0</v>
      </c>
      <c r="K7" s="150">
        <f t="shared" si="4"/>
        <v>0</v>
      </c>
      <c r="L7" s="150">
        <f t="shared" si="5"/>
        <v>188.76287954354302</v>
      </c>
      <c r="M7" s="150">
        <f t="shared" si="6"/>
        <v>0</v>
      </c>
      <c r="N7" s="150">
        <f t="shared" si="7"/>
        <v>606.86333424098507</v>
      </c>
      <c r="O7" s="150">
        <f t="shared" si="8"/>
        <v>418.10045469744199</v>
      </c>
      <c r="P7" s="26" t="e">
        <f ca="1">IF(P$1="+X",figintl(F7,1,D7,P$1,#REF!),IF(P$1="+%",figintl(F7/F$4,1,D7,P$1,#REF!),""))</f>
        <v>#NAME?</v>
      </c>
      <c r="Q7" s="26" t="str">
        <f>B7&amp;IF(Q$1="+X","
"&amp;figintl(F7,1,D7,Q$1,#REF!),IF(Q$1="+%","
"&amp;figintl(F7/#REF!,1,D7,Q$1,#REF!),""))</f>
        <v>Solutions</v>
      </c>
    </row>
    <row r="8" spans="2:17" hidden="1" outlineLevel="1">
      <c r="B8" s="146" t="s">
        <v>138</v>
      </c>
      <c r="C8" s="42" t="e">
        <v>#REF!</v>
      </c>
      <c r="D8" s="42" t="e">
        <v>#REF!</v>
      </c>
      <c r="E8" s="149">
        <v>0</v>
      </c>
      <c r="F8" s="150" t="e">
        <f>IF(C8=0,0,E8)</f>
        <v>#REF!</v>
      </c>
      <c r="G8" s="150" t="e">
        <f>G7+F8</f>
        <v>#REF!</v>
      </c>
      <c r="H8" s="150" t="e">
        <f>IF(G7&gt;0,IF(F8&gt;0,G7,MAX(G7+F8,0)),IF(F8&lt;0,G7,-MAX(-G7-F8,0)))</f>
        <v>#REF!</v>
      </c>
      <c r="I8" s="150"/>
      <c r="J8" s="150" t="e">
        <f>IF(F8&lt;0,IF(G7&gt;0,IF(-F8&gt;G7,G7,-F8),0),0)</f>
        <v>#REF!</v>
      </c>
      <c r="K8" s="150" t="e">
        <f>IF(F8&lt;0,IF(G7&gt;0,IF(-F8&gt;G7,F8+G7,0),F8),0)</f>
        <v>#REF!</v>
      </c>
      <c r="L8" s="150" t="e">
        <f>IF(F8&gt;0,IF(G7&gt;0,F8,IF(F8&gt;-G7,F8+G7,0)),0)</f>
        <v>#REF!</v>
      </c>
      <c r="M8" s="150" t="e">
        <f>IF(F8&gt;0,IF(G7&lt;0,IF(F8&gt;-G7,G7,-F8),0),0)</f>
        <v>#REF!</v>
      </c>
      <c r="N8" s="150" t="e">
        <f>IF(F8&gt;0,G8,G7)</f>
        <v>#REF!</v>
      </c>
      <c r="O8" s="150" t="e">
        <f>IF(F8&gt;0,G7,G8)</f>
        <v>#REF!</v>
      </c>
      <c r="P8" s="26" t="e">
        <f ca="1">IF(P$1="+X",figintl(F8,1,D8,P$1,#REF!),IF(P$1="+%",figintl(F8/F$4,1,D8,P$1,#REF!),""))</f>
        <v>#NAME?</v>
      </c>
      <c r="Q8" s="26" t="str">
        <f>B8&amp;IF(Q$1="+X","
"&amp;figintl(F8,1,D8,Q$1,#REF!),IF(Q$1="+%","
"&amp;figintl(F8/#REF!,1,D8,Q$1,#REF!),""))</f>
        <v>FP</v>
      </c>
    </row>
    <row r="9" spans="2:17" collapsed="1">
      <c r="B9" s="146" t="s">
        <v>139</v>
      </c>
      <c r="C9" s="42" t="s">
        <v>14</v>
      </c>
      <c r="D9" s="42">
        <v>0</v>
      </c>
      <c r="E9" s="149">
        <v>73.120561924766662</v>
      </c>
      <c r="F9" s="150">
        <f>IF(C9=0,0,E9)</f>
        <v>73.120561924766662</v>
      </c>
      <c r="G9" s="150" t="e">
        <f>G8+F9</f>
        <v>#REF!</v>
      </c>
      <c r="H9" s="150" t="e">
        <f>IF(G8&gt;0,IF(F9&gt;0,G8,MAX(G8+F9,0)),IF(F9&lt;0,G8,-MAX(-G8-F9,0)))</f>
        <v>#REF!</v>
      </c>
      <c r="I9" s="150"/>
      <c r="J9" s="150">
        <f>IF(F9&lt;0,IF(G8&gt;0,IF(-F9&gt;G8,G8,-F9),0),0)</f>
        <v>0</v>
      </c>
      <c r="K9" s="150">
        <f>IF(F9&lt;0,IF(G8&gt;0,IF(-F9&gt;G8,F9+G8,0),F9),0)</f>
        <v>0</v>
      </c>
      <c r="L9" s="150" t="e">
        <f>IF(F9&gt;0,IF(G8&gt;0,F9,IF(F9&gt;-G8,F9+G8,0)),0)</f>
        <v>#REF!</v>
      </c>
      <c r="M9" s="150" t="e">
        <f>IF(F9&gt;0,IF(G8&lt;0,IF(F9&gt;-G8,G8,-F9),0),0)</f>
        <v>#REF!</v>
      </c>
      <c r="N9" s="150" t="e">
        <f>IF(F9&gt;0,G9,G8)</f>
        <v>#REF!</v>
      </c>
      <c r="O9" s="150" t="e">
        <f>IF(F9&gt;0,G8,G9)</f>
        <v>#REF!</v>
      </c>
      <c r="P9" s="26" t="e">
        <f ca="1">IF(P$1="+X",figintl(F9,1,D9,P$1,#REF!),IF(P$1="+%",figintl(F9/F$4,1,D9,P$1,#REF!),""))</f>
        <v>#NAME?</v>
      </c>
      <c r="Q9" s="26" t="str">
        <f>B9&amp;IF(Q$1="+X","
"&amp;figintl(F9,1,D9,Q$1,#REF!),IF(Q$1="+%","
"&amp;figintl(F9/#REF!,1,D9,Q$1,#REF!),""))</f>
        <v>CBS</v>
      </c>
    </row>
    <row r="10" spans="2:17">
      <c r="B10" s="146" t="e">
        <v>#REF!</v>
      </c>
      <c r="C10" s="42" t="e">
        <v>#REF!</v>
      </c>
      <c r="D10" s="42" t="e">
        <v>#REF!</v>
      </c>
      <c r="E10" s="149" t="e">
        <v>#REF!</v>
      </c>
      <c r="F10" s="150" t="e">
        <f>IF(C10=0,0,E10)</f>
        <v>#REF!</v>
      </c>
      <c r="G10" s="150" t="e">
        <f>G9+F10</f>
        <v>#REF!</v>
      </c>
      <c r="H10" s="150" t="e">
        <f>IF(G9&gt;0,IF(F10&gt;0,G9,MAX(G9+F10,0)),IF(F10&lt;0,G9,-MAX(-G9-F10,0)))</f>
        <v>#REF!</v>
      </c>
      <c r="I10" s="150"/>
      <c r="J10" s="150" t="e">
        <f>IF(F10&lt;0,IF(G9&gt;0,IF(-F10&gt;G9,G9,-F10),0),0)</f>
        <v>#REF!</v>
      </c>
      <c r="K10" s="150" t="e">
        <f>IF(F10&lt;0,IF(G9&gt;0,IF(-F10&gt;G9,F10+G9,0),F10),0)</f>
        <v>#REF!</v>
      </c>
      <c r="L10" s="150" t="e">
        <f>IF(F10&gt;0,IF(G9&gt;0,F10,IF(F10&gt;-G9,F10+G9,0)),0)</f>
        <v>#REF!</v>
      </c>
      <c r="M10" s="150" t="e">
        <f>IF(F10&gt;0,IF(G9&lt;0,IF(F10&gt;-G9,G9,-F10),0),0)</f>
        <v>#REF!</v>
      </c>
      <c r="N10" s="150" t="e">
        <f>IF(F10&gt;0,G10,G9)</f>
        <v>#REF!</v>
      </c>
      <c r="O10" s="150" t="e">
        <f>IF(F10&gt;0,G9,G10)</f>
        <v>#REF!</v>
      </c>
      <c r="P10" s="26" t="e">
        <f ca="1">IF(P$1="+X",figintl(F10,1,D10,P$1,#REF!),IF(P$1="+%",figintl(F10/F$4,1,D10,P$1,#REF!),""))</f>
        <v>#NAME?</v>
      </c>
      <c r="Q10" s="26" t="e">
        <f>B10&amp;IF(Q$1="+X","
"&amp;figintl(F10,1,D10,Q$1,#REF!),IF(Q$1="+%","
"&amp;figintl(F10/#REF!,1,D10,Q$1,#REF!),""))</f>
        <v>#REF!</v>
      </c>
    </row>
    <row r="11" spans="2:17" hidden="1" outlineLevel="1">
      <c r="B11" s="146" t="s">
        <v>70</v>
      </c>
      <c r="C11" s="42" t="s">
        <v>7</v>
      </c>
      <c r="D11" s="42">
        <v>0</v>
      </c>
      <c r="E11" s="149">
        <v>3228.5487056075699</v>
      </c>
      <c r="F11" s="150">
        <f t="shared" si="0"/>
        <v>3228.5487056075699</v>
      </c>
      <c r="G11" s="150" t="e">
        <f t="shared" si="1"/>
        <v>#REF!</v>
      </c>
      <c r="H11" s="150" t="e">
        <f t="shared" si="2"/>
        <v>#REF!</v>
      </c>
      <c r="I11" s="150"/>
      <c r="J11" s="150">
        <f t="shared" si="3"/>
        <v>0</v>
      </c>
      <c r="K11" s="150">
        <f t="shared" si="4"/>
        <v>0</v>
      </c>
      <c r="L11" s="150" t="e">
        <f t="shared" si="5"/>
        <v>#REF!</v>
      </c>
      <c r="M11" s="150" t="e">
        <f t="shared" si="6"/>
        <v>#REF!</v>
      </c>
      <c r="N11" s="150" t="e">
        <f t="shared" si="7"/>
        <v>#REF!</v>
      </c>
      <c r="O11" s="150" t="e">
        <f t="shared" si="8"/>
        <v>#REF!</v>
      </c>
      <c r="P11" s="26" t="e">
        <f ca="1">IF(P$1="+X",figintl(F11,1,D11,P$1,#REF!),IF(P$1="+%",figintl(F11/F$4,1,D11,P$1,#REF!),""))</f>
        <v>#NAME?</v>
      </c>
      <c r="Q11" s="26" t="str">
        <f>B11&amp;IF(Q$1="+X","
"&amp;figintl(F11,1,D11,Q$1,#REF!),IF(Q$1="+%","
"&amp;figintl(F11/#REF!,1,D11,Q$1,#REF!),""))</f>
        <v>FY 2022</v>
      </c>
    </row>
    <row r="12" spans="2:17" hidden="1" outlineLevel="1">
      <c r="B12" s="146" t="s">
        <v>9</v>
      </c>
      <c r="C12" s="42">
        <v>0</v>
      </c>
      <c r="D12" s="42">
        <v>0</v>
      </c>
      <c r="E12" s="149">
        <v>0</v>
      </c>
      <c r="F12" s="150">
        <f t="shared" si="0"/>
        <v>0</v>
      </c>
      <c r="G12" s="150" t="e">
        <f t="shared" si="1"/>
        <v>#REF!</v>
      </c>
      <c r="H12" s="150" t="e">
        <f t="shared" si="2"/>
        <v>#REF!</v>
      </c>
      <c r="I12" s="150"/>
      <c r="J12" s="150">
        <f t="shared" si="3"/>
        <v>0</v>
      </c>
      <c r="K12" s="150">
        <f t="shared" si="4"/>
        <v>0</v>
      </c>
      <c r="L12" s="150">
        <f t="shared" si="5"/>
        <v>0</v>
      </c>
      <c r="M12" s="150">
        <f t="shared" si="6"/>
        <v>0</v>
      </c>
      <c r="N12" s="150" t="e">
        <f t="shared" si="7"/>
        <v>#REF!</v>
      </c>
      <c r="O12" s="150" t="e">
        <f t="shared" si="8"/>
        <v>#REF!</v>
      </c>
      <c r="P12" s="26" t="e">
        <f ca="1">IF(P$1="+X",figintl(F12,1,D12,P$1,#REF!),IF(P$1="+%",figintl(F12/F$4,1,D12,P$1,#REF!),""))</f>
        <v>#NAME?</v>
      </c>
      <c r="Q12" s="26" t="str">
        <f>B12&amp;IF(Q$1="+X","
"&amp;figintl(F12,1,D12,Q$1,#REF!),IF(Q$1="+%","
"&amp;figintl(F12/#REF!,1,D12,Q$1,#REF!),""))</f>
        <v>Ctrl</v>
      </c>
    </row>
    <row r="13" spans="2:17" collapsed="1">
      <c r="B13" s="238">
        <v>0</v>
      </c>
      <c r="C13" s="62">
        <v>0</v>
      </c>
      <c r="D13" s="62">
        <v>0</v>
      </c>
      <c r="E13" s="239">
        <v>0</v>
      </c>
      <c r="F13" s="240">
        <f t="shared" si="0"/>
        <v>0</v>
      </c>
      <c r="G13" s="240" t="e">
        <f t="shared" si="1"/>
        <v>#REF!</v>
      </c>
      <c r="H13" s="150" t="e">
        <f t="shared" si="2"/>
        <v>#REF!</v>
      </c>
      <c r="I13" s="150"/>
      <c r="J13" s="150">
        <f t="shared" si="3"/>
        <v>0</v>
      </c>
      <c r="K13" s="150">
        <f t="shared" si="4"/>
        <v>0</v>
      </c>
      <c r="L13" s="150">
        <f t="shared" si="5"/>
        <v>0</v>
      </c>
      <c r="M13" s="150">
        <f t="shared" si="6"/>
        <v>0</v>
      </c>
      <c r="N13" s="150" t="e">
        <f t="shared" si="7"/>
        <v>#REF!</v>
      </c>
      <c r="O13" s="150" t="e">
        <f t="shared" si="8"/>
        <v>#REF!</v>
      </c>
      <c r="P13" s="26" t="e">
        <f ca="1">IF(P$1="+X",figintl(F13,1,D13,P$1,#REF!),IF(P$1="+%",figintl(F13/F$4,1,D13,P$1,#REF!),""))</f>
        <v>#NAME?</v>
      </c>
      <c r="Q13" s="26" t="str">
        <f>B13&amp;IF(Q$1="+X","
"&amp;figintl(F13,1,D13,Q$1,#REF!),IF(Q$1="+%","
"&amp;figintl(F13/#REF!,1,D13,Q$1,#REF!),""))</f>
        <v>0</v>
      </c>
    </row>
    <row r="14" spans="2:17">
      <c r="B14" s="144">
        <v>0</v>
      </c>
      <c r="C14" s="48">
        <v>0</v>
      </c>
      <c r="D14" s="48">
        <v>0</v>
      </c>
      <c r="E14" s="147">
        <v>0</v>
      </c>
      <c r="F14" s="148">
        <f t="shared" si="0"/>
        <v>0</v>
      </c>
      <c r="G14" s="148">
        <f>F14</f>
        <v>0</v>
      </c>
      <c r="H14" s="148"/>
      <c r="I14" s="148">
        <f>F14</f>
        <v>0</v>
      </c>
      <c r="J14" s="147">
        <v>0</v>
      </c>
      <c r="K14" s="148"/>
      <c r="L14" s="148"/>
      <c r="M14" s="148"/>
      <c r="N14" s="148">
        <f>F14+J14</f>
        <v>0</v>
      </c>
      <c r="O14" s="148">
        <v>0</v>
      </c>
      <c r="P14" s="25" t="e">
        <f ca="1">figintl(F14+J14,1,D14,"X",#REF!)</f>
        <v>#NAME?</v>
      </c>
      <c r="Q14" s="44">
        <f>B14</f>
        <v>0</v>
      </c>
    </row>
    <row r="15" spans="2:17"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25" t="e">
        <f ca="1">B8&amp;"
"&amp;IF(P$1="+X",figintl(E8,1,D8,P$1,#REF!),IF(P$1="+%",figintl(E8/E$4,1,D8,P$1,#REF!),""))</f>
        <v>#NAME?</v>
      </c>
      <c r="Q15" s="25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">
    <tabColor theme="5" tint="0.39997558519241921"/>
  </sheetPr>
  <dimension ref="B1:Q15"/>
  <sheetViews>
    <sheetView zoomScaleNormal="100" workbookViewId="0">
      <selection activeCell="I16" sqref="I16"/>
    </sheetView>
  </sheetViews>
  <sheetFormatPr defaultColWidth="9.1796875" defaultRowHeight="12.5"/>
  <cols>
    <col min="1" max="1" width="3" style="1" customWidth="1"/>
    <col min="2" max="2" width="12.7265625" style="1" customWidth="1"/>
    <col min="3" max="15" width="6.7265625" style="1" customWidth="1"/>
    <col min="16" max="17" width="12.7265625" style="1" customWidth="1"/>
    <col min="18" max="18" width="3" style="1" customWidth="1"/>
    <col min="19" max="28" width="8.7265625" style="1" customWidth="1"/>
    <col min="29" max="29" width="3" style="1" customWidth="1"/>
    <col min="30" max="16384" width="9.1796875" style="1"/>
  </cols>
  <sheetData>
    <row r="1" spans="2:17">
      <c r="P1" s="145" t="str">
        <f>'CHART EPS Q'!P1</f>
        <v>+X</v>
      </c>
      <c r="Q1" s="145"/>
    </row>
    <row r="2" spans="2:17" ht="13">
      <c r="B2" s="4" t="s">
        <v>25</v>
      </c>
      <c r="C2" s="31"/>
      <c r="D2" s="31"/>
      <c r="E2" s="1" t="e">
        <f ca="1">figintl(E14/E4-1,1,#REF!,"+%",#REF!)</f>
        <v>#NAME?</v>
      </c>
      <c r="F2" s="1" t="e">
        <f ca="1">figintl(F14/F4-1,1,#REF!,"+%",#REF!)</f>
        <v>#NAME?</v>
      </c>
    </row>
    <row r="3" spans="2:17" s="2" customFormat="1" ht="13">
      <c r="B3" s="6" t="e">
        <f>#REF!</f>
        <v>#REF!</v>
      </c>
      <c r="C3" s="6" t="e">
        <f>#REF!</f>
        <v>#REF!</v>
      </c>
      <c r="D3" s="6" t="e">
        <f>#REF!</f>
        <v>#REF!</v>
      </c>
      <c r="E3" s="6" t="e">
        <f>#REF!</f>
        <v>#REF!</v>
      </c>
      <c r="F3" s="6" t="e">
        <f>#REF!</f>
        <v>#REF!</v>
      </c>
      <c r="G3" s="6" t="e">
        <f>#REF!</f>
        <v>#REF!</v>
      </c>
      <c r="H3" s="6" t="e">
        <f>#REF!</f>
        <v>#REF!</v>
      </c>
      <c r="I3" s="6" t="e">
        <f>#REF!</f>
        <v>#REF!</v>
      </c>
      <c r="J3" s="6" t="e">
        <f>#REF!</f>
        <v>#REF!</v>
      </c>
      <c r="K3" s="6" t="e">
        <f>#REF!</f>
        <v>#REF!</v>
      </c>
      <c r="L3" s="6" t="e">
        <f>#REF!</f>
        <v>#REF!</v>
      </c>
      <c r="M3" s="6" t="e">
        <f>#REF!</f>
        <v>#REF!</v>
      </c>
      <c r="N3" s="6" t="e">
        <f>#REF!</f>
        <v>#REF!</v>
      </c>
      <c r="O3" s="6" t="e">
        <f>#REF!</f>
        <v>#REF!</v>
      </c>
      <c r="P3" s="6" t="e">
        <f>#REF!</f>
        <v>#REF!</v>
      </c>
      <c r="Q3" s="6" t="e">
        <f>#REF!</f>
        <v>#REF!</v>
      </c>
    </row>
    <row r="4" spans="2:17">
      <c r="B4" s="144" t="e">
        <v>#REF!</v>
      </c>
      <c r="C4" s="48" t="e">
        <v>#REF!</v>
      </c>
      <c r="D4" s="48" t="e">
        <v>#REF!</v>
      </c>
      <c r="E4" s="147" t="e">
        <v>#REF!</v>
      </c>
      <c r="F4" s="148" t="e">
        <f t="shared" ref="F4:F10" si="0">IF(C4=0,0,E4)</f>
        <v>#REF!</v>
      </c>
      <c r="G4" s="148" t="e">
        <f>F4</f>
        <v>#REF!</v>
      </c>
      <c r="H4" s="148"/>
      <c r="I4" s="148" t="e">
        <f>F4</f>
        <v>#REF!</v>
      </c>
      <c r="J4" s="147" t="e">
        <v>#REF!</v>
      </c>
      <c r="K4" s="148"/>
      <c r="L4" s="148"/>
      <c r="M4" s="148"/>
      <c r="N4" s="148" t="e">
        <f>F4+J4</f>
        <v>#REF!</v>
      </c>
      <c r="O4" s="148">
        <v>0</v>
      </c>
      <c r="P4" s="25" t="e">
        <f ca="1">figintl(F4+J4,1,D4,"X",#REF!)</f>
        <v>#NAME?</v>
      </c>
      <c r="Q4" s="44" t="e">
        <f>B4</f>
        <v>#REF!</v>
      </c>
    </row>
    <row r="5" spans="2:17">
      <c r="B5" s="235" t="e">
        <v>#REF!</v>
      </c>
      <c r="C5" s="38" t="e">
        <v>#REF!</v>
      </c>
      <c r="D5" s="38" t="e">
        <v>#REF!</v>
      </c>
      <c r="E5" s="236" t="e">
        <v>#REF!</v>
      </c>
      <c r="F5" s="237" t="e">
        <f t="shared" si="0"/>
        <v>#REF!</v>
      </c>
      <c r="G5" s="237" t="e">
        <f t="shared" ref="G5:G13" si="1">G4+F5</f>
        <v>#REF!</v>
      </c>
      <c r="H5" s="150" t="e">
        <f t="shared" ref="H5:H13" si="2">IF(G4&gt;0,IF(F5&gt;0,G4,MAX(G4+F5,0)),IF(F5&lt;0,G4,-MAX(-G4-F5,0)))</f>
        <v>#REF!</v>
      </c>
      <c r="I5" s="150"/>
      <c r="J5" s="150" t="e">
        <f t="shared" ref="J5:J13" si="3">IF(F5&lt;0,IF(G4&gt;0,IF(-F5&gt;G4,G4,-F5),0),0)</f>
        <v>#REF!</v>
      </c>
      <c r="K5" s="150" t="e">
        <f t="shared" ref="K5:K13" si="4">IF(F5&lt;0,IF(G4&gt;0,IF(-F5&gt;G4,F5+G4,0),F5),0)</f>
        <v>#REF!</v>
      </c>
      <c r="L5" s="150" t="e">
        <f t="shared" ref="L5:L13" si="5">IF(F5&gt;0,IF(G4&gt;0,F5,IF(F5&gt;-G4,F5+G4,0)),0)</f>
        <v>#REF!</v>
      </c>
      <c r="M5" s="150" t="e">
        <f t="shared" ref="M5:M13" si="6">IF(F5&gt;0,IF(G4&lt;0,IF(F5&gt;-G4,G4,-F5),0),0)</f>
        <v>#REF!</v>
      </c>
      <c r="N5" s="150" t="e">
        <f t="shared" ref="N5:N13" si="7">IF(F5&gt;0,G5,G4)</f>
        <v>#REF!</v>
      </c>
      <c r="O5" s="150" t="e">
        <f t="shared" ref="O5:O13" si="8">IF(F5&gt;0,G4,G5)</f>
        <v>#REF!</v>
      </c>
      <c r="P5" s="26" t="e">
        <f ca="1">IF(P$1="+X",figintl(F5,1,D5,P$1,#REF!),IF(P$1="+%",figintl(F5/F$4,1,D5,P$1,#REF!),""))</f>
        <v>#NAME?</v>
      </c>
      <c r="Q5" s="26" t="e">
        <f>B5&amp;IF(Q$1="+X","
"&amp;figintl(F5,1,D5,Q$1,#REF!),IF(Q$1="+%","
"&amp;figintl(F5/#REF!,1,D5,Q$1,#REF!),""))</f>
        <v>#REF!</v>
      </c>
    </row>
    <row r="6" spans="2:17">
      <c r="B6" s="146" t="e">
        <v>#REF!</v>
      </c>
      <c r="C6" s="42" t="e">
        <v>#REF!</v>
      </c>
      <c r="D6" s="42" t="e">
        <v>#REF!</v>
      </c>
      <c r="E6" s="149" t="e">
        <v>#REF!</v>
      </c>
      <c r="F6" s="150" t="e">
        <f t="shared" si="0"/>
        <v>#REF!</v>
      </c>
      <c r="G6" s="150" t="e">
        <f t="shared" si="1"/>
        <v>#REF!</v>
      </c>
      <c r="H6" s="150" t="e">
        <f t="shared" si="2"/>
        <v>#REF!</v>
      </c>
      <c r="I6" s="150"/>
      <c r="J6" s="150" t="e">
        <f t="shared" si="3"/>
        <v>#REF!</v>
      </c>
      <c r="K6" s="150" t="e">
        <f t="shared" si="4"/>
        <v>#REF!</v>
      </c>
      <c r="L6" s="150" t="e">
        <f t="shared" si="5"/>
        <v>#REF!</v>
      </c>
      <c r="M6" s="150" t="e">
        <f t="shared" si="6"/>
        <v>#REF!</v>
      </c>
      <c r="N6" s="150" t="e">
        <f t="shared" si="7"/>
        <v>#REF!</v>
      </c>
      <c r="O6" s="150" t="e">
        <f t="shared" si="8"/>
        <v>#REF!</v>
      </c>
      <c r="P6" s="26" t="e">
        <f ca="1">IF(P$1="+X",figintl(F6,1,D6,P$1,#REF!),IF(P$1="+%",figintl(F6/F$4,1,D6,P$1,#REF!),""))</f>
        <v>#NAME?</v>
      </c>
      <c r="Q6" s="26" t="e">
        <f>B6&amp;IF(Q$1="+X","
"&amp;figintl(F6,1,D6,Q$1,#REF!),IF(Q$1="+%","
"&amp;figintl(F6/#REF!,1,D6,Q$1,#REF!),""))</f>
        <v>#REF!</v>
      </c>
    </row>
    <row r="7" spans="2:17">
      <c r="B7" s="146" t="e">
        <v>#REF!</v>
      </c>
      <c r="C7" s="42" t="e">
        <v>#REF!</v>
      </c>
      <c r="D7" s="42" t="e">
        <v>#REF!</v>
      </c>
      <c r="E7" s="149" t="e">
        <v>#REF!</v>
      </c>
      <c r="F7" s="150" t="e">
        <f t="shared" si="0"/>
        <v>#REF!</v>
      </c>
      <c r="G7" s="150" t="e">
        <f t="shared" si="1"/>
        <v>#REF!</v>
      </c>
      <c r="H7" s="150" t="e">
        <f t="shared" si="2"/>
        <v>#REF!</v>
      </c>
      <c r="I7" s="150"/>
      <c r="J7" s="150" t="e">
        <f t="shared" si="3"/>
        <v>#REF!</v>
      </c>
      <c r="K7" s="150" t="e">
        <f t="shared" si="4"/>
        <v>#REF!</v>
      </c>
      <c r="L7" s="150" t="e">
        <f t="shared" si="5"/>
        <v>#REF!</v>
      </c>
      <c r="M7" s="150" t="e">
        <f t="shared" si="6"/>
        <v>#REF!</v>
      </c>
      <c r="N7" s="150" t="e">
        <f t="shared" si="7"/>
        <v>#REF!</v>
      </c>
      <c r="O7" s="150" t="e">
        <f t="shared" si="8"/>
        <v>#REF!</v>
      </c>
      <c r="P7" s="26" t="e">
        <f ca="1">IF(P$1="+X",figintl(F7,1,D7,P$1,#REF!),IF(P$1="+%",figintl(F7/F$4,1,D7,P$1,#REF!),""))</f>
        <v>#NAME?</v>
      </c>
      <c r="Q7" s="26" t="e">
        <f>B7&amp;IF(Q$1="+X","
"&amp;figintl(F7,1,D7,Q$1,#REF!),IF(Q$1="+%","
"&amp;figintl(F7/#REF!,1,D7,Q$1,#REF!),""))</f>
        <v>#REF!</v>
      </c>
    </row>
    <row r="8" spans="2:17" hidden="1">
      <c r="B8" s="146" t="e">
        <v>#REF!</v>
      </c>
      <c r="C8" s="42" t="e">
        <v>#REF!</v>
      </c>
      <c r="D8" s="42" t="e">
        <v>#REF!</v>
      </c>
      <c r="E8" s="149" t="e">
        <v>#REF!</v>
      </c>
      <c r="F8" s="150" t="e">
        <f t="shared" si="0"/>
        <v>#REF!</v>
      </c>
      <c r="G8" s="150" t="e">
        <f t="shared" si="1"/>
        <v>#REF!</v>
      </c>
      <c r="H8" s="150" t="e">
        <f t="shared" si="2"/>
        <v>#REF!</v>
      </c>
      <c r="I8" s="150"/>
      <c r="J8" s="150" t="e">
        <f t="shared" si="3"/>
        <v>#REF!</v>
      </c>
      <c r="K8" s="150" t="e">
        <f t="shared" si="4"/>
        <v>#REF!</v>
      </c>
      <c r="L8" s="150" t="e">
        <f t="shared" si="5"/>
        <v>#REF!</v>
      </c>
      <c r="M8" s="150" t="e">
        <f t="shared" si="6"/>
        <v>#REF!</v>
      </c>
      <c r="N8" s="150" t="e">
        <f t="shared" si="7"/>
        <v>#REF!</v>
      </c>
      <c r="O8" s="150" t="e">
        <f t="shared" si="8"/>
        <v>#REF!</v>
      </c>
      <c r="P8" s="26" t="e">
        <f ca="1">IF(P$1="+X",figintl(F8,1,D8,P$1,#REF!),IF(P$1="+%",figintl(F8/F$4,1,D8,P$1,#REF!),""))</f>
        <v>#NAME?</v>
      </c>
      <c r="Q8" s="26" t="e">
        <f>B8&amp;IF(Q$1="+X","
"&amp;figintl(F8,1,D8,Q$1,#REF!),IF(Q$1="+%","
"&amp;figintl(F8/#REF!,1,D8,Q$1,#REF!),""))</f>
        <v>#REF!</v>
      </c>
    </row>
    <row r="9" spans="2:17">
      <c r="B9" s="146" t="e">
        <v>#REF!</v>
      </c>
      <c r="C9" s="42" t="e">
        <v>#REF!</v>
      </c>
      <c r="D9" s="42" t="e">
        <v>#REF!</v>
      </c>
      <c r="E9" s="149" t="e">
        <v>#REF!</v>
      </c>
      <c r="F9" s="150" t="e">
        <f t="shared" si="0"/>
        <v>#REF!</v>
      </c>
      <c r="G9" s="150" t="e">
        <f t="shared" si="1"/>
        <v>#REF!</v>
      </c>
      <c r="H9" s="150" t="e">
        <f t="shared" si="2"/>
        <v>#REF!</v>
      </c>
      <c r="I9" s="150"/>
      <c r="J9" s="150" t="e">
        <f t="shared" si="3"/>
        <v>#REF!</v>
      </c>
      <c r="K9" s="150" t="e">
        <f t="shared" si="4"/>
        <v>#REF!</v>
      </c>
      <c r="L9" s="150" t="e">
        <f t="shared" si="5"/>
        <v>#REF!</v>
      </c>
      <c r="M9" s="150" t="e">
        <f t="shared" si="6"/>
        <v>#REF!</v>
      </c>
      <c r="N9" s="150" t="e">
        <f t="shared" si="7"/>
        <v>#REF!</v>
      </c>
      <c r="O9" s="150" t="e">
        <f t="shared" si="8"/>
        <v>#REF!</v>
      </c>
      <c r="P9" s="26" t="e">
        <f ca="1">IF(P$1="+X",figintl(F9,1,D9,P$1,#REF!),IF(P$1="+%",figintl(F9/F$4,1,D9,P$1,#REF!),""))</f>
        <v>#NAME?</v>
      </c>
      <c r="Q9" s="26" t="e">
        <f>B9&amp;IF(Q$1="+X","
"&amp;figintl(F9,1,D9,Q$1,#REF!),IF(Q$1="+%","
"&amp;figintl(F9/#REF!,1,D9,Q$1,#REF!),""))</f>
        <v>#REF!</v>
      </c>
    </row>
    <row r="10" spans="2:17">
      <c r="B10" s="146" t="e">
        <v>#REF!</v>
      </c>
      <c r="C10" s="42" t="e">
        <v>#REF!</v>
      </c>
      <c r="D10" s="42" t="e">
        <v>#REF!</v>
      </c>
      <c r="E10" s="149" t="e">
        <v>#REF!</v>
      </c>
      <c r="F10" s="150" t="e">
        <f t="shared" si="0"/>
        <v>#REF!</v>
      </c>
      <c r="G10" s="150" t="e">
        <f t="shared" si="1"/>
        <v>#REF!</v>
      </c>
      <c r="H10" s="150" t="e">
        <f t="shared" si="2"/>
        <v>#REF!</v>
      </c>
      <c r="I10" s="150"/>
      <c r="J10" s="150" t="e">
        <f t="shared" si="3"/>
        <v>#REF!</v>
      </c>
      <c r="K10" s="150" t="e">
        <f t="shared" si="4"/>
        <v>#REF!</v>
      </c>
      <c r="L10" s="150" t="e">
        <f t="shared" si="5"/>
        <v>#REF!</v>
      </c>
      <c r="M10" s="150" t="e">
        <f t="shared" si="6"/>
        <v>#REF!</v>
      </c>
      <c r="N10" s="150" t="e">
        <f t="shared" si="7"/>
        <v>#REF!</v>
      </c>
      <c r="O10" s="150" t="e">
        <f t="shared" si="8"/>
        <v>#REF!</v>
      </c>
      <c r="P10" s="26" t="e">
        <f ca="1">IF(P$1="+X",figintl(F10,1,D10,P$1,#REF!),IF(P$1="+%",figintl(F10/F$4,1,D10,P$1,#REF!),""))</f>
        <v>#NAME?</v>
      </c>
      <c r="Q10" s="26" t="e">
        <f>B10&amp;IF(Q$1="+X","
"&amp;figintl(F10,1,D10,Q$1,#REF!),IF(Q$1="+%","
"&amp;figintl(F10/#REF!,1,D10,Q$1,#REF!),""))</f>
        <v>#REF!</v>
      </c>
    </row>
    <row r="11" spans="2:17" ht="12.75" hidden="1" customHeight="1">
      <c r="B11" s="146" t="e">
        <v>#REF!</v>
      </c>
      <c r="C11" s="42" t="e">
        <v>#REF!</v>
      </c>
      <c r="D11" s="42" t="e">
        <v>#REF!</v>
      </c>
      <c r="E11" s="149" t="e">
        <v>#REF!</v>
      </c>
      <c r="F11" s="150" t="e">
        <v>#REF!</v>
      </c>
      <c r="G11" s="150" t="e">
        <f t="shared" si="1"/>
        <v>#REF!</v>
      </c>
      <c r="H11" s="150" t="e">
        <f t="shared" si="2"/>
        <v>#REF!</v>
      </c>
      <c r="I11" s="150"/>
      <c r="J11" s="150" t="e">
        <f t="shared" si="3"/>
        <v>#REF!</v>
      </c>
      <c r="K11" s="150" t="e">
        <f t="shared" si="4"/>
        <v>#REF!</v>
      </c>
      <c r="L11" s="150" t="e">
        <f t="shared" si="5"/>
        <v>#REF!</v>
      </c>
      <c r="M11" s="150" t="e">
        <f t="shared" si="6"/>
        <v>#REF!</v>
      </c>
      <c r="N11" s="150" t="e">
        <f t="shared" si="7"/>
        <v>#REF!</v>
      </c>
      <c r="O11" s="150" t="e">
        <f t="shared" si="8"/>
        <v>#REF!</v>
      </c>
      <c r="P11" s="26" t="e">
        <f ca="1">IF(P$1="+X",figintl(F11,1,D11,P$1,#REF!),IF(P$1="+%",figintl(F11/F$4,1,D11,P$1,#REF!),""))</f>
        <v>#NAME?</v>
      </c>
      <c r="Q11" s="26" t="e">
        <f>B11&amp;IF(Q$1="+X","
"&amp;figintl(F11,1,D11,Q$1,#REF!),IF(Q$1="+%","
"&amp;figintl(F11/#REF!,1,D11,Q$1,#REF!),""))</f>
        <v>#REF!</v>
      </c>
    </row>
    <row r="12" spans="2:17" ht="12.75" hidden="1" customHeight="1">
      <c r="B12" s="146" t="e">
        <v>#REF!</v>
      </c>
      <c r="C12" s="42" t="e">
        <v>#REF!</v>
      </c>
      <c r="D12" s="42" t="e">
        <v>#REF!</v>
      </c>
      <c r="E12" s="149" t="e">
        <v>#REF!</v>
      </c>
      <c r="F12" s="150" t="e">
        <v>#REF!</v>
      </c>
      <c r="G12" s="150" t="e">
        <f t="shared" si="1"/>
        <v>#REF!</v>
      </c>
      <c r="H12" s="150" t="e">
        <f t="shared" si="2"/>
        <v>#REF!</v>
      </c>
      <c r="I12" s="150"/>
      <c r="J12" s="150" t="e">
        <f t="shared" si="3"/>
        <v>#REF!</v>
      </c>
      <c r="K12" s="150" t="e">
        <f t="shared" si="4"/>
        <v>#REF!</v>
      </c>
      <c r="L12" s="150" t="e">
        <f t="shared" si="5"/>
        <v>#REF!</v>
      </c>
      <c r="M12" s="150" t="e">
        <f t="shared" si="6"/>
        <v>#REF!</v>
      </c>
      <c r="N12" s="150" t="e">
        <f t="shared" si="7"/>
        <v>#REF!</v>
      </c>
      <c r="O12" s="150" t="e">
        <f t="shared" si="8"/>
        <v>#REF!</v>
      </c>
      <c r="P12" s="26" t="e">
        <f ca="1">IF(P$1="+X",figintl(F12,1,D12,P$1,#REF!),IF(P$1="+%",figintl(F12/F$4,1,D12,P$1,#REF!),""))</f>
        <v>#NAME?</v>
      </c>
      <c r="Q12" s="26" t="e">
        <f>B12&amp;IF(Q$1="+X","
"&amp;figintl(F12,1,D12,Q$1,#REF!),IF(Q$1="+%","
"&amp;figintl(F12/#REF!,1,D12,Q$1,#REF!),""))</f>
        <v>#REF!</v>
      </c>
    </row>
    <row r="13" spans="2:17">
      <c r="B13" s="238" t="e">
        <v>#REF!</v>
      </c>
      <c r="C13" s="62" t="e">
        <v>#REF!</v>
      </c>
      <c r="D13" s="62" t="e">
        <v>#REF!</v>
      </c>
      <c r="E13" s="239" t="e">
        <v>#REF!</v>
      </c>
      <c r="F13" s="240" t="e">
        <v>#REF!</v>
      </c>
      <c r="G13" s="240" t="e">
        <f t="shared" si="1"/>
        <v>#REF!</v>
      </c>
      <c r="H13" s="150" t="e">
        <f t="shared" si="2"/>
        <v>#REF!</v>
      </c>
      <c r="I13" s="150"/>
      <c r="J13" s="150" t="e">
        <f t="shared" si="3"/>
        <v>#REF!</v>
      </c>
      <c r="K13" s="150" t="e">
        <f t="shared" si="4"/>
        <v>#REF!</v>
      </c>
      <c r="L13" s="150" t="e">
        <f t="shared" si="5"/>
        <v>#REF!</v>
      </c>
      <c r="M13" s="150" t="e">
        <f t="shared" si="6"/>
        <v>#REF!</v>
      </c>
      <c r="N13" s="150" t="e">
        <f t="shared" si="7"/>
        <v>#REF!</v>
      </c>
      <c r="O13" s="150" t="e">
        <f t="shared" si="8"/>
        <v>#REF!</v>
      </c>
      <c r="P13" s="26" t="e">
        <f ca="1">IF(P$1="+X",figintl(F13,1,D13,P$1,#REF!),IF(P$1="+%",figintl(F13/F$4,1,D13,P$1,#REF!),""))</f>
        <v>#NAME?</v>
      </c>
      <c r="Q13" s="26" t="e">
        <f>B13&amp;IF(Q$1="+X","
"&amp;figintl(F13,1,D13,Q$1,#REF!),IF(Q$1="+%","
"&amp;figintl(F13/#REF!,1,D13,Q$1,#REF!),""))</f>
        <v>#REF!</v>
      </c>
    </row>
    <row r="14" spans="2:17">
      <c r="B14" s="144" t="e">
        <v>#REF!</v>
      </c>
      <c r="C14" s="48" t="e">
        <v>#REF!</v>
      </c>
      <c r="D14" s="48" t="e">
        <v>#REF!</v>
      </c>
      <c r="E14" s="147" t="e">
        <v>#REF!</v>
      </c>
      <c r="F14" s="148" t="e">
        <v>#REF!</v>
      </c>
      <c r="G14" s="148" t="e">
        <f>F14</f>
        <v>#REF!</v>
      </c>
      <c r="H14" s="148"/>
      <c r="I14" s="148" t="e">
        <f>F14</f>
        <v>#REF!</v>
      </c>
      <c r="J14" s="147" t="e">
        <v>#REF!</v>
      </c>
      <c r="K14" s="148"/>
      <c r="L14" s="148"/>
      <c r="M14" s="148"/>
      <c r="N14" s="148" t="e">
        <f>F14+J14</f>
        <v>#REF!</v>
      </c>
      <c r="O14" s="148">
        <v>0</v>
      </c>
      <c r="P14" s="25" t="e">
        <f ca="1">figintl(F14+J14,1,D14,"X",#REF!)</f>
        <v>#NAME?</v>
      </c>
      <c r="Q14" s="44" t="e">
        <f>B14</f>
        <v>#REF!</v>
      </c>
    </row>
    <row r="15" spans="2:17"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25" t="e">
        <f ca="1">B8&amp;"
"&amp;IF(P$1="+X",figintl(E8,1,D8,P$1,#REF!),IF(P$1="+%",figintl(E8/#REF!,1,D8,P$1,#REF!),""))</f>
        <v>#REF!</v>
      </c>
      <c r="Q15" s="25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8">
    <tabColor theme="5" tint="0.39997558519241921"/>
  </sheetPr>
  <dimension ref="A1:CX21"/>
  <sheetViews>
    <sheetView showGridLines="0" topLeftCell="CV200" zoomScaleNormal="100" workbookViewId="0">
      <selection activeCell="C33" sqref="C33"/>
    </sheetView>
  </sheetViews>
  <sheetFormatPr defaultColWidth="9.1796875" defaultRowHeight="12"/>
  <cols>
    <col min="1" max="1" width="9.26953125" style="141" customWidth="1"/>
    <col min="2" max="2" width="25.81640625" style="34" customWidth="1"/>
    <col min="3" max="4" width="25.54296875" style="34" customWidth="1"/>
    <col min="5" max="7" width="9.26953125" style="34" customWidth="1"/>
    <col min="8" max="8" width="20" style="35" customWidth="1"/>
    <col min="9" max="9" width="20" style="36" customWidth="1"/>
    <col min="10" max="10" width="20" style="34" customWidth="1"/>
    <col min="11" max="13" width="14.7265625" style="34" customWidth="1"/>
    <col min="14" max="14" width="28.54296875" style="37" customWidth="1"/>
    <col min="15" max="16" width="28.54296875" style="35" customWidth="1"/>
    <col min="17" max="17" width="5.7265625" style="200" customWidth="1"/>
    <col min="18" max="22" width="9.26953125" style="36" customWidth="1"/>
    <col min="23" max="27" width="9.26953125" style="34" customWidth="1"/>
    <col min="28" max="28" width="57.1796875" style="50" customWidth="1"/>
    <col min="29" max="102" width="9.1796875" style="34" customWidth="1"/>
    <col min="103" max="16384" width="9.1796875" style="34"/>
  </cols>
  <sheetData>
    <row r="1" spans="1:102" s="157" customFormat="1" ht="12" customHeight="1">
      <c r="A1" s="162">
        <v>17.98</v>
      </c>
      <c r="B1" s="156" t="s">
        <v>830</v>
      </c>
      <c r="C1" s="156" t="s">
        <v>831</v>
      </c>
      <c r="D1" s="156" t="s">
        <v>832</v>
      </c>
      <c r="E1" s="161">
        <v>0</v>
      </c>
      <c r="F1" s="161">
        <v>0</v>
      </c>
      <c r="G1" s="161">
        <v>0</v>
      </c>
      <c r="H1" s="161">
        <v>0</v>
      </c>
      <c r="I1" s="161">
        <v>0</v>
      </c>
      <c r="J1" s="161">
        <v>0</v>
      </c>
      <c r="K1" s="161">
        <v>0</v>
      </c>
      <c r="L1" s="161">
        <v>0</v>
      </c>
      <c r="M1" s="161">
        <v>0</v>
      </c>
      <c r="N1" s="160" t="s">
        <v>830</v>
      </c>
      <c r="O1" s="156" t="s">
        <v>831</v>
      </c>
      <c r="P1" s="156" t="s">
        <v>832</v>
      </c>
      <c r="Q1" s="196" t="str">
        <f>R1</f>
        <v>PR4</v>
      </c>
      <c r="R1" s="156" t="s">
        <v>836</v>
      </c>
      <c r="S1" s="156" t="s">
        <v>836</v>
      </c>
      <c r="T1" s="156" t="s">
        <v>836</v>
      </c>
      <c r="U1" s="156" t="s">
        <v>836</v>
      </c>
      <c r="V1" s="161">
        <v>0</v>
      </c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</row>
    <row r="2" spans="1:102" s="56" customFormat="1" ht="21" customHeight="1">
      <c r="A2" s="137">
        <v>0</v>
      </c>
      <c r="B2" s="201" t="s">
        <v>67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60" t="s">
        <v>67</v>
      </c>
      <c r="P2" s="60" t="s">
        <v>67</v>
      </c>
      <c r="Q2" s="197"/>
      <c r="R2" s="174" t="s">
        <v>67</v>
      </c>
      <c r="S2" s="135" t="s">
        <v>67</v>
      </c>
      <c r="T2" s="135" t="s">
        <v>67</v>
      </c>
      <c r="U2" s="135" t="s">
        <v>67</v>
      </c>
      <c r="V2" s="135" t="s">
        <v>861</v>
      </c>
      <c r="AB2" s="57"/>
    </row>
    <row r="3" spans="1:102" s="56" customFormat="1" ht="14.25" customHeight="1" thickBot="1">
      <c r="A3" s="137" t="s">
        <v>830</v>
      </c>
      <c r="B3" s="551" t="s">
        <v>833</v>
      </c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  <c r="P3" s="551"/>
      <c r="Q3" s="551"/>
      <c r="R3" s="202" t="s">
        <v>862</v>
      </c>
      <c r="S3" s="136" t="s">
        <v>435</v>
      </c>
      <c r="T3" s="136" t="s">
        <v>434</v>
      </c>
      <c r="U3" s="136" t="s">
        <v>433</v>
      </c>
      <c r="V3" s="136" t="s">
        <v>432</v>
      </c>
      <c r="AB3" s="57"/>
    </row>
    <row r="4" spans="1:102" s="49" customFormat="1" ht="16" thickTop="1">
      <c r="A4" s="137">
        <v>0</v>
      </c>
      <c r="B4" s="552" t="s">
        <v>67</v>
      </c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104" t="s">
        <v>67</v>
      </c>
      <c r="S4" s="135" t="s">
        <v>16</v>
      </c>
      <c r="T4" s="135" t="s">
        <v>16</v>
      </c>
      <c r="U4" s="135" t="s">
        <v>16</v>
      </c>
      <c r="V4" s="105" t="s">
        <v>861</v>
      </c>
      <c r="AA4" s="54"/>
      <c r="AB4" s="51"/>
    </row>
    <row r="5" spans="1:102" s="56" customFormat="1" ht="15" customHeight="1" thickBot="1">
      <c r="A5" s="137" t="s">
        <v>831</v>
      </c>
      <c r="B5" s="195" t="s">
        <v>67</v>
      </c>
      <c r="C5" s="551" t="s">
        <v>834</v>
      </c>
      <c r="D5" s="551"/>
      <c r="E5" s="551"/>
      <c r="F5" s="551"/>
      <c r="G5" s="551"/>
      <c r="H5" s="551"/>
      <c r="I5" s="551"/>
      <c r="J5" s="551"/>
      <c r="K5" s="551"/>
      <c r="L5" s="551"/>
      <c r="M5" s="551"/>
      <c r="N5" s="551"/>
      <c r="O5" s="551"/>
      <c r="P5" s="551"/>
      <c r="Q5" s="551"/>
      <c r="R5" s="202" t="s">
        <v>863</v>
      </c>
      <c r="S5" s="136" t="s">
        <v>435</v>
      </c>
      <c r="T5" s="136" t="s">
        <v>434</v>
      </c>
      <c r="U5" s="136" t="s">
        <v>433</v>
      </c>
      <c r="V5" s="136" t="s">
        <v>432</v>
      </c>
      <c r="AB5" s="57"/>
    </row>
    <row r="6" spans="1:102" s="49" customFormat="1" ht="15" customHeight="1" thickTop="1">
      <c r="A6" s="137">
        <v>0</v>
      </c>
      <c r="B6" s="550" t="s">
        <v>67</v>
      </c>
      <c r="C6" s="550"/>
      <c r="D6" s="550"/>
      <c r="E6" s="550"/>
      <c r="F6" s="550"/>
      <c r="G6" s="550"/>
      <c r="H6" s="550"/>
      <c r="I6" s="550"/>
      <c r="J6" s="550"/>
      <c r="K6" s="550"/>
      <c r="L6" s="550"/>
      <c r="M6" s="550"/>
      <c r="N6" s="550"/>
      <c r="O6" s="111" t="s">
        <v>67</v>
      </c>
      <c r="P6" s="111" t="s">
        <v>67</v>
      </c>
      <c r="Q6" s="198"/>
      <c r="R6" s="104" t="s">
        <v>67</v>
      </c>
      <c r="S6" s="194" t="s">
        <v>67</v>
      </c>
      <c r="T6" s="194" t="s">
        <v>67</v>
      </c>
      <c r="U6" s="194" t="s">
        <v>67</v>
      </c>
      <c r="V6" s="105" t="s">
        <v>861</v>
      </c>
      <c r="AA6" s="54"/>
      <c r="AB6" s="51"/>
    </row>
    <row r="7" spans="1:102" s="49" customFormat="1" ht="15" customHeight="1" thickBot="1">
      <c r="A7" s="137" t="s">
        <v>832</v>
      </c>
      <c r="B7" s="195" t="s">
        <v>67</v>
      </c>
      <c r="C7" s="195" t="s">
        <v>67</v>
      </c>
      <c r="D7" s="551" t="s">
        <v>835</v>
      </c>
      <c r="E7" s="551"/>
      <c r="F7" s="551"/>
      <c r="G7" s="551"/>
      <c r="H7" s="551"/>
      <c r="I7" s="551"/>
      <c r="J7" s="551"/>
      <c r="K7" s="551"/>
      <c r="L7" s="551"/>
      <c r="M7" s="551"/>
      <c r="N7" s="551"/>
      <c r="O7" s="551"/>
      <c r="P7" s="551"/>
      <c r="Q7" s="551"/>
      <c r="R7" s="202" t="s">
        <v>864</v>
      </c>
      <c r="S7" s="136" t="s">
        <v>435</v>
      </c>
      <c r="T7" s="136" t="s">
        <v>434</v>
      </c>
      <c r="U7" s="136" t="s">
        <v>433</v>
      </c>
      <c r="V7" s="136" t="s">
        <v>432</v>
      </c>
      <c r="AA7" s="54"/>
      <c r="AB7" s="51"/>
    </row>
    <row r="8" spans="1:102" s="61" customFormat="1" ht="26.25" customHeight="1" thickTop="1">
      <c r="A8" s="137" t="s">
        <v>836</v>
      </c>
      <c r="B8" s="173" t="s">
        <v>86</v>
      </c>
      <c r="C8" s="173" t="s">
        <v>87</v>
      </c>
      <c r="D8" s="173" t="s">
        <v>88</v>
      </c>
      <c r="E8" s="175" t="s">
        <v>67</v>
      </c>
      <c r="F8" s="175" t="s">
        <v>67</v>
      </c>
      <c r="G8" s="175" t="s">
        <v>67</v>
      </c>
      <c r="H8" s="175" t="s">
        <v>67</v>
      </c>
      <c r="I8" s="175" t="s">
        <v>67</v>
      </c>
      <c r="J8" s="175" t="s">
        <v>67</v>
      </c>
      <c r="K8" s="175" t="s">
        <v>67</v>
      </c>
      <c r="L8" s="175" t="s">
        <v>67</v>
      </c>
      <c r="M8" s="175" t="s">
        <v>67</v>
      </c>
      <c r="N8" s="173" t="s">
        <v>865</v>
      </c>
      <c r="O8" s="173" t="s">
        <v>866</v>
      </c>
      <c r="P8" s="173" t="s">
        <v>867</v>
      </c>
      <c r="Q8" s="203" t="s">
        <v>32</v>
      </c>
      <c r="R8" s="206" t="s">
        <v>425</v>
      </c>
      <c r="S8" s="177" t="s">
        <v>67</v>
      </c>
      <c r="T8" s="177" t="s">
        <v>443</v>
      </c>
      <c r="U8" s="177" t="s">
        <v>868</v>
      </c>
      <c r="V8" s="177" t="s">
        <v>84</v>
      </c>
      <c r="AB8" s="51"/>
      <c r="CA8" s="34"/>
    </row>
    <row r="9" spans="1:102" s="61" customFormat="1" ht="25.5" customHeight="1">
      <c r="A9" s="137">
        <v>0</v>
      </c>
      <c r="B9" s="60" t="s">
        <v>837</v>
      </c>
      <c r="C9" s="60" t="s">
        <v>838</v>
      </c>
      <c r="D9" s="60" t="s">
        <v>839</v>
      </c>
      <c r="E9" s="60"/>
      <c r="F9" s="60"/>
      <c r="G9" s="60"/>
      <c r="H9" s="60" t="s">
        <v>67</v>
      </c>
      <c r="I9" s="60" t="s">
        <v>67</v>
      </c>
      <c r="J9" s="60" t="s">
        <v>67</v>
      </c>
      <c r="K9" s="60" t="s">
        <v>67</v>
      </c>
      <c r="L9" s="60" t="s">
        <v>67</v>
      </c>
      <c r="M9" s="60" t="s">
        <v>67</v>
      </c>
      <c r="N9" s="60" t="s">
        <v>869</v>
      </c>
      <c r="O9" s="60" t="s">
        <v>870</v>
      </c>
      <c r="P9" s="60" t="s">
        <v>871</v>
      </c>
      <c r="Q9" s="209"/>
      <c r="R9" s="112" t="s">
        <v>112</v>
      </c>
      <c r="S9" s="113" t="s">
        <v>872</v>
      </c>
      <c r="T9" s="113" t="s">
        <v>873</v>
      </c>
      <c r="U9" s="113" t="s">
        <v>874</v>
      </c>
      <c r="V9" s="113" t="s">
        <v>84</v>
      </c>
      <c r="AB9" s="51"/>
      <c r="CA9" s="34"/>
    </row>
    <row r="10" spans="1:102" s="61" customFormat="1" ht="25.5" customHeight="1">
      <c r="A10" s="137" t="s">
        <v>836</v>
      </c>
      <c r="B10" s="75" t="s">
        <v>840</v>
      </c>
      <c r="C10" s="75" t="s">
        <v>209</v>
      </c>
      <c r="D10" s="75" t="s">
        <v>210</v>
      </c>
      <c r="E10" s="58"/>
      <c r="F10" s="58"/>
      <c r="G10" s="58"/>
      <c r="H10" s="58" t="s">
        <v>67</v>
      </c>
      <c r="I10" s="58" t="s">
        <v>67</v>
      </c>
      <c r="J10" s="58" t="s">
        <v>67</v>
      </c>
      <c r="K10" s="58" t="s">
        <v>67</v>
      </c>
      <c r="L10" s="58" t="s">
        <v>67</v>
      </c>
      <c r="M10" s="58" t="s">
        <v>67</v>
      </c>
      <c r="N10" s="75" t="s">
        <v>875</v>
      </c>
      <c r="O10" s="75" t="s">
        <v>876</v>
      </c>
      <c r="P10" s="75" t="s">
        <v>877</v>
      </c>
      <c r="Q10" s="204" t="str">
        <f>Q8</f>
        <v>þ</v>
      </c>
      <c r="R10" s="207" t="s">
        <v>878</v>
      </c>
      <c r="S10" s="115" t="s">
        <v>879</v>
      </c>
      <c r="T10" s="115" t="s">
        <v>382</v>
      </c>
      <c r="U10" s="115" t="s">
        <v>382</v>
      </c>
      <c r="V10" s="115" t="s">
        <v>880</v>
      </c>
      <c r="W10" s="212"/>
      <c r="X10" s="212"/>
      <c r="Y10" s="212"/>
      <c r="Z10" s="212"/>
      <c r="AA10" s="212"/>
      <c r="AB10" s="213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2"/>
      <c r="BN10" s="212"/>
      <c r="BO10" s="212"/>
      <c r="BP10" s="212"/>
      <c r="BQ10" s="212"/>
      <c r="BR10" s="212"/>
      <c r="BS10" s="212"/>
      <c r="BT10" s="212"/>
      <c r="BU10" s="212"/>
      <c r="BV10" s="212"/>
      <c r="BW10" s="212"/>
      <c r="BX10" s="212"/>
      <c r="BY10" s="212"/>
      <c r="BZ10" s="212"/>
      <c r="CA10" s="34"/>
    </row>
    <row r="11" spans="1:102" ht="25.5" customHeight="1">
      <c r="A11" s="137">
        <v>0</v>
      </c>
      <c r="B11" s="60" t="s">
        <v>841</v>
      </c>
      <c r="C11" s="60" t="s">
        <v>842</v>
      </c>
      <c r="D11" s="60" t="s">
        <v>212</v>
      </c>
      <c r="E11" s="60"/>
      <c r="F11" s="60"/>
      <c r="G11" s="60"/>
      <c r="H11" s="60" t="s">
        <v>67</v>
      </c>
      <c r="I11" s="60" t="s">
        <v>67</v>
      </c>
      <c r="J11" s="60" t="s">
        <v>67</v>
      </c>
      <c r="K11" s="60" t="s">
        <v>67</v>
      </c>
      <c r="L11" s="60" t="s">
        <v>67</v>
      </c>
      <c r="M11" s="60" t="s">
        <v>67</v>
      </c>
      <c r="N11" s="60" t="s">
        <v>869</v>
      </c>
      <c r="O11" s="60" t="s">
        <v>870</v>
      </c>
      <c r="P11" s="60" t="s">
        <v>871</v>
      </c>
      <c r="Q11" s="209"/>
      <c r="R11" s="112" t="s">
        <v>114</v>
      </c>
      <c r="S11" s="113" t="s">
        <v>881</v>
      </c>
      <c r="T11" s="113" t="s">
        <v>117</v>
      </c>
      <c r="U11" s="113" t="s">
        <v>113</v>
      </c>
      <c r="V11" s="113" t="s">
        <v>84</v>
      </c>
    </row>
    <row r="12" spans="1:102" s="141" customFormat="1" ht="25.5" customHeight="1">
      <c r="A12" s="137" t="s">
        <v>836</v>
      </c>
      <c r="B12" s="72" t="s">
        <v>59</v>
      </c>
      <c r="C12" s="72" t="s">
        <v>59</v>
      </c>
      <c r="D12" s="72" t="s">
        <v>59</v>
      </c>
      <c r="E12" s="73"/>
      <c r="F12" s="73"/>
      <c r="G12" s="73"/>
      <c r="H12" s="73" t="s">
        <v>67</v>
      </c>
      <c r="I12" s="73" t="s">
        <v>67</v>
      </c>
      <c r="J12" s="73" t="s">
        <v>67</v>
      </c>
      <c r="K12" s="73" t="s">
        <v>67</v>
      </c>
      <c r="L12" s="73" t="s">
        <v>67</v>
      </c>
      <c r="M12" s="73" t="s">
        <v>67</v>
      </c>
      <c r="N12" s="72" t="s">
        <v>882</v>
      </c>
      <c r="O12" s="72" t="s">
        <v>883</v>
      </c>
      <c r="P12" s="72" t="s">
        <v>884</v>
      </c>
      <c r="Q12" s="205" t="str">
        <f>Q8</f>
        <v>þ</v>
      </c>
      <c r="R12" s="208" t="s">
        <v>885</v>
      </c>
      <c r="S12" s="180" t="s">
        <v>84</v>
      </c>
      <c r="T12" s="180" t="s">
        <v>886</v>
      </c>
      <c r="U12" s="180" t="s">
        <v>887</v>
      </c>
      <c r="V12" s="180" t="s">
        <v>84</v>
      </c>
      <c r="W12" s="210"/>
      <c r="X12" s="210"/>
      <c r="Y12" s="210"/>
      <c r="Z12" s="210"/>
      <c r="AA12" s="210"/>
      <c r="AB12" s="211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0"/>
      <c r="BN12" s="210"/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</row>
    <row r="13" spans="1:102" s="141" customFormat="1" ht="25.5" customHeight="1">
      <c r="A13" s="137" t="s">
        <v>836</v>
      </c>
      <c r="B13" s="75" t="s">
        <v>843</v>
      </c>
      <c r="C13" s="75" t="s">
        <v>844</v>
      </c>
      <c r="D13" s="75" t="s">
        <v>845</v>
      </c>
      <c r="E13" s="58"/>
      <c r="F13" s="58"/>
      <c r="G13" s="58"/>
      <c r="H13" s="58" t="s">
        <v>67</v>
      </c>
      <c r="I13" s="58" t="s">
        <v>67</v>
      </c>
      <c r="J13" s="58" t="s">
        <v>67</v>
      </c>
      <c r="K13" s="58" t="s">
        <v>67</v>
      </c>
      <c r="L13" s="58" t="s">
        <v>67</v>
      </c>
      <c r="M13" s="58" t="s">
        <v>67</v>
      </c>
      <c r="N13" s="75" t="s">
        <v>888</v>
      </c>
      <c r="O13" s="75" t="s">
        <v>889</v>
      </c>
      <c r="P13" s="75" t="s">
        <v>890</v>
      </c>
      <c r="Q13" s="204" t="str">
        <f>Q8</f>
        <v>þ</v>
      </c>
      <c r="R13" s="207" t="s">
        <v>891</v>
      </c>
      <c r="S13" s="115" t="s">
        <v>355</v>
      </c>
      <c r="T13" s="115" t="s">
        <v>261</v>
      </c>
      <c r="U13" s="115" t="s">
        <v>892</v>
      </c>
      <c r="V13" s="115" t="s">
        <v>84</v>
      </c>
      <c r="W13" s="34"/>
      <c r="X13" s="34"/>
      <c r="Y13" s="34"/>
      <c r="Z13" s="34"/>
      <c r="AA13" s="34"/>
      <c r="AB13" s="50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</row>
    <row r="14" spans="1:102" ht="25.5" customHeight="1">
      <c r="A14" s="137">
        <v>0</v>
      </c>
      <c r="B14" s="60" t="s">
        <v>846</v>
      </c>
      <c r="C14" s="60" t="s">
        <v>847</v>
      </c>
      <c r="D14" s="60" t="s">
        <v>848</v>
      </c>
      <c r="E14" s="60"/>
      <c r="F14" s="60"/>
      <c r="G14" s="60"/>
      <c r="H14" s="60" t="s">
        <v>67</v>
      </c>
      <c r="I14" s="60" t="s">
        <v>67</v>
      </c>
      <c r="J14" s="60" t="s">
        <v>67</v>
      </c>
      <c r="K14" s="60" t="s">
        <v>67</v>
      </c>
      <c r="L14" s="60" t="s">
        <v>67</v>
      </c>
      <c r="M14" s="60" t="s">
        <v>67</v>
      </c>
      <c r="N14" s="60" t="s">
        <v>893</v>
      </c>
      <c r="O14" s="60" t="s">
        <v>894</v>
      </c>
      <c r="P14" s="60" t="s">
        <v>895</v>
      </c>
      <c r="Q14" s="209"/>
      <c r="R14" s="112" t="s">
        <v>383</v>
      </c>
      <c r="S14" s="113" t="s">
        <v>84</v>
      </c>
      <c r="T14" s="113" t="s">
        <v>383</v>
      </c>
      <c r="U14" s="113" t="s">
        <v>383</v>
      </c>
      <c r="V14" s="113" t="s">
        <v>84</v>
      </c>
    </row>
    <row r="15" spans="1:102" ht="25.5" customHeight="1">
      <c r="A15" s="137" t="s">
        <v>836</v>
      </c>
      <c r="B15" s="72" t="s">
        <v>849</v>
      </c>
      <c r="C15" s="72" t="s">
        <v>850</v>
      </c>
      <c r="D15" s="72" t="s">
        <v>851</v>
      </c>
      <c r="E15" s="73"/>
      <c r="F15" s="73"/>
      <c r="G15" s="73"/>
      <c r="H15" s="73" t="s">
        <v>67</v>
      </c>
      <c r="I15" s="73" t="s">
        <v>67</v>
      </c>
      <c r="J15" s="73" t="s">
        <v>67</v>
      </c>
      <c r="K15" s="73" t="s">
        <v>67</v>
      </c>
      <c r="L15" s="73" t="s">
        <v>67</v>
      </c>
      <c r="M15" s="73" t="s">
        <v>67</v>
      </c>
      <c r="N15" s="72" t="s">
        <v>896</v>
      </c>
      <c r="O15" s="72" t="s">
        <v>897</v>
      </c>
      <c r="P15" s="72" t="s">
        <v>898</v>
      </c>
      <c r="Q15" s="205" t="str">
        <f>Q8</f>
        <v>þ</v>
      </c>
      <c r="R15" s="208" t="s">
        <v>899</v>
      </c>
      <c r="S15" s="180" t="s">
        <v>899</v>
      </c>
      <c r="T15" s="180" t="s">
        <v>900</v>
      </c>
      <c r="U15" s="180" t="s">
        <v>901</v>
      </c>
      <c r="V15" s="180" t="s">
        <v>902</v>
      </c>
      <c r="W15" s="210"/>
      <c r="X15" s="210"/>
      <c r="Y15" s="210"/>
      <c r="Z15" s="210"/>
      <c r="AA15" s="210"/>
      <c r="AB15" s="211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</row>
    <row r="16" spans="1:102" ht="25.5" customHeight="1">
      <c r="A16" s="137" t="s">
        <v>836</v>
      </c>
      <c r="B16" s="72" t="s">
        <v>852</v>
      </c>
      <c r="C16" s="72" t="s">
        <v>853</v>
      </c>
      <c r="D16" s="72" t="s">
        <v>854</v>
      </c>
      <c r="E16" s="73"/>
      <c r="F16" s="73"/>
      <c r="G16" s="73"/>
      <c r="H16" s="73" t="s">
        <v>67</v>
      </c>
      <c r="I16" s="73" t="s">
        <v>67</v>
      </c>
      <c r="J16" s="73" t="s">
        <v>67</v>
      </c>
      <c r="K16" s="73" t="s">
        <v>67</v>
      </c>
      <c r="L16" s="73" t="s">
        <v>67</v>
      </c>
      <c r="M16" s="73" t="s">
        <v>67</v>
      </c>
      <c r="N16" s="72" t="s">
        <v>903</v>
      </c>
      <c r="O16" s="72" t="s">
        <v>904</v>
      </c>
      <c r="P16" s="72" t="s">
        <v>905</v>
      </c>
      <c r="Q16" s="205" t="str">
        <f>Q8</f>
        <v>þ</v>
      </c>
      <c r="R16" s="208" t="s">
        <v>906</v>
      </c>
      <c r="S16" s="180" t="s">
        <v>907</v>
      </c>
      <c r="T16" s="180" t="s">
        <v>908</v>
      </c>
      <c r="U16" s="180" t="s">
        <v>84</v>
      </c>
      <c r="V16" s="180" t="s">
        <v>84</v>
      </c>
    </row>
    <row r="17" spans="1:28" ht="25.5" customHeight="1">
      <c r="A17" s="137" t="s">
        <v>836</v>
      </c>
      <c r="B17" s="72" t="s">
        <v>855</v>
      </c>
      <c r="C17" s="72" t="s">
        <v>856</v>
      </c>
      <c r="D17" s="72" t="s">
        <v>857</v>
      </c>
      <c r="E17" s="73"/>
      <c r="F17" s="73"/>
      <c r="G17" s="73"/>
      <c r="H17" s="73" t="s">
        <v>67</v>
      </c>
      <c r="I17" s="73" t="s">
        <v>67</v>
      </c>
      <c r="J17" s="73" t="s">
        <v>67</v>
      </c>
      <c r="K17" s="73" t="s">
        <v>67</v>
      </c>
      <c r="L17" s="73" t="s">
        <v>67</v>
      </c>
      <c r="M17" s="73" t="s">
        <v>67</v>
      </c>
      <c r="N17" s="72" t="s">
        <v>909</v>
      </c>
      <c r="O17" s="72" t="s">
        <v>910</v>
      </c>
      <c r="P17" s="72" t="s">
        <v>911</v>
      </c>
      <c r="Q17" s="205" t="str">
        <f>Q8</f>
        <v>þ</v>
      </c>
      <c r="R17" s="208" t="s">
        <v>912</v>
      </c>
      <c r="S17" s="180" t="s">
        <v>912</v>
      </c>
      <c r="T17" s="180" t="s">
        <v>913</v>
      </c>
      <c r="U17" s="180" t="s">
        <v>914</v>
      </c>
      <c r="V17" s="180" t="s">
        <v>913</v>
      </c>
    </row>
    <row r="18" spans="1:28" ht="23.5" thickBot="1">
      <c r="A18" s="137" t="s">
        <v>836</v>
      </c>
      <c r="B18" s="72" t="s">
        <v>858</v>
      </c>
      <c r="C18" s="72" t="s">
        <v>859</v>
      </c>
      <c r="D18" s="72" t="s">
        <v>860</v>
      </c>
      <c r="E18" s="73"/>
      <c r="F18" s="73"/>
      <c r="G18" s="73"/>
      <c r="H18" s="73" t="s">
        <v>67</v>
      </c>
      <c r="I18" s="73" t="s">
        <v>67</v>
      </c>
      <c r="J18" s="73" t="s">
        <v>67</v>
      </c>
      <c r="K18" s="73" t="s">
        <v>67</v>
      </c>
      <c r="L18" s="73" t="s">
        <v>67</v>
      </c>
      <c r="M18" s="73" t="s">
        <v>67</v>
      </c>
      <c r="N18" s="72" t="s">
        <v>915</v>
      </c>
      <c r="O18" s="72" t="s">
        <v>916</v>
      </c>
      <c r="P18" s="72" t="s">
        <v>917</v>
      </c>
      <c r="Q18" s="205" t="str">
        <f>Q8</f>
        <v>þ</v>
      </c>
      <c r="R18" s="208" t="s">
        <v>902</v>
      </c>
      <c r="S18" s="180" t="s">
        <v>902</v>
      </c>
      <c r="T18" s="180" t="s">
        <v>902</v>
      </c>
      <c r="U18" s="180" t="s">
        <v>918</v>
      </c>
      <c r="V18" s="180" t="s">
        <v>919</v>
      </c>
    </row>
    <row r="19" spans="1:28" s="43" customFormat="1" ht="4" thickTop="1">
      <c r="A19" s="140" t="str">
        <f>A8</f>
        <v>PR4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34"/>
      <c r="O19" s="46"/>
      <c r="P19" s="46"/>
      <c r="Q19" s="199"/>
      <c r="R19" s="47"/>
      <c r="S19" s="47"/>
      <c r="T19" s="47"/>
      <c r="U19" s="47"/>
      <c r="V19" s="47"/>
      <c r="AA19" s="55"/>
      <c r="AB19" s="52"/>
    </row>
    <row r="20" spans="1:28" ht="12.75" customHeight="1">
      <c r="AA20" s="37"/>
    </row>
    <row r="21" spans="1:28" ht="12.75" customHeight="1">
      <c r="AA21" s="37"/>
    </row>
  </sheetData>
  <dataConsolidate/>
  <mergeCells count="5">
    <mergeCell ref="B6:N6"/>
    <mergeCell ref="B3:Q3"/>
    <mergeCell ref="D7:Q7"/>
    <mergeCell ref="C5:Q5"/>
    <mergeCell ref="B4:Q4"/>
  </mergeCells>
  <pageMargins left="0.25" right="0.25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8">
    <tabColor theme="5" tint="0.39997558519241921"/>
  </sheetPr>
  <dimension ref="A1:Z68"/>
  <sheetViews>
    <sheetView topLeftCell="X1" zoomScale="80" zoomScaleNormal="80" workbookViewId="0">
      <selection activeCell="C33" sqref="C33"/>
    </sheetView>
  </sheetViews>
  <sheetFormatPr defaultColWidth="9.1796875" defaultRowHeight="25.5" customHeight="1" outlineLevelRow="1"/>
  <cols>
    <col min="1" max="1" width="3" style="252" customWidth="1"/>
    <col min="2" max="2" width="34.26953125" style="28" bestFit="1" customWidth="1"/>
    <col min="3" max="20" width="8.7265625" style="28" customWidth="1"/>
    <col min="21" max="21" width="48.81640625" style="152" customWidth="1"/>
    <col min="22" max="22" width="3" style="28" customWidth="1"/>
    <col min="23" max="33" width="10.7265625" style="28" customWidth="1"/>
    <col min="34" max="35" width="8.7265625" style="28" customWidth="1"/>
    <col min="36" max="36" width="3" style="28" customWidth="1"/>
    <col min="37" max="16384" width="9.1796875" style="28"/>
  </cols>
  <sheetData>
    <row r="1" spans="1:21" ht="12.5"/>
    <row r="2" spans="1:21" ht="13">
      <c r="A2" s="252" t="s">
        <v>17</v>
      </c>
      <c r="B2" s="153" t="s">
        <v>26</v>
      </c>
      <c r="C2" s="154"/>
      <c r="D2" s="154"/>
      <c r="E2" s="154"/>
      <c r="F2" s="154"/>
      <c r="R2" s="28" t="s">
        <v>48</v>
      </c>
      <c r="S2" s="28">
        <f>SIGN($E$5)</f>
        <v>1</v>
      </c>
      <c r="U2" s="275" t="s">
        <v>20</v>
      </c>
    </row>
    <row r="3" spans="1:21" ht="39">
      <c r="A3" s="253" t="s">
        <v>17</v>
      </c>
      <c r="B3" s="247" t="s">
        <v>5</v>
      </c>
      <c r="C3" s="247" t="s">
        <v>10</v>
      </c>
      <c r="D3" s="247" t="s">
        <v>8</v>
      </c>
      <c r="E3" s="247" t="s">
        <v>1</v>
      </c>
      <c r="F3" s="247" t="s">
        <v>18</v>
      </c>
      <c r="G3" s="247" t="s">
        <v>19</v>
      </c>
      <c r="H3" s="247" t="s">
        <v>2</v>
      </c>
      <c r="I3" s="247" t="s">
        <v>22</v>
      </c>
      <c r="J3" s="247" t="s">
        <v>23</v>
      </c>
      <c r="K3" s="247" t="s">
        <v>27</v>
      </c>
      <c r="L3" s="247" t="s">
        <v>42</v>
      </c>
      <c r="M3" s="247" t="s">
        <v>45</v>
      </c>
      <c r="N3" s="247" t="s">
        <v>44</v>
      </c>
      <c r="O3" s="247" t="s">
        <v>43</v>
      </c>
      <c r="P3" s="247" t="s">
        <v>47</v>
      </c>
      <c r="Q3" s="247" t="s">
        <v>46</v>
      </c>
      <c r="R3" s="234" t="s">
        <v>3</v>
      </c>
      <c r="S3" s="234" t="s">
        <v>4</v>
      </c>
      <c r="T3" s="234" t="s">
        <v>40</v>
      </c>
      <c r="U3" s="234" t="s">
        <v>41</v>
      </c>
    </row>
    <row r="4" spans="1:21" ht="12.5" hidden="1" outlineLevel="1">
      <c r="A4" s="253"/>
      <c r="B4" s="151">
        <v>0</v>
      </c>
      <c r="C4" s="151">
        <v>0</v>
      </c>
      <c r="D4" s="151">
        <v>0</v>
      </c>
      <c r="E4" s="151">
        <v>0</v>
      </c>
      <c r="F4" s="151">
        <v>0</v>
      </c>
      <c r="G4" s="151">
        <v>0</v>
      </c>
      <c r="H4" s="151">
        <v>0</v>
      </c>
      <c r="I4" s="151">
        <v>0</v>
      </c>
      <c r="J4" s="151">
        <v>0</v>
      </c>
      <c r="K4" s="151">
        <v>0</v>
      </c>
      <c r="L4" s="151">
        <v>0</v>
      </c>
      <c r="M4" s="151">
        <v>0</v>
      </c>
      <c r="N4" s="151">
        <v>0</v>
      </c>
      <c r="O4" s="151">
        <v>0</v>
      </c>
      <c r="P4" s="151">
        <v>0</v>
      </c>
      <c r="Q4" s="151">
        <v>0</v>
      </c>
      <c r="R4" s="151">
        <v>0</v>
      </c>
      <c r="S4" s="151">
        <v>0</v>
      </c>
      <c r="T4" s="151">
        <v>0</v>
      </c>
      <c r="U4" s="151">
        <v>0</v>
      </c>
    </row>
    <row r="5" spans="1:21" ht="12.5" collapsed="1">
      <c r="A5" s="252" t="str">
        <f>IF(OR(C5=0,C5="S",C5="+S"),0,C5)</f>
        <v>X</v>
      </c>
      <c r="B5" s="242" t="s">
        <v>142</v>
      </c>
      <c r="C5" s="243" t="s">
        <v>7</v>
      </c>
      <c r="D5" s="261">
        <v>0</v>
      </c>
      <c r="E5" s="272">
        <v>735.76095785083999</v>
      </c>
      <c r="F5" s="280">
        <f>IF($C5="X",0,IF(AND(OR($C5="S",$C5="+S"),OR($C4="X",$C4="+X")),F4,G4))</f>
        <v>0</v>
      </c>
      <c r="G5" s="280">
        <f>F5+IF($C5=0,0,$E5)</f>
        <v>735.76095785083999</v>
      </c>
      <c r="H5" s="280">
        <f t="shared" ref="H5:H29" si="0">IF(F5=0,0,IF(SIGN(F5)=SIGN(G5),IF(SIGN(F5)&gt;0,MIN(F5:G5),MAX(F5:G5)),0))</f>
        <v>0</v>
      </c>
      <c r="I5" s="280">
        <f t="shared" ref="I5:I29" si="1">IF(AND($C6="S",$C5="X"),IF($C6="S",$I6,0),IF(OR($C5="X",$C5="S"),E5,0))</f>
        <v>735.76095785083999</v>
      </c>
      <c r="J5" s="280">
        <f t="shared" ref="J5:J29" si="2">IF(AND($C6="S",$C5="X"),IF($C7="S",$I7,0),0)</f>
        <v>0</v>
      </c>
      <c r="K5" s="280">
        <f t="shared" ref="K5:K29" si="3">IF(AND($C6="S",$C5="X"),IF($C8="S",$I8,0),0)</f>
        <v>0</v>
      </c>
      <c r="L5" s="280">
        <f t="shared" ref="L5:L29" si="4">IF(AND($C6="+S",$C5="+X"),IF($C6="+S",$L6,0),IF(OR($C5="+X",$C5="+S"),IF($H5&gt;0,ABS(E5),IF($H5&lt;0,0,IF(E5=0,0,MAX($F5:$G5)))),0))</f>
        <v>0</v>
      </c>
      <c r="M5" s="280">
        <f t="shared" ref="M5:M29" si="5">IF(AND($C6="+S",$C5="+X"),IF($C7="+S",$L7,0),0)</f>
        <v>0</v>
      </c>
      <c r="N5" s="280">
        <f t="shared" ref="N5:N29" si="6">IF(AND($C6="+S",$C5="+X"),IF($C8="+S",$L8,0),0)</f>
        <v>0</v>
      </c>
      <c r="O5" s="280">
        <f t="shared" ref="O5:O29" si="7">IF(AND($C6="+S",$C5="+X"),IF($C6="+S",$O6,0),IF(OR($C5="+X",$C5="+S"),IF($H5&gt;0,0,IF($H5&lt;0,-ABS(E5),IF(E5=0,0,MIN($F5:$G5)))),0))</f>
        <v>0</v>
      </c>
      <c r="P5" s="280">
        <f t="shared" ref="P5:P29" si="8">IF(AND($C6="+S",$C5="+X"),IF($C7="+S",$O7,0),0)</f>
        <v>0</v>
      </c>
      <c r="Q5" s="280">
        <f t="shared" ref="Q5:Q29" si="9">IF(AND($C6="+S",$C5="+X"),IF($C8="+S",$O8,0),0)</f>
        <v>0</v>
      </c>
      <c r="R5" s="280">
        <f>IF($S$2&lt;0,MIN(F5:G5),MAX(F5:G5))</f>
        <v>735.76095785083999</v>
      </c>
      <c r="S5" s="280">
        <f>IF($S$2&lt;0,MAX(F5:G5),MIN(F5:G5))</f>
        <v>0</v>
      </c>
      <c r="T5" s="280" t="e">
        <f ca="1">figintl(E5,1,D5,"X",#REF!)</f>
        <v>#NAME?</v>
      </c>
      <c r="U5" s="280" t="str">
        <f t="shared" ref="U5:U32" si="10">IF(OR($C5="S",$C5="+S"),$B5&amp;" "&amp;$T5,"")&amp;IF(OR($C5="X",$C5="+X"),$B5&amp;IF(OR($C6="S",$C6="+S"),":
"&amp;U6&amp;IF(OR($C7="S",$C7="+S"),"
"&amp;U7,"")&amp;IF(OR($C8="S",$C8="+S"),"
"&amp;U8,""),""),"")</f>
        <v xml:space="preserve">Underlying
EBITDA
</v>
      </c>
    </row>
    <row r="6" spans="1:21" ht="12.5">
      <c r="A6" s="252" t="str">
        <f t="shared" ref="A6:A29" si="11">IF(OR(C6=0,C6="S",C6="+S"),0,C6)</f>
        <v>+X</v>
      </c>
      <c r="B6" s="244" t="s">
        <v>76</v>
      </c>
      <c r="C6" s="245" t="s">
        <v>14</v>
      </c>
      <c r="D6" s="262">
        <v>0</v>
      </c>
      <c r="E6" s="266">
        <v>-457.65</v>
      </c>
      <c r="F6" s="267">
        <f t="shared" ref="F6:F29" si="12">IF($C6="X",0,IF(AND(OR($C6="S",$C6="+S"),OR($C5="X",$C5="+X")),F5,G5))</f>
        <v>735.76095785083999</v>
      </c>
      <c r="G6" s="267">
        <f t="shared" ref="G6:G29" si="13">F6+IF($C6=0,0,$E6)</f>
        <v>278.11095785084001</v>
      </c>
      <c r="H6" s="267">
        <f t="shared" si="0"/>
        <v>278.11095785084001</v>
      </c>
      <c r="I6" s="267">
        <f t="shared" si="1"/>
        <v>0</v>
      </c>
      <c r="J6" s="267">
        <f t="shared" si="2"/>
        <v>0</v>
      </c>
      <c r="K6" s="267">
        <f t="shared" si="3"/>
        <v>0</v>
      </c>
      <c r="L6" s="267">
        <f t="shared" si="4"/>
        <v>457.65</v>
      </c>
      <c r="M6" s="267">
        <f t="shared" si="5"/>
        <v>0</v>
      </c>
      <c r="N6" s="267">
        <f t="shared" si="6"/>
        <v>0</v>
      </c>
      <c r="O6" s="267">
        <f t="shared" si="7"/>
        <v>0</v>
      </c>
      <c r="P6" s="267">
        <f t="shared" si="8"/>
        <v>0</v>
      </c>
      <c r="Q6" s="267">
        <f t="shared" si="9"/>
        <v>0</v>
      </c>
      <c r="R6" s="267">
        <f t="shared" ref="R6:R29" si="14">IF($S$2&lt;0,MIN(F6:G6),MAX(F6:G6))</f>
        <v>735.76095785083999</v>
      </c>
      <c r="S6" s="267">
        <f t="shared" ref="S6:S29" si="15">IF($S$2&lt;0,MAX(F6:G6),MIN(F6:G6))</f>
        <v>278.11095785084001</v>
      </c>
      <c r="T6" s="267" t="e">
        <f ca="1">figintl(E6,1,D6,"X",#REF!)</f>
        <v>#NAME?</v>
      </c>
      <c r="U6" s="267" t="str">
        <f t="shared" si="10"/>
        <v>Capex</v>
      </c>
    </row>
    <row r="7" spans="1:21" ht="12.5">
      <c r="A7" s="252" t="str">
        <f t="shared" si="11"/>
        <v>+X</v>
      </c>
      <c r="B7" s="277" t="s">
        <v>143</v>
      </c>
      <c r="C7" s="246" t="s">
        <v>14</v>
      </c>
      <c r="D7" s="273">
        <v>0</v>
      </c>
      <c r="E7" s="274">
        <v>0</v>
      </c>
      <c r="F7" s="278">
        <f t="shared" si="12"/>
        <v>278.11095785084001</v>
      </c>
      <c r="G7" s="278">
        <f t="shared" si="13"/>
        <v>278.11095785084001</v>
      </c>
      <c r="H7" s="278">
        <f t="shared" si="0"/>
        <v>278.11095785084001</v>
      </c>
      <c r="I7" s="278">
        <f t="shared" si="1"/>
        <v>0</v>
      </c>
      <c r="J7" s="278">
        <f t="shared" si="2"/>
        <v>0</v>
      </c>
      <c r="K7" s="278">
        <f t="shared" si="3"/>
        <v>0</v>
      </c>
      <c r="L7" s="278">
        <f t="shared" si="4"/>
        <v>0</v>
      </c>
      <c r="M7" s="278">
        <f t="shared" si="5"/>
        <v>0</v>
      </c>
      <c r="N7" s="278">
        <f t="shared" si="6"/>
        <v>0</v>
      </c>
      <c r="O7" s="278">
        <f t="shared" si="7"/>
        <v>0</v>
      </c>
      <c r="P7" s="278">
        <f t="shared" si="8"/>
        <v>0</v>
      </c>
      <c r="Q7" s="278">
        <f t="shared" si="9"/>
        <v>0</v>
      </c>
      <c r="R7" s="278">
        <f t="shared" si="14"/>
        <v>278.11095785084001</v>
      </c>
      <c r="S7" s="278">
        <f t="shared" si="15"/>
        <v>278.11095785084001</v>
      </c>
      <c r="T7" s="278" t="e">
        <f ca="1">figintl(E7,1,D7,"X",#REF!)</f>
        <v>#NAME?</v>
      </c>
      <c r="U7" s="278" t="str">
        <f t="shared" si="10"/>
        <v>Working
capital</v>
      </c>
    </row>
    <row r="8" spans="1:21" s="163" customFormat="1" ht="12.5" hidden="1" outlineLevel="1">
      <c r="A8" s="281">
        <f t="shared" si="11"/>
        <v>0</v>
      </c>
      <c r="B8" s="248" t="s">
        <v>144</v>
      </c>
      <c r="C8" s="249">
        <v>0</v>
      </c>
      <c r="D8" s="263">
        <v>0</v>
      </c>
      <c r="E8" s="264">
        <v>0</v>
      </c>
      <c r="F8" s="265">
        <f t="shared" si="12"/>
        <v>278.11095785084001</v>
      </c>
      <c r="G8" s="265">
        <f t="shared" si="13"/>
        <v>278.11095785084001</v>
      </c>
      <c r="H8" s="265">
        <f t="shared" si="0"/>
        <v>278.11095785084001</v>
      </c>
      <c r="I8" s="265">
        <f t="shared" si="1"/>
        <v>0</v>
      </c>
      <c r="J8" s="265">
        <f t="shared" si="2"/>
        <v>0</v>
      </c>
      <c r="K8" s="265">
        <f t="shared" si="3"/>
        <v>0</v>
      </c>
      <c r="L8" s="265">
        <f t="shared" si="4"/>
        <v>0</v>
      </c>
      <c r="M8" s="265">
        <f t="shared" si="5"/>
        <v>0</v>
      </c>
      <c r="N8" s="265">
        <f t="shared" si="6"/>
        <v>0</v>
      </c>
      <c r="O8" s="265">
        <f t="shared" si="7"/>
        <v>0</v>
      </c>
      <c r="P8" s="265">
        <f t="shared" si="8"/>
        <v>0</v>
      </c>
      <c r="Q8" s="265">
        <f t="shared" si="9"/>
        <v>0</v>
      </c>
      <c r="R8" s="265">
        <f t="shared" si="14"/>
        <v>278.11095785084001</v>
      </c>
      <c r="S8" s="265">
        <f t="shared" si="15"/>
        <v>278.11095785084001</v>
      </c>
      <c r="T8" s="265" t="e">
        <f ca="1">figintl(E8,1,D8,"X",#REF!)</f>
        <v>#NAME?</v>
      </c>
      <c r="U8" s="265" t="str">
        <f t="shared" si="10"/>
        <v/>
      </c>
    </row>
    <row r="9" spans="1:21" s="163" customFormat="1" ht="12.5" hidden="1" outlineLevel="1">
      <c r="A9" s="281">
        <f t="shared" si="11"/>
        <v>0</v>
      </c>
      <c r="B9" s="250" t="s">
        <v>145</v>
      </c>
      <c r="C9" s="251">
        <v>0</v>
      </c>
      <c r="D9" s="276">
        <v>0</v>
      </c>
      <c r="E9" s="282">
        <v>0</v>
      </c>
      <c r="F9" s="283">
        <f t="shared" si="12"/>
        <v>278.11095785084001</v>
      </c>
      <c r="G9" s="283">
        <f t="shared" si="13"/>
        <v>278.11095785084001</v>
      </c>
      <c r="H9" s="283">
        <f t="shared" si="0"/>
        <v>278.11095785084001</v>
      </c>
      <c r="I9" s="283">
        <f t="shared" si="1"/>
        <v>0</v>
      </c>
      <c r="J9" s="283">
        <f t="shared" si="2"/>
        <v>0</v>
      </c>
      <c r="K9" s="283">
        <f t="shared" si="3"/>
        <v>0</v>
      </c>
      <c r="L9" s="283">
        <f t="shared" si="4"/>
        <v>0</v>
      </c>
      <c r="M9" s="283">
        <f t="shared" si="5"/>
        <v>0</v>
      </c>
      <c r="N9" s="283">
        <f t="shared" si="6"/>
        <v>0</v>
      </c>
      <c r="O9" s="283">
        <f t="shared" si="7"/>
        <v>0</v>
      </c>
      <c r="P9" s="283">
        <f t="shared" si="8"/>
        <v>0</v>
      </c>
      <c r="Q9" s="283">
        <f t="shared" si="9"/>
        <v>0</v>
      </c>
      <c r="R9" s="283">
        <f t="shared" si="14"/>
        <v>278.11095785084001</v>
      </c>
      <c r="S9" s="283">
        <f t="shared" si="15"/>
        <v>278.11095785084001</v>
      </c>
      <c r="T9" s="283" t="e">
        <f ca="1">figintl(E9,1,D9,"X",#REF!)</f>
        <v>#NAME?</v>
      </c>
      <c r="U9" s="283" t="str">
        <f t="shared" si="10"/>
        <v/>
      </c>
    </row>
    <row r="10" spans="1:21" ht="12.5" collapsed="1">
      <c r="A10" s="252" t="str">
        <f t="shared" si="11"/>
        <v>+X</v>
      </c>
      <c r="B10" s="244" t="s">
        <v>146</v>
      </c>
      <c r="C10" s="245" t="s">
        <v>14</v>
      </c>
      <c r="D10" s="262">
        <v>0</v>
      </c>
      <c r="E10" s="266">
        <v>0</v>
      </c>
      <c r="F10" s="267">
        <f t="shared" si="12"/>
        <v>278.11095785084001</v>
      </c>
      <c r="G10" s="267">
        <f t="shared" si="13"/>
        <v>278.11095785084001</v>
      </c>
      <c r="H10" s="267">
        <f t="shared" si="0"/>
        <v>278.11095785084001</v>
      </c>
      <c r="I10" s="267">
        <f t="shared" si="1"/>
        <v>0</v>
      </c>
      <c r="J10" s="267">
        <f t="shared" si="2"/>
        <v>0</v>
      </c>
      <c r="K10" s="267">
        <f t="shared" si="3"/>
        <v>0</v>
      </c>
      <c r="L10" s="267">
        <f t="shared" si="4"/>
        <v>0</v>
      </c>
      <c r="M10" s="267">
        <f t="shared" si="5"/>
        <v>0</v>
      </c>
      <c r="N10" s="267">
        <f t="shared" si="6"/>
        <v>0</v>
      </c>
      <c r="O10" s="267">
        <f t="shared" si="7"/>
        <v>0</v>
      </c>
      <c r="P10" s="267">
        <f t="shared" si="8"/>
        <v>0</v>
      </c>
      <c r="Q10" s="267">
        <f t="shared" si="9"/>
        <v>0</v>
      </c>
      <c r="R10" s="267">
        <f t="shared" si="14"/>
        <v>278.11095785084001</v>
      </c>
      <c r="S10" s="267">
        <f t="shared" si="15"/>
        <v>278.11095785084001</v>
      </c>
      <c r="T10" s="267" t="e">
        <f ca="1">figintl(E10,1,D10,"X",#REF!)</f>
        <v>#NAME?</v>
      </c>
      <c r="U10" s="267" t="str">
        <f t="shared" si="10"/>
        <v>Taxes</v>
      </c>
    </row>
    <row r="11" spans="1:21" ht="12.5">
      <c r="A11" s="252" t="str">
        <f t="shared" si="11"/>
        <v>+X</v>
      </c>
      <c r="B11" s="277" t="s">
        <v>147</v>
      </c>
      <c r="C11" s="246" t="s">
        <v>14</v>
      </c>
      <c r="D11" s="273">
        <v>0</v>
      </c>
      <c r="E11" s="274">
        <v>0</v>
      </c>
      <c r="F11" s="278">
        <f t="shared" si="12"/>
        <v>278.11095785084001</v>
      </c>
      <c r="G11" s="278">
        <f t="shared" si="13"/>
        <v>278.11095785084001</v>
      </c>
      <c r="H11" s="278">
        <f t="shared" si="0"/>
        <v>278.11095785084001</v>
      </c>
      <c r="I11" s="278">
        <f t="shared" si="1"/>
        <v>0</v>
      </c>
      <c r="J11" s="278">
        <f t="shared" si="2"/>
        <v>0</v>
      </c>
      <c r="K11" s="278">
        <f t="shared" si="3"/>
        <v>0</v>
      </c>
      <c r="L11" s="278">
        <f t="shared" si="4"/>
        <v>0</v>
      </c>
      <c r="M11" s="278">
        <f t="shared" si="5"/>
        <v>0</v>
      </c>
      <c r="N11" s="278">
        <f t="shared" si="6"/>
        <v>0</v>
      </c>
      <c r="O11" s="278">
        <f t="shared" si="7"/>
        <v>0</v>
      </c>
      <c r="P11" s="278">
        <f t="shared" si="8"/>
        <v>0</v>
      </c>
      <c r="Q11" s="278">
        <f t="shared" si="9"/>
        <v>0</v>
      </c>
      <c r="R11" s="278">
        <f t="shared" si="14"/>
        <v>278.11095785084001</v>
      </c>
      <c r="S11" s="278">
        <f t="shared" si="15"/>
        <v>278.11095785084001</v>
      </c>
      <c r="T11" s="278" t="e">
        <f ca="1">figintl(E11,1,D11,"X",#REF!)</f>
        <v>#NAME?</v>
      </c>
      <c r="U11" s="278" t="e">
        <f t="shared" ca="1" si="10"/>
        <v>#NAME?</v>
      </c>
    </row>
    <row r="12" spans="1:21" s="163" customFormat="1" ht="12.5" hidden="1" outlineLevel="1">
      <c r="A12" s="281">
        <f t="shared" si="11"/>
        <v>0</v>
      </c>
      <c r="B12" s="248" t="s">
        <v>148</v>
      </c>
      <c r="C12" s="249" t="s">
        <v>149</v>
      </c>
      <c r="D12" s="263">
        <v>0</v>
      </c>
      <c r="E12" s="264">
        <v>0</v>
      </c>
      <c r="F12" s="265">
        <f t="shared" si="12"/>
        <v>278.11095785084001</v>
      </c>
      <c r="G12" s="265">
        <f t="shared" si="13"/>
        <v>278.11095785084001</v>
      </c>
      <c r="H12" s="265">
        <f t="shared" si="0"/>
        <v>278.11095785084001</v>
      </c>
      <c r="I12" s="265">
        <f t="shared" si="1"/>
        <v>0</v>
      </c>
      <c r="J12" s="265">
        <f t="shared" si="2"/>
        <v>0</v>
      </c>
      <c r="K12" s="265">
        <f t="shared" si="3"/>
        <v>0</v>
      </c>
      <c r="L12" s="265">
        <f t="shared" si="4"/>
        <v>0</v>
      </c>
      <c r="M12" s="265">
        <f t="shared" si="5"/>
        <v>0</v>
      </c>
      <c r="N12" s="265">
        <f t="shared" si="6"/>
        <v>0</v>
      </c>
      <c r="O12" s="265">
        <f t="shared" si="7"/>
        <v>0</v>
      </c>
      <c r="P12" s="265">
        <f t="shared" si="8"/>
        <v>0</v>
      </c>
      <c r="Q12" s="265">
        <f t="shared" si="9"/>
        <v>0</v>
      </c>
      <c r="R12" s="265">
        <f t="shared" si="14"/>
        <v>278.11095785084001</v>
      </c>
      <c r="S12" s="265">
        <f t="shared" si="15"/>
        <v>278.11095785084001</v>
      </c>
      <c r="T12" s="265" t="e">
        <f ca="1">figintl(E12,1,D12,"X",#REF!)</f>
        <v>#NAME?</v>
      </c>
      <c r="U12" s="265" t="e">
        <f t="shared" ca="1" si="10"/>
        <v>#NAME?</v>
      </c>
    </row>
    <row r="13" spans="1:21" s="163" customFormat="1" ht="12.5" hidden="1" outlineLevel="1">
      <c r="A13" s="281">
        <f t="shared" si="11"/>
        <v>0</v>
      </c>
      <c r="B13" s="248" t="s">
        <v>150</v>
      </c>
      <c r="C13" s="249" t="s">
        <v>149</v>
      </c>
      <c r="D13" s="263">
        <v>0</v>
      </c>
      <c r="E13" s="264">
        <v>0</v>
      </c>
      <c r="F13" s="265">
        <f t="shared" si="12"/>
        <v>278.11095785084001</v>
      </c>
      <c r="G13" s="265">
        <f t="shared" si="13"/>
        <v>278.11095785084001</v>
      </c>
      <c r="H13" s="265">
        <f t="shared" si="0"/>
        <v>278.11095785084001</v>
      </c>
      <c r="I13" s="265">
        <f t="shared" si="1"/>
        <v>0</v>
      </c>
      <c r="J13" s="265">
        <f t="shared" si="2"/>
        <v>0</v>
      </c>
      <c r="K13" s="265">
        <f t="shared" si="3"/>
        <v>0</v>
      </c>
      <c r="L13" s="265">
        <f t="shared" si="4"/>
        <v>0</v>
      </c>
      <c r="M13" s="265">
        <f t="shared" si="5"/>
        <v>0</v>
      </c>
      <c r="N13" s="265">
        <f t="shared" si="6"/>
        <v>0</v>
      </c>
      <c r="O13" s="265">
        <f t="shared" si="7"/>
        <v>0</v>
      </c>
      <c r="P13" s="265">
        <f t="shared" si="8"/>
        <v>0</v>
      </c>
      <c r="Q13" s="265">
        <f t="shared" si="9"/>
        <v>0</v>
      </c>
      <c r="R13" s="265">
        <f t="shared" si="14"/>
        <v>278.11095785084001</v>
      </c>
      <c r="S13" s="265">
        <f t="shared" si="15"/>
        <v>278.11095785084001</v>
      </c>
      <c r="T13" s="265" t="e">
        <f ca="1">figintl(E13,1,D13,"X",#REF!)</f>
        <v>#NAME?</v>
      </c>
      <c r="U13" s="265" t="e">
        <f t="shared" ca="1" si="10"/>
        <v>#NAME?</v>
      </c>
    </row>
    <row r="14" spans="1:21" s="163" customFormat="1" ht="12.5" hidden="1" outlineLevel="1">
      <c r="A14" s="281">
        <f t="shared" si="11"/>
        <v>0</v>
      </c>
      <c r="B14" s="250" t="s">
        <v>54</v>
      </c>
      <c r="C14" s="251" t="s">
        <v>149</v>
      </c>
      <c r="D14" s="276">
        <v>0</v>
      </c>
      <c r="E14" s="282">
        <v>0</v>
      </c>
      <c r="F14" s="283">
        <f t="shared" si="12"/>
        <v>278.11095785084001</v>
      </c>
      <c r="G14" s="283">
        <f t="shared" si="13"/>
        <v>278.11095785084001</v>
      </c>
      <c r="H14" s="283">
        <f t="shared" si="0"/>
        <v>278.11095785084001</v>
      </c>
      <c r="I14" s="283">
        <f t="shared" si="1"/>
        <v>0</v>
      </c>
      <c r="J14" s="283">
        <f t="shared" si="2"/>
        <v>0</v>
      </c>
      <c r="K14" s="283">
        <f t="shared" si="3"/>
        <v>0</v>
      </c>
      <c r="L14" s="283">
        <f t="shared" si="4"/>
        <v>0</v>
      </c>
      <c r="M14" s="283">
        <f t="shared" si="5"/>
        <v>0</v>
      </c>
      <c r="N14" s="283">
        <f t="shared" si="6"/>
        <v>0</v>
      </c>
      <c r="O14" s="283">
        <f t="shared" si="7"/>
        <v>0</v>
      </c>
      <c r="P14" s="283">
        <f t="shared" si="8"/>
        <v>0</v>
      </c>
      <c r="Q14" s="283">
        <f t="shared" si="9"/>
        <v>0</v>
      </c>
      <c r="R14" s="283">
        <f t="shared" si="14"/>
        <v>278.11095785084001</v>
      </c>
      <c r="S14" s="283">
        <f t="shared" si="15"/>
        <v>278.11095785084001</v>
      </c>
      <c r="T14" s="283" t="e">
        <f ca="1">figintl(E14,1,D14,"X",#REF!)</f>
        <v>#NAME?</v>
      </c>
      <c r="U14" s="283" t="e">
        <f t="shared" ca="1" si="10"/>
        <v>#NAME?</v>
      </c>
    </row>
    <row r="15" spans="1:21" ht="12.5" collapsed="1">
      <c r="A15" s="252" t="str">
        <f t="shared" si="11"/>
        <v>+X</v>
      </c>
      <c r="B15" s="244" t="s">
        <v>151</v>
      </c>
      <c r="C15" s="245" t="s">
        <v>14</v>
      </c>
      <c r="D15" s="262">
        <v>0</v>
      </c>
      <c r="E15" s="266">
        <v>-29.440957850840022</v>
      </c>
      <c r="F15" s="267">
        <f t="shared" si="12"/>
        <v>278.11095785084001</v>
      </c>
      <c r="G15" s="267">
        <f t="shared" si="13"/>
        <v>248.67</v>
      </c>
      <c r="H15" s="267">
        <f t="shared" si="0"/>
        <v>248.67</v>
      </c>
      <c r="I15" s="267">
        <f t="shared" si="1"/>
        <v>0</v>
      </c>
      <c r="J15" s="267">
        <f t="shared" si="2"/>
        <v>0</v>
      </c>
      <c r="K15" s="267">
        <f t="shared" si="3"/>
        <v>0</v>
      </c>
      <c r="L15" s="267">
        <f t="shared" si="4"/>
        <v>29.440957850840022</v>
      </c>
      <c r="M15" s="267">
        <f t="shared" si="5"/>
        <v>0</v>
      </c>
      <c r="N15" s="267">
        <f t="shared" si="6"/>
        <v>0</v>
      </c>
      <c r="O15" s="267">
        <f t="shared" si="7"/>
        <v>0</v>
      </c>
      <c r="P15" s="267">
        <f t="shared" si="8"/>
        <v>0</v>
      </c>
      <c r="Q15" s="267">
        <f t="shared" si="9"/>
        <v>0</v>
      </c>
      <c r="R15" s="267">
        <f t="shared" si="14"/>
        <v>278.11095785084001</v>
      </c>
      <c r="S15" s="267">
        <f t="shared" si="15"/>
        <v>248.67</v>
      </c>
      <c r="T15" s="267" t="e">
        <f ca="1">figintl(E15,1,D15,"X",#REF!)</f>
        <v>#NAME?</v>
      </c>
      <c r="U15" s="267" t="str">
        <f t="shared" si="10"/>
        <v>Other FCF</v>
      </c>
    </row>
    <row r="16" spans="1:21" ht="12.5">
      <c r="A16" s="252">
        <f t="shared" si="11"/>
        <v>0</v>
      </c>
      <c r="B16" s="242" t="s">
        <v>152</v>
      </c>
      <c r="C16" s="243">
        <v>0</v>
      </c>
      <c r="D16" s="261">
        <v>0</v>
      </c>
      <c r="E16" s="272">
        <v>248.67</v>
      </c>
      <c r="F16" s="280">
        <f t="shared" si="12"/>
        <v>248.67</v>
      </c>
      <c r="G16" s="280">
        <f t="shared" si="13"/>
        <v>248.67</v>
      </c>
      <c r="H16" s="280">
        <f t="shared" si="0"/>
        <v>248.67</v>
      </c>
      <c r="I16" s="280">
        <f t="shared" si="1"/>
        <v>0</v>
      </c>
      <c r="J16" s="280">
        <f t="shared" si="2"/>
        <v>0</v>
      </c>
      <c r="K16" s="280">
        <f t="shared" si="3"/>
        <v>0</v>
      </c>
      <c r="L16" s="280">
        <f t="shared" si="4"/>
        <v>0</v>
      </c>
      <c r="M16" s="280">
        <f t="shared" si="5"/>
        <v>0</v>
      </c>
      <c r="N16" s="280">
        <f t="shared" si="6"/>
        <v>0</v>
      </c>
      <c r="O16" s="280">
        <f t="shared" si="7"/>
        <v>0</v>
      </c>
      <c r="P16" s="280">
        <f t="shared" si="8"/>
        <v>0</v>
      </c>
      <c r="Q16" s="280">
        <f t="shared" si="9"/>
        <v>0</v>
      </c>
      <c r="R16" s="280">
        <f t="shared" si="14"/>
        <v>248.67</v>
      </c>
      <c r="S16" s="280">
        <f t="shared" si="15"/>
        <v>248.67</v>
      </c>
      <c r="T16" s="280" t="e">
        <f ca="1">figintl(E16,1,D16,"X",#REF!)</f>
        <v>#NAME?</v>
      </c>
      <c r="U16" s="280" t="str">
        <f t="shared" si="10"/>
        <v/>
      </c>
    </row>
    <row r="17" spans="1:21" ht="12.5">
      <c r="A17" s="252" t="str">
        <f t="shared" si="11"/>
        <v>+X</v>
      </c>
      <c r="B17" s="277" t="s">
        <v>153</v>
      </c>
      <c r="C17" s="246" t="s">
        <v>14</v>
      </c>
      <c r="D17" s="273">
        <v>0</v>
      </c>
      <c r="E17" s="274">
        <v>-78.53</v>
      </c>
      <c r="F17" s="278">
        <f t="shared" si="12"/>
        <v>248.67</v>
      </c>
      <c r="G17" s="278">
        <f t="shared" si="13"/>
        <v>170.14</v>
      </c>
      <c r="H17" s="278">
        <f t="shared" si="0"/>
        <v>170.14</v>
      </c>
      <c r="I17" s="278">
        <f t="shared" si="1"/>
        <v>0</v>
      </c>
      <c r="J17" s="278">
        <f t="shared" si="2"/>
        <v>0</v>
      </c>
      <c r="K17" s="278">
        <f t="shared" si="3"/>
        <v>0</v>
      </c>
      <c r="L17" s="278">
        <f t="shared" si="4"/>
        <v>51.31</v>
      </c>
      <c r="M17" s="278">
        <f t="shared" si="5"/>
        <v>27.13</v>
      </c>
      <c r="N17" s="278">
        <f t="shared" si="6"/>
        <v>9.0000000000003411E-2</v>
      </c>
      <c r="O17" s="278">
        <f t="shared" si="7"/>
        <v>0</v>
      </c>
      <c r="P17" s="278">
        <f t="shared" si="8"/>
        <v>0</v>
      </c>
      <c r="Q17" s="278">
        <f t="shared" si="9"/>
        <v>0</v>
      </c>
      <c r="R17" s="278">
        <f t="shared" si="14"/>
        <v>248.67</v>
      </c>
      <c r="S17" s="278">
        <f t="shared" si="15"/>
        <v>170.14</v>
      </c>
      <c r="T17" s="278" t="e">
        <f ca="1">figintl(E17,1,D17,"X",#REF!)</f>
        <v>#NAME?</v>
      </c>
      <c r="U17" s="278" t="e">
        <f t="shared" ca="1" si="10"/>
        <v>#NAME?</v>
      </c>
    </row>
    <row r="18" spans="1:21" s="163" customFormat="1" ht="12.5" hidden="1" outlineLevel="1">
      <c r="A18" s="281">
        <f t="shared" si="11"/>
        <v>0</v>
      </c>
      <c r="B18" s="248" t="s">
        <v>154</v>
      </c>
      <c r="C18" s="249" t="s">
        <v>149</v>
      </c>
      <c r="D18" s="263">
        <v>0</v>
      </c>
      <c r="E18" s="264">
        <v>-51.31</v>
      </c>
      <c r="F18" s="267">
        <f t="shared" si="12"/>
        <v>248.67</v>
      </c>
      <c r="G18" s="267">
        <f t="shared" si="13"/>
        <v>197.35999999999999</v>
      </c>
      <c r="H18" s="267">
        <f t="shared" si="0"/>
        <v>197.35999999999999</v>
      </c>
      <c r="I18" s="267">
        <f t="shared" si="1"/>
        <v>0</v>
      </c>
      <c r="J18" s="267">
        <f t="shared" si="2"/>
        <v>0</v>
      </c>
      <c r="K18" s="267">
        <f t="shared" si="3"/>
        <v>0</v>
      </c>
      <c r="L18" s="267">
        <f t="shared" si="4"/>
        <v>51.31</v>
      </c>
      <c r="M18" s="267">
        <f t="shared" si="5"/>
        <v>0</v>
      </c>
      <c r="N18" s="267">
        <f t="shared" si="6"/>
        <v>0</v>
      </c>
      <c r="O18" s="267">
        <f t="shared" si="7"/>
        <v>0</v>
      </c>
      <c r="P18" s="267">
        <f t="shared" si="8"/>
        <v>0</v>
      </c>
      <c r="Q18" s="267">
        <f t="shared" si="9"/>
        <v>0</v>
      </c>
      <c r="R18" s="267">
        <f t="shared" si="14"/>
        <v>248.67</v>
      </c>
      <c r="S18" s="267">
        <f t="shared" si="15"/>
        <v>197.35999999999999</v>
      </c>
      <c r="T18" s="267" t="e">
        <f ca="1">figintl(E18,1,D18,"X",#REF!)</f>
        <v>#NAME?</v>
      </c>
      <c r="U18" s="267" t="e">
        <f t="shared" ca="1" si="10"/>
        <v>#NAME?</v>
      </c>
    </row>
    <row r="19" spans="1:21" s="163" customFormat="1" ht="12.5" hidden="1" outlineLevel="1">
      <c r="A19" s="281">
        <f t="shared" si="11"/>
        <v>0</v>
      </c>
      <c r="B19" s="248" t="s">
        <v>155</v>
      </c>
      <c r="C19" s="249" t="s">
        <v>149</v>
      </c>
      <c r="D19" s="263">
        <v>0</v>
      </c>
      <c r="E19" s="264">
        <v>-27.13</v>
      </c>
      <c r="F19" s="267">
        <f t="shared" si="12"/>
        <v>197.35999999999999</v>
      </c>
      <c r="G19" s="267">
        <f t="shared" si="13"/>
        <v>170.23</v>
      </c>
      <c r="H19" s="267">
        <f t="shared" si="0"/>
        <v>170.23</v>
      </c>
      <c r="I19" s="267">
        <f t="shared" si="1"/>
        <v>0</v>
      </c>
      <c r="J19" s="267">
        <f t="shared" si="2"/>
        <v>0</v>
      </c>
      <c r="K19" s="267">
        <f t="shared" si="3"/>
        <v>0</v>
      </c>
      <c r="L19" s="267">
        <f t="shared" si="4"/>
        <v>27.13</v>
      </c>
      <c r="M19" s="267">
        <f t="shared" si="5"/>
        <v>0</v>
      </c>
      <c r="N19" s="267">
        <f t="shared" si="6"/>
        <v>0</v>
      </c>
      <c r="O19" s="267">
        <f t="shared" si="7"/>
        <v>0</v>
      </c>
      <c r="P19" s="267">
        <f t="shared" si="8"/>
        <v>0</v>
      </c>
      <c r="Q19" s="267">
        <f t="shared" si="9"/>
        <v>0</v>
      </c>
      <c r="R19" s="267">
        <f t="shared" si="14"/>
        <v>197.35999999999999</v>
      </c>
      <c r="S19" s="267">
        <f t="shared" si="15"/>
        <v>170.23</v>
      </c>
      <c r="T19" s="267" t="e">
        <f ca="1">figintl(E19,1,D19,"X",#REF!)</f>
        <v>#NAME?</v>
      </c>
      <c r="U19" s="267" t="e">
        <f t="shared" ca="1" si="10"/>
        <v>#NAME?</v>
      </c>
    </row>
    <row r="20" spans="1:21" s="163" customFormat="1" ht="12.5" hidden="1" outlineLevel="1">
      <c r="A20" s="281">
        <f t="shared" si="11"/>
        <v>0</v>
      </c>
      <c r="B20" s="250" t="s">
        <v>156</v>
      </c>
      <c r="C20" s="251" t="s">
        <v>149</v>
      </c>
      <c r="D20" s="276">
        <v>0</v>
      </c>
      <c r="E20" s="282">
        <v>-9.0000000000003411E-2</v>
      </c>
      <c r="F20" s="279">
        <f t="shared" si="12"/>
        <v>170.23</v>
      </c>
      <c r="G20" s="279">
        <f t="shared" si="13"/>
        <v>170.14</v>
      </c>
      <c r="H20" s="279">
        <f t="shared" si="0"/>
        <v>170.14</v>
      </c>
      <c r="I20" s="279">
        <f t="shared" si="1"/>
        <v>0</v>
      </c>
      <c r="J20" s="279">
        <f t="shared" si="2"/>
        <v>0</v>
      </c>
      <c r="K20" s="279">
        <f t="shared" si="3"/>
        <v>0</v>
      </c>
      <c r="L20" s="279">
        <f t="shared" si="4"/>
        <v>9.0000000000003411E-2</v>
      </c>
      <c r="M20" s="279">
        <f t="shared" si="5"/>
        <v>0</v>
      </c>
      <c r="N20" s="279">
        <f t="shared" si="6"/>
        <v>0</v>
      </c>
      <c r="O20" s="279">
        <f t="shared" si="7"/>
        <v>0</v>
      </c>
      <c r="P20" s="279">
        <f t="shared" si="8"/>
        <v>0</v>
      </c>
      <c r="Q20" s="279">
        <f t="shared" si="9"/>
        <v>0</v>
      </c>
      <c r="R20" s="279">
        <f t="shared" si="14"/>
        <v>170.23</v>
      </c>
      <c r="S20" s="279">
        <f t="shared" si="15"/>
        <v>170.14</v>
      </c>
      <c r="T20" s="279" t="e">
        <f ca="1">figintl(E20,1,D20,"X",#REF!)</f>
        <v>#NAME?</v>
      </c>
      <c r="U20" s="279" t="e">
        <f t="shared" ca="1" si="10"/>
        <v>#NAME?</v>
      </c>
    </row>
    <row r="21" spans="1:21" ht="12.5" collapsed="1">
      <c r="A21" s="252" t="str">
        <f t="shared" si="11"/>
        <v>X</v>
      </c>
      <c r="B21" s="242" t="s">
        <v>157</v>
      </c>
      <c r="C21" s="243" t="s">
        <v>7</v>
      </c>
      <c r="D21" s="261">
        <v>0</v>
      </c>
      <c r="E21" s="272">
        <v>170.14</v>
      </c>
      <c r="F21" s="280">
        <f t="shared" si="12"/>
        <v>0</v>
      </c>
      <c r="G21" s="280">
        <f t="shared" si="13"/>
        <v>170.14</v>
      </c>
      <c r="H21" s="280">
        <f t="shared" si="0"/>
        <v>0</v>
      </c>
      <c r="I21" s="280">
        <f t="shared" si="1"/>
        <v>170.14</v>
      </c>
      <c r="J21" s="280">
        <f t="shared" si="2"/>
        <v>0</v>
      </c>
      <c r="K21" s="280">
        <f t="shared" si="3"/>
        <v>0</v>
      </c>
      <c r="L21" s="280">
        <f t="shared" si="4"/>
        <v>0</v>
      </c>
      <c r="M21" s="280">
        <f t="shared" si="5"/>
        <v>0</v>
      </c>
      <c r="N21" s="280">
        <f t="shared" si="6"/>
        <v>0</v>
      </c>
      <c r="O21" s="280">
        <f t="shared" si="7"/>
        <v>0</v>
      </c>
      <c r="P21" s="280">
        <f t="shared" si="8"/>
        <v>0</v>
      </c>
      <c r="Q21" s="280">
        <f t="shared" si="9"/>
        <v>0</v>
      </c>
      <c r="R21" s="280">
        <f t="shared" si="14"/>
        <v>170.14</v>
      </c>
      <c r="S21" s="280">
        <f t="shared" si="15"/>
        <v>0</v>
      </c>
      <c r="T21" s="280" t="e">
        <f ca="1">figintl(E21,1,D21,"X",#REF!)</f>
        <v>#NAME?</v>
      </c>
      <c r="U21" s="280" t="str">
        <f t="shared" si="10"/>
        <v>FCF to
Solvay
share from
cont. ops.</v>
      </c>
    </row>
    <row r="22" spans="1:21" ht="12.5">
      <c r="A22" s="252">
        <f t="shared" si="11"/>
        <v>0</v>
      </c>
      <c r="B22" s="244" t="s">
        <v>158</v>
      </c>
      <c r="C22" s="245">
        <v>0</v>
      </c>
      <c r="D22" s="262">
        <v>0</v>
      </c>
      <c r="E22" s="266">
        <v>0.18000000000000682</v>
      </c>
      <c r="F22" s="278">
        <f t="shared" si="12"/>
        <v>170.14</v>
      </c>
      <c r="G22" s="278">
        <f t="shared" si="13"/>
        <v>170.14</v>
      </c>
      <c r="H22" s="278">
        <f t="shared" si="0"/>
        <v>170.14</v>
      </c>
      <c r="I22" s="278">
        <f t="shared" si="1"/>
        <v>0</v>
      </c>
      <c r="J22" s="278">
        <f t="shared" si="2"/>
        <v>0</v>
      </c>
      <c r="K22" s="278">
        <f t="shared" si="3"/>
        <v>0</v>
      </c>
      <c r="L22" s="278">
        <f t="shared" si="4"/>
        <v>0</v>
      </c>
      <c r="M22" s="278">
        <f t="shared" si="5"/>
        <v>0</v>
      </c>
      <c r="N22" s="278">
        <f t="shared" si="6"/>
        <v>0</v>
      </c>
      <c r="O22" s="278">
        <f t="shared" si="7"/>
        <v>0</v>
      </c>
      <c r="P22" s="278">
        <f t="shared" si="8"/>
        <v>0</v>
      </c>
      <c r="Q22" s="278">
        <f t="shared" si="9"/>
        <v>0</v>
      </c>
      <c r="R22" s="278">
        <f t="shared" si="14"/>
        <v>170.14</v>
      </c>
      <c r="S22" s="278">
        <f t="shared" si="15"/>
        <v>170.14</v>
      </c>
      <c r="T22" s="278" t="e">
        <f ca="1">figintl(E22,1,D22,"X",#REF!)</f>
        <v>#NAME?</v>
      </c>
      <c r="U22" s="278" t="str">
        <f t="shared" si="10"/>
        <v/>
      </c>
    </row>
    <row r="23" spans="1:21" ht="12.5" hidden="1" outlineLevel="1">
      <c r="A23" s="252">
        <f t="shared" si="11"/>
        <v>0</v>
      </c>
      <c r="B23" s="277" t="s">
        <v>159</v>
      </c>
      <c r="C23" s="246">
        <v>0</v>
      </c>
      <c r="D23" s="273">
        <v>0</v>
      </c>
      <c r="E23" s="274">
        <v>248.44</v>
      </c>
      <c r="F23" s="278">
        <f t="shared" si="12"/>
        <v>170.14</v>
      </c>
      <c r="G23" s="278">
        <f t="shared" si="13"/>
        <v>170.14</v>
      </c>
      <c r="H23" s="278">
        <f t="shared" si="0"/>
        <v>170.14</v>
      </c>
      <c r="I23" s="278">
        <f t="shared" si="1"/>
        <v>0</v>
      </c>
      <c r="J23" s="278">
        <f t="shared" si="2"/>
        <v>0</v>
      </c>
      <c r="K23" s="278">
        <f t="shared" si="3"/>
        <v>0</v>
      </c>
      <c r="L23" s="278">
        <f t="shared" si="4"/>
        <v>0</v>
      </c>
      <c r="M23" s="278">
        <f t="shared" si="5"/>
        <v>0</v>
      </c>
      <c r="N23" s="278">
        <f t="shared" si="6"/>
        <v>0</v>
      </c>
      <c r="O23" s="278">
        <f t="shared" si="7"/>
        <v>0</v>
      </c>
      <c r="P23" s="278">
        <f t="shared" si="8"/>
        <v>0</v>
      </c>
      <c r="Q23" s="278">
        <f t="shared" si="9"/>
        <v>0</v>
      </c>
      <c r="R23" s="278">
        <f t="shared" si="14"/>
        <v>170.14</v>
      </c>
      <c r="S23" s="278">
        <f t="shared" si="15"/>
        <v>170.14</v>
      </c>
      <c r="T23" s="278" t="e">
        <f ca="1">figintl(E23,1,D23,"X",#REF!)</f>
        <v>#NAME?</v>
      </c>
      <c r="U23" s="278" t="str">
        <f t="shared" si="10"/>
        <v/>
      </c>
    </row>
    <row r="24" spans="1:21" s="260" customFormat="1" ht="12.5" hidden="1" outlineLevel="1">
      <c r="A24" s="259">
        <f t="shared" si="11"/>
        <v>0</v>
      </c>
      <c r="B24" s="242" t="s">
        <v>160</v>
      </c>
      <c r="C24" s="243">
        <v>0</v>
      </c>
      <c r="D24" s="261">
        <v>0</v>
      </c>
      <c r="E24" s="272">
        <v>248.62</v>
      </c>
      <c r="F24" s="280">
        <f t="shared" si="12"/>
        <v>170.14</v>
      </c>
      <c r="G24" s="280">
        <f t="shared" si="13"/>
        <v>170.14</v>
      </c>
      <c r="H24" s="280">
        <f t="shared" si="0"/>
        <v>170.14</v>
      </c>
      <c r="I24" s="280">
        <f t="shared" si="1"/>
        <v>0</v>
      </c>
      <c r="J24" s="280">
        <f t="shared" si="2"/>
        <v>0</v>
      </c>
      <c r="K24" s="280">
        <f t="shared" si="3"/>
        <v>0</v>
      </c>
      <c r="L24" s="280">
        <f t="shared" si="4"/>
        <v>0</v>
      </c>
      <c r="M24" s="280">
        <f t="shared" si="5"/>
        <v>0</v>
      </c>
      <c r="N24" s="280">
        <f t="shared" si="6"/>
        <v>0</v>
      </c>
      <c r="O24" s="280">
        <f t="shared" si="7"/>
        <v>0</v>
      </c>
      <c r="P24" s="280">
        <f t="shared" si="8"/>
        <v>0</v>
      </c>
      <c r="Q24" s="280">
        <f t="shared" si="9"/>
        <v>0</v>
      </c>
      <c r="R24" s="280">
        <f t="shared" si="14"/>
        <v>170.14</v>
      </c>
      <c r="S24" s="280">
        <f t="shared" si="15"/>
        <v>170.14</v>
      </c>
      <c r="T24" s="280" t="e">
        <f ca="1">figintl(E24,1,D24,"X",#REF!)</f>
        <v>#NAME?</v>
      </c>
      <c r="U24" s="280" t="str">
        <f t="shared" si="10"/>
        <v/>
      </c>
    </row>
    <row r="25" spans="1:21" s="260" customFormat="1" ht="12.5" hidden="1" outlineLevel="1">
      <c r="A25" s="259">
        <f t="shared" si="11"/>
        <v>0</v>
      </c>
      <c r="B25" s="277" t="s">
        <v>153</v>
      </c>
      <c r="C25" s="246">
        <v>0</v>
      </c>
      <c r="D25" s="273">
        <v>0</v>
      </c>
      <c r="E25" s="274">
        <v>-78.3</v>
      </c>
      <c r="F25" s="278">
        <f t="shared" si="12"/>
        <v>170.14</v>
      </c>
      <c r="G25" s="278">
        <f t="shared" si="13"/>
        <v>170.14</v>
      </c>
      <c r="H25" s="278">
        <f t="shared" si="0"/>
        <v>170.14</v>
      </c>
      <c r="I25" s="278">
        <f t="shared" si="1"/>
        <v>0</v>
      </c>
      <c r="J25" s="278">
        <f t="shared" si="2"/>
        <v>0</v>
      </c>
      <c r="K25" s="278">
        <f t="shared" si="3"/>
        <v>0</v>
      </c>
      <c r="L25" s="278">
        <f t="shared" si="4"/>
        <v>0</v>
      </c>
      <c r="M25" s="278">
        <f t="shared" si="5"/>
        <v>0</v>
      </c>
      <c r="N25" s="278">
        <f t="shared" si="6"/>
        <v>0</v>
      </c>
      <c r="O25" s="278">
        <f t="shared" si="7"/>
        <v>0</v>
      </c>
      <c r="P25" s="278">
        <f t="shared" si="8"/>
        <v>0</v>
      </c>
      <c r="Q25" s="278">
        <f t="shared" si="9"/>
        <v>0</v>
      </c>
      <c r="R25" s="278">
        <f t="shared" si="14"/>
        <v>170.14</v>
      </c>
      <c r="S25" s="278">
        <f t="shared" si="15"/>
        <v>170.14</v>
      </c>
      <c r="T25" s="278" t="e">
        <f ca="1">figintl(E25,1,D25,"X",#REF!)</f>
        <v>#NAME?</v>
      </c>
      <c r="U25" s="278" t="str">
        <f t="shared" si="10"/>
        <v/>
      </c>
    </row>
    <row r="26" spans="1:21" s="163" customFormat="1" ht="12.5" hidden="1" outlineLevel="1">
      <c r="A26" s="281">
        <f t="shared" si="11"/>
        <v>0</v>
      </c>
      <c r="B26" s="248" t="s">
        <v>154</v>
      </c>
      <c r="C26" s="249">
        <v>0</v>
      </c>
      <c r="D26" s="263">
        <v>0</v>
      </c>
      <c r="E26" s="264">
        <v>-51.31</v>
      </c>
      <c r="F26" s="265">
        <f t="shared" si="12"/>
        <v>170.14</v>
      </c>
      <c r="G26" s="265">
        <f t="shared" si="13"/>
        <v>170.14</v>
      </c>
      <c r="H26" s="265">
        <f t="shared" si="0"/>
        <v>170.14</v>
      </c>
      <c r="I26" s="265">
        <f t="shared" si="1"/>
        <v>0</v>
      </c>
      <c r="J26" s="265">
        <f t="shared" si="2"/>
        <v>0</v>
      </c>
      <c r="K26" s="265">
        <f t="shared" si="3"/>
        <v>0</v>
      </c>
      <c r="L26" s="265">
        <f t="shared" si="4"/>
        <v>0</v>
      </c>
      <c r="M26" s="265">
        <f t="shared" si="5"/>
        <v>0</v>
      </c>
      <c r="N26" s="265">
        <f t="shared" si="6"/>
        <v>0</v>
      </c>
      <c r="O26" s="265">
        <f t="shared" si="7"/>
        <v>0</v>
      </c>
      <c r="P26" s="265">
        <f t="shared" si="8"/>
        <v>0</v>
      </c>
      <c r="Q26" s="265">
        <f t="shared" si="9"/>
        <v>0</v>
      </c>
      <c r="R26" s="265">
        <f t="shared" si="14"/>
        <v>170.14</v>
      </c>
      <c r="S26" s="265">
        <f t="shared" si="15"/>
        <v>170.14</v>
      </c>
      <c r="T26" s="265" t="e">
        <f ca="1">figintl(E26,1,D26,"X",#REF!)</f>
        <v>#NAME?</v>
      </c>
      <c r="U26" s="265" t="str">
        <f t="shared" si="10"/>
        <v/>
      </c>
    </row>
    <row r="27" spans="1:21" s="163" customFormat="1" ht="12.5" hidden="1" outlineLevel="1">
      <c r="A27" s="281">
        <f t="shared" si="11"/>
        <v>0</v>
      </c>
      <c r="B27" s="248" t="s">
        <v>155</v>
      </c>
      <c r="C27" s="249">
        <v>0</v>
      </c>
      <c r="D27" s="263">
        <v>0</v>
      </c>
      <c r="E27" s="264">
        <v>-27.13</v>
      </c>
      <c r="F27" s="265">
        <f t="shared" si="12"/>
        <v>170.14</v>
      </c>
      <c r="G27" s="265">
        <f t="shared" si="13"/>
        <v>170.14</v>
      </c>
      <c r="H27" s="265">
        <f t="shared" si="0"/>
        <v>170.14</v>
      </c>
      <c r="I27" s="265">
        <f t="shared" si="1"/>
        <v>0</v>
      </c>
      <c r="J27" s="265">
        <f t="shared" si="2"/>
        <v>0</v>
      </c>
      <c r="K27" s="265">
        <f t="shared" si="3"/>
        <v>0</v>
      </c>
      <c r="L27" s="265">
        <f t="shared" si="4"/>
        <v>0</v>
      </c>
      <c r="M27" s="265">
        <f t="shared" si="5"/>
        <v>0</v>
      </c>
      <c r="N27" s="265">
        <f t="shared" si="6"/>
        <v>0</v>
      </c>
      <c r="O27" s="265">
        <f t="shared" si="7"/>
        <v>0</v>
      </c>
      <c r="P27" s="265">
        <f t="shared" si="8"/>
        <v>0</v>
      </c>
      <c r="Q27" s="265">
        <f t="shared" si="9"/>
        <v>0</v>
      </c>
      <c r="R27" s="265">
        <f t="shared" si="14"/>
        <v>170.14</v>
      </c>
      <c r="S27" s="265">
        <f t="shared" si="15"/>
        <v>170.14</v>
      </c>
      <c r="T27" s="265" t="e">
        <f ca="1">figintl(E27,1,D27,"X",#REF!)</f>
        <v>#NAME?</v>
      </c>
      <c r="U27" s="265" t="str">
        <f t="shared" si="10"/>
        <v/>
      </c>
    </row>
    <row r="28" spans="1:21" s="163" customFormat="1" ht="12.5" hidden="1" outlineLevel="1">
      <c r="A28" s="281">
        <f t="shared" si="11"/>
        <v>0</v>
      </c>
      <c r="B28" s="250" t="s">
        <v>156</v>
      </c>
      <c r="C28" s="251">
        <v>0</v>
      </c>
      <c r="D28" s="276">
        <v>0</v>
      </c>
      <c r="E28" s="282">
        <v>0.14000000000000001</v>
      </c>
      <c r="F28" s="283">
        <f t="shared" si="12"/>
        <v>170.14</v>
      </c>
      <c r="G28" s="283">
        <f t="shared" si="13"/>
        <v>170.14</v>
      </c>
      <c r="H28" s="283">
        <f t="shared" si="0"/>
        <v>170.14</v>
      </c>
      <c r="I28" s="283">
        <f t="shared" si="1"/>
        <v>0</v>
      </c>
      <c r="J28" s="283">
        <f t="shared" si="2"/>
        <v>0</v>
      </c>
      <c r="K28" s="283">
        <f t="shared" si="3"/>
        <v>0</v>
      </c>
      <c r="L28" s="283">
        <f t="shared" si="4"/>
        <v>0</v>
      </c>
      <c r="M28" s="283">
        <f t="shared" si="5"/>
        <v>0</v>
      </c>
      <c r="N28" s="283">
        <f t="shared" si="6"/>
        <v>0</v>
      </c>
      <c r="O28" s="283">
        <f t="shared" si="7"/>
        <v>0</v>
      </c>
      <c r="P28" s="283">
        <f t="shared" si="8"/>
        <v>0</v>
      </c>
      <c r="Q28" s="283">
        <f t="shared" si="9"/>
        <v>0</v>
      </c>
      <c r="R28" s="283">
        <f t="shared" si="14"/>
        <v>170.14</v>
      </c>
      <c r="S28" s="283">
        <f t="shared" si="15"/>
        <v>170.14</v>
      </c>
      <c r="T28" s="283" t="e">
        <f ca="1">figintl(E28,1,D28,"X",#REF!)</f>
        <v>#NAME?</v>
      </c>
      <c r="U28" s="283" t="str">
        <f t="shared" si="10"/>
        <v/>
      </c>
    </row>
    <row r="29" spans="1:21" s="260" customFormat="1" ht="12.5" collapsed="1">
      <c r="A29" s="259">
        <f t="shared" si="11"/>
        <v>0</v>
      </c>
      <c r="B29" s="242" t="s">
        <v>161</v>
      </c>
      <c r="C29" s="243">
        <v>0</v>
      </c>
      <c r="D29" s="261">
        <v>0</v>
      </c>
      <c r="E29" s="272">
        <v>170.32</v>
      </c>
      <c r="F29" s="280">
        <f t="shared" si="12"/>
        <v>170.14</v>
      </c>
      <c r="G29" s="280">
        <f t="shared" si="13"/>
        <v>170.14</v>
      </c>
      <c r="H29" s="280">
        <f t="shared" si="0"/>
        <v>170.14</v>
      </c>
      <c r="I29" s="280">
        <f t="shared" si="1"/>
        <v>0</v>
      </c>
      <c r="J29" s="280">
        <f t="shared" si="2"/>
        <v>0</v>
      </c>
      <c r="K29" s="280">
        <f t="shared" si="3"/>
        <v>0</v>
      </c>
      <c r="L29" s="280">
        <f t="shared" si="4"/>
        <v>0</v>
      </c>
      <c r="M29" s="280">
        <f t="shared" si="5"/>
        <v>0</v>
      </c>
      <c r="N29" s="280">
        <f t="shared" si="6"/>
        <v>0</v>
      </c>
      <c r="O29" s="280">
        <f t="shared" si="7"/>
        <v>0</v>
      </c>
      <c r="P29" s="280">
        <f t="shared" si="8"/>
        <v>0</v>
      </c>
      <c r="Q29" s="280">
        <f t="shared" si="9"/>
        <v>0</v>
      </c>
      <c r="R29" s="280">
        <f t="shared" si="14"/>
        <v>170.14</v>
      </c>
      <c r="S29" s="280">
        <f t="shared" si="15"/>
        <v>170.14</v>
      </c>
      <c r="T29" s="280" t="e">
        <f ca="1">figintl(E29,1,D29,"X",#REF!)</f>
        <v>#NAME?</v>
      </c>
      <c r="U29" s="280" t="str">
        <f t="shared" si="10"/>
        <v/>
      </c>
    </row>
    <row r="30" spans="1:21" s="256" customFormat="1" ht="12.5" hidden="1" outlineLevel="1">
      <c r="A30" s="255"/>
      <c r="B30" s="151"/>
      <c r="C30" s="254"/>
      <c r="D30" s="268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 t="str">
        <f t="shared" si="10"/>
        <v/>
      </c>
    </row>
    <row r="31" spans="1:21" s="256" customFormat="1" ht="12.5" hidden="1" outlineLevel="1">
      <c r="A31" s="255"/>
      <c r="B31" s="151"/>
      <c r="C31" s="254"/>
      <c r="D31" s="268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 t="str">
        <f t="shared" si="10"/>
        <v/>
      </c>
    </row>
    <row r="32" spans="1:21" s="256" customFormat="1" ht="12.5" hidden="1" outlineLevel="1">
      <c r="A32" s="255"/>
      <c r="B32" s="164"/>
      <c r="C32" s="241"/>
      <c r="D32" s="269"/>
      <c r="E32" s="270"/>
      <c r="F32" s="270"/>
      <c r="G32" s="17"/>
      <c r="H32" s="270"/>
      <c r="I32" s="17"/>
      <c r="J32" s="17"/>
      <c r="K32" s="270"/>
      <c r="L32" s="17"/>
      <c r="M32" s="270"/>
      <c r="N32" s="17"/>
      <c r="O32" s="270"/>
      <c r="P32" s="17"/>
      <c r="Q32" s="270"/>
      <c r="R32" s="270"/>
      <c r="S32" s="270"/>
      <c r="T32" s="17"/>
      <c r="U32" s="270" t="str">
        <f t="shared" si="10"/>
        <v/>
      </c>
    </row>
    <row r="33" spans="2:21" ht="12.5" collapsed="1">
      <c r="B33" s="257"/>
      <c r="C33" s="257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57"/>
      <c r="U33" s="258"/>
    </row>
    <row r="34" spans="2:21" ht="12.75" customHeight="1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2:21" ht="12.75" customHeight="1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2:21" ht="12.75" customHeight="1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2:21" ht="12.75" customHeight="1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2:21" ht="12.75" customHeight="1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2:21" ht="12.75" customHeight="1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2:21" ht="12.75" customHeight="1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2:21" ht="12.75" customHeight="1"/>
    <row r="42" spans="2:21" ht="12.75" customHeight="1"/>
    <row r="43" spans="2:21" ht="12.75" customHeight="1"/>
    <row r="44" spans="2:21" ht="12.75" customHeight="1"/>
    <row r="45" spans="2:21" ht="12.75" customHeight="1"/>
    <row r="46" spans="2:21" ht="12.75" customHeight="1"/>
    <row r="47" spans="2:21" ht="12.75" customHeight="1"/>
    <row r="48" spans="2:21" ht="12.75" customHeight="1"/>
    <row r="49" spans="26:26" ht="12.75" customHeight="1"/>
    <row r="50" spans="26:26" ht="12.75" customHeight="1"/>
    <row r="51" spans="26:26" ht="12.75" customHeight="1"/>
    <row r="52" spans="26:26" ht="12.75" customHeight="1"/>
    <row r="53" spans="26:26" ht="12.75" customHeight="1"/>
    <row r="54" spans="26:26" ht="12.75" customHeight="1"/>
    <row r="61" spans="26:26" ht="25.5" customHeight="1">
      <c r="Z61" s="155"/>
    </row>
    <row r="62" spans="26:26" ht="25.5" customHeight="1">
      <c r="Z62" s="155"/>
    </row>
    <row r="63" spans="26:26" ht="25.5" customHeight="1">
      <c r="Z63" s="155"/>
    </row>
    <row r="64" spans="26:26" ht="25.5" customHeight="1">
      <c r="Z64" s="155"/>
    </row>
    <row r="65" spans="26:26" ht="25.5" customHeight="1">
      <c r="Z65" s="155"/>
    </row>
    <row r="66" spans="26:26" ht="25.5" customHeight="1">
      <c r="Z66" s="155"/>
    </row>
    <row r="67" spans="26:26" ht="25.5" customHeight="1">
      <c r="Z67" s="155"/>
    </row>
    <row r="68" spans="26:26" ht="25.5" customHeight="1">
      <c r="Z68" s="155"/>
    </row>
  </sheetData>
  <pageMargins left="0.7" right="0.7" top="0.75" bottom="0.75" header="0.3" footer="0.3"/>
  <pageSetup paperSize="9" scale="95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45">
    <tabColor theme="5" tint="0.39997558519241921"/>
  </sheetPr>
  <dimension ref="A1:BY162"/>
  <sheetViews>
    <sheetView showGridLines="0" topLeftCell="CV200" zoomScaleNormal="100" workbookViewId="0">
      <selection activeCell="C32" sqref="C32:C33"/>
    </sheetView>
  </sheetViews>
  <sheetFormatPr defaultColWidth="9.1796875" defaultRowHeight="12"/>
  <cols>
    <col min="1" max="1" width="9.26953125" style="141" customWidth="1"/>
    <col min="2" max="2" width="24.7265625" style="34" customWidth="1"/>
    <col min="3" max="4" width="24.26953125" style="34" customWidth="1"/>
    <col min="5" max="7" width="18.54296875" style="34" customWidth="1"/>
    <col min="8" max="8" width="20" style="35" customWidth="1"/>
    <col min="9" max="9" width="20" style="36" customWidth="1"/>
    <col min="10" max="10" width="20" style="34" customWidth="1"/>
    <col min="11" max="13" width="14.7265625" style="34" customWidth="1"/>
    <col min="14" max="14" width="20" style="37" customWidth="1"/>
    <col min="15" max="16" width="20" style="35" customWidth="1"/>
    <col min="17" max="21" width="9.26953125" style="36" customWidth="1"/>
    <col min="22" max="26" width="9.26953125" style="34" customWidth="1"/>
    <col min="27" max="27" width="57.1796875" style="50" customWidth="1"/>
    <col min="28" max="101" width="9.1796875" style="34" customWidth="1"/>
    <col min="102" max="16384" width="9.1796875" style="34"/>
  </cols>
  <sheetData>
    <row r="1" spans="1:77" s="157" customFormat="1" ht="11.5">
      <c r="A1" s="162">
        <v>26.7</v>
      </c>
      <c r="B1" s="156" t="s">
        <v>830</v>
      </c>
      <c r="C1" s="156" t="s">
        <v>831</v>
      </c>
      <c r="D1" s="156" t="s">
        <v>832</v>
      </c>
      <c r="E1" s="156" t="s">
        <v>830</v>
      </c>
      <c r="F1" s="156" t="s">
        <v>831</v>
      </c>
      <c r="G1" s="156" t="s">
        <v>832</v>
      </c>
      <c r="H1" s="156" t="s">
        <v>830</v>
      </c>
      <c r="I1" s="156" t="s">
        <v>831</v>
      </c>
      <c r="J1" s="156" t="s">
        <v>832</v>
      </c>
      <c r="K1" s="156" t="s">
        <v>836</v>
      </c>
      <c r="L1" s="156">
        <v>0</v>
      </c>
      <c r="M1" s="156">
        <v>0</v>
      </c>
      <c r="N1" s="160" t="s">
        <v>830</v>
      </c>
      <c r="O1" s="156" t="s">
        <v>831</v>
      </c>
      <c r="P1" s="156" t="s">
        <v>832</v>
      </c>
      <c r="Q1" s="156" t="s">
        <v>836</v>
      </c>
      <c r="R1" s="156" t="s">
        <v>836</v>
      </c>
      <c r="S1" s="156" t="s">
        <v>836</v>
      </c>
      <c r="T1" s="156" t="s">
        <v>836</v>
      </c>
      <c r="U1" s="156" t="s">
        <v>836</v>
      </c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</row>
    <row r="2" spans="1:77" s="56" customFormat="1" ht="14.25" customHeight="1">
      <c r="A2" s="139" t="s">
        <v>920</v>
      </c>
      <c r="B2" s="166" t="s">
        <v>921</v>
      </c>
      <c r="C2" s="166"/>
      <c r="D2" s="166"/>
      <c r="E2" s="60" t="s">
        <v>67</v>
      </c>
      <c r="F2" s="60" t="s">
        <v>67</v>
      </c>
      <c r="G2" s="60" t="s">
        <v>67</v>
      </c>
      <c r="H2" s="60" t="s">
        <v>67</v>
      </c>
      <c r="I2" s="60" t="s">
        <v>67</v>
      </c>
      <c r="J2" s="60" t="s">
        <v>67</v>
      </c>
      <c r="K2" s="60" t="s">
        <v>67</v>
      </c>
      <c r="L2" s="60" t="s">
        <v>67</v>
      </c>
      <c r="M2" s="60" t="s">
        <v>67</v>
      </c>
      <c r="N2" s="111" t="s">
        <v>922</v>
      </c>
      <c r="O2" s="60" t="s">
        <v>67</v>
      </c>
      <c r="P2" s="60" t="s">
        <v>67</v>
      </c>
      <c r="Q2" s="174" t="s">
        <v>862</v>
      </c>
      <c r="R2" s="555" t="s">
        <v>431</v>
      </c>
      <c r="S2" s="555" t="s">
        <v>430</v>
      </c>
      <c r="T2" s="555" t="s">
        <v>429</v>
      </c>
      <c r="U2" s="135" t="s">
        <v>428</v>
      </c>
      <c r="AA2" s="57"/>
    </row>
    <row r="3" spans="1:77" s="49" customFormat="1" ht="13.5" customHeight="1" thickBot="1">
      <c r="A3" s="139" t="s">
        <v>920</v>
      </c>
      <c r="B3" s="45" t="s">
        <v>67</v>
      </c>
      <c r="C3" s="45"/>
      <c r="D3" s="45"/>
      <c r="E3" s="103" t="s">
        <v>67</v>
      </c>
      <c r="F3" s="103" t="s">
        <v>67</v>
      </c>
      <c r="G3" s="103" t="s">
        <v>67</v>
      </c>
      <c r="H3" s="103" t="s">
        <v>67</v>
      </c>
      <c r="I3" s="103" t="s">
        <v>67</v>
      </c>
      <c r="J3" s="103" t="s">
        <v>67</v>
      </c>
      <c r="K3" s="103" t="s">
        <v>67</v>
      </c>
      <c r="L3" s="103" t="s">
        <v>67</v>
      </c>
      <c r="M3" s="103" t="s">
        <v>67</v>
      </c>
      <c r="N3" s="131" t="s">
        <v>923</v>
      </c>
      <c r="O3" s="103" t="s">
        <v>67</v>
      </c>
      <c r="P3" s="103" t="s">
        <v>67</v>
      </c>
      <c r="Q3" s="106" t="s">
        <v>923</v>
      </c>
      <c r="R3" s="554"/>
      <c r="S3" s="554"/>
      <c r="T3" s="554"/>
      <c r="U3" s="136" t="s">
        <v>861</v>
      </c>
      <c r="Z3" s="54"/>
      <c r="AA3" s="51"/>
    </row>
    <row r="4" spans="1:77" s="49" customFormat="1" ht="23.5" thickTop="1">
      <c r="A4" s="139" t="s">
        <v>924</v>
      </c>
      <c r="B4" s="166"/>
      <c r="C4" s="166" t="s">
        <v>925</v>
      </c>
      <c r="D4" s="166"/>
      <c r="E4" s="60" t="s">
        <v>67</v>
      </c>
      <c r="F4" s="60" t="s">
        <v>67</v>
      </c>
      <c r="G4" s="60" t="s">
        <v>67</v>
      </c>
      <c r="H4" s="60" t="s">
        <v>67</v>
      </c>
      <c r="I4" s="60" t="s">
        <v>67</v>
      </c>
      <c r="J4" s="60" t="s">
        <v>67</v>
      </c>
      <c r="K4" s="60" t="s">
        <v>67</v>
      </c>
      <c r="L4" s="60" t="s">
        <v>67</v>
      </c>
      <c r="M4" s="60" t="s">
        <v>67</v>
      </c>
      <c r="N4" s="111" t="s">
        <v>67</v>
      </c>
      <c r="O4" s="111" t="s">
        <v>926</v>
      </c>
      <c r="P4" s="111" t="s">
        <v>67</v>
      </c>
      <c r="Q4" s="104" t="s">
        <v>863</v>
      </c>
      <c r="R4" s="553" t="s">
        <v>435</v>
      </c>
      <c r="S4" s="553" t="s">
        <v>434</v>
      </c>
      <c r="T4" s="553" t="s">
        <v>433</v>
      </c>
      <c r="U4" s="105" t="s">
        <v>432</v>
      </c>
      <c r="Z4" s="54"/>
      <c r="AA4" s="51"/>
    </row>
    <row r="5" spans="1:77" s="56" customFormat="1" ht="13.5" customHeight="1" thickBot="1">
      <c r="A5" s="138" t="s">
        <v>924</v>
      </c>
      <c r="B5" s="45"/>
      <c r="C5" s="45" t="s">
        <v>67</v>
      </c>
      <c r="D5" s="45"/>
      <c r="E5" s="103" t="s">
        <v>67</v>
      </c>
      <c r="F5" s="103" t="s">
        <v>67</v>
      </c>
      <c r="G5" s="103" t="s">
        <v>67</v>
      </c>
      <c r="H5" s="103" t="s">
        <v>67</v>
      </c>
      <c r="I5" s="103" t="s">
        <v>67</v>
      </c>
      <c r="J5" s="103" t="s">
        <v>67</v>
      </c>
      <c r="K5" s="103" t="s">
        <v>67</v>
      </c>
      <c r="L5" s="103" t="s">
        <v>67</v>
      </c>
      <c r="M5" s="103" t="s">
        <v>67</v>
      </c>
      <c r="N5" s="131" t="s">
        <v>67</v>
      </c>
      <c r="O5" s="131" t="s">
        <v>923</v>
      </c>
      <c r="P5" s="131" t="s">
        <v>67</v>
      </c>
      <c r="Q5" s="106" t="s">
        <v>923</v>
      </c>
      <c r="R5" s="554"/>
      <c r="S5" s="554"/>
      <c r="T5" s="554"/>
      <c r="U5" s="107" t="s">
        <v>861</v>
      </c>
      <c r="AA5" s="57"/>
    </row>
    <row r="6" spans="1:77" s="49" customFormat="1" ht="17.25" customHeight="1" thickTop="1">
      <c r="A6" s="139" t="s">
        <v>927</v>
      </c>
      <c r="B6" s="166"/>
      <c r="C6" s="167" t="s">
        <v>67</v>
      </c>
      <c r="D6" s="166" t="s">
        <v>928</v>
      </c>
      <c r="E6" s="60" t="s">
        <v>67</v>
      </c>
      <c r="F6" s="60" t="s">
        <v>67</v>
      </c>
      <c r="G6" s="60" t="s">
        <v>67</v>
      </c>
      <c r="H6" s="60" t="s">
        <v>67</v>
      </c>
      <c r="I6" s="60" t="s">
        <v>67</v>
      </c>
      <c r="J6" s="60" t="s">
        <v>67</v>
      </c>
      <c r="K6" s="60" t="s">
        <v>67</v>
      </c>
      <c r="L6" s="60" t="s">
        <v>67</v>
      </c>
      <c r="M6" s="60" t="s">
        <v>67</v>
      </c>
      <c r="N6" s="111" t="s">
        <v>67</v>
      </c>
      <c r="O6" s="111" t="s">
        <v>67</v>
      </c>
      <c r="P6" s="111" t="s">
        <v>929</v>
      </c>
      <c r="Q6" s="104" t="s">
        <v>864</v>
      </c>
      <c r="R6" s="553" t="s">
        <v>435</v>
      </c>
      <c r="S6" s="553" t="s">
        <v>434</v>
      </c>
      <c r="T6" s="553" t="s">
        <v>433</v>
      </c>
      <c r="U6" s="105" t="s">
        <v>432</v>
      </c>
      <c r="Z6" s="54"/>
      <c r="AA6" s="51"/>
    </row>
    <row r="7" spans="1:77" s="49" customFormat="1" ht="14.25" customHeight="1" thickBot="1">
      <c r="A7" s="139" t="s">
        <v>927</v>
      </c>
      <c r="B7" s="45"/>
      <c r="C7" s="168" t="s">
        <v>67</v>
      </c>
      <c r="D7" s="168" t="s">
        <v>67</v>
      </c>
      <c r="E7" s="103" t="s">
        <v>67</v>
      </c>
      <c r="F7" s="103" t="s">
        <v>67</v>
      </c>
      <c r="G7" s="103" t="s">
        <v>67</v>
      </c>
      <c r="H7" s="103" t="s">
        <v>67</v>
      </c>
      <c r="I7" s="103" t="s">
        <v>67</v>
      </c>
      <c r="J7" s="103" t="s">
        <v>67</v>
      </c>
      <c r="K7" s="103" t="s">
        <v>67</v>
      </c>
      <c r="L7" s="103" t="s">
        <v>67</v>
      </c>
      <c r="M7" s="103" t="s">
        <v>67</v>
      </c>
      <c r="N7" s="131" t="s">
        <v>67</v>
      </c>
      <c r="O7" s="131" t="s">
        <v>67</v>
      </c>
      <c r="P7" s="131" t="s">
        <v>923</v>
      </c>
      <c r="Q7" s="106" t="s">
        <v>923</v>
      </c>
      <c r="R7" s="554"/>
      <c r="S7" s="554"/>
      <c r="T7" s="554"/>
      <c r="U7" s="107" t="s">
        <v>861</v>
      </c>
      <c r="Z7" s="54"/>
      <c r="AA7" s="51"/>
    </row>
    <row r="8" spans="1:77" s="61" customFormat="1" ht="13.5" customHeight="1" thickTop="1">
      <c r="A8" s="137" t="s">
        <v>109</v>
      </c>
      <c r="B8" s="562" t="s">
        <v>86</v>
      </c>
      <c r="C8" s="562" t="s">
        <v>87</v>
      </c>
      <c r="D8" s="562" t="s">
        <v>88</v>
      </c>
      <c r="E8" s="557" t="s">
        <v>20</v>
      </c>
      <c r="F8" s="557" t="s">
        <v>73</v>
      </c>
      <c r="G8" s="557" t="s">
        <v>75</v>
      </c>
      <c r="H8" s="60" t="s">
        <v>930</v>
      </c>
      <c r="I8" s="60" t="s">
        <v>931</v>
      </c>
      <c r="J8" s="60" t="s">
        <v>932</v>
      </c>
      <c r="K8" s="60" t="s">
        <v>229</v>
      </c>
      <c r="L8" s="60" t="s">
        <v>67</v>
      </c>
      <c r="M8" s="60" t="s">
        <v>67</v>
      </c>
      <c r="N8" s="111" t="s">
        <v>67</v>
      </c>
      <c r="O8" s="60" t="s">
        <v>67</v>
      </c>
      <c r="P8" s="60" t="s">
        <v>67</v>
      </c>
      <c r="Q8" s="112" t="s">
        <v>67</v>
      </c>
      <c r="R8" s="113" t="s">
        <v>442</v>
      </c>
      <c r="S8" s="113" t="s">
        <v>442</v>
      </c>
      <c r="T8" s="113" t="s">
        <v>440</v>
      </c>
      <c r="U8" s="113" t="s">
        <v>438</v>
      </c>
      <c r="AA8" s="51"/>
    </row>
    <row r="9" spans="1:77" s="61" customFormat="1" ht="12.75" customHeight="1">
      <c r="A9" s="137" t="s">
        <v>109</v>
      </c>
      <c r="B9" s="563"/>
      <c r="C9" s="563"/>
      <c r="D9" s="563"/>
      <c r="E9" s="557"/>
      <c r="F9" s="557"/>
      <c r="G9" s="557"/>
      <c r="H9" s="58" t="s">
        <v>933</v>
      </c>
      <c r="I9" s="58" t="s">
        <v>934</v>
      </c>
      <c r="J9" s="58" t="s">
        <v>935</v>
      </c>
      <c r="K9" s="58" t="s">
        <v>231</v>
      </c>
      <c r="L9" s="58" t="s">
        <v>67</v>
      </c>
      <c r="M9" s="58" t="s">
        <v>67</v>
      </c>
      <c r="N9" s="75" t="s">
        <v>67</v>
      </c>
      <c r="O9" s="58" t="s">
        <v>67</v>
      </c>
      <c r="P9" s="58" t="s">
        <v>67</v>
      </c>
      <c r="Q9" s="114" t="s">
        <v>67</v>
      </c>
      <c r="R9" s="115" t="s">
        <v>67</v>
      </c>
      <c r="S9" s="115" t="s">
        <v>442</v>
      </c>
      <c r="T9" s="115" t="s">
        <v>441</v>
      </c>
      <c r="U9" s="115" t="s">
        <v>439</v>
      </c>
      <c r="AA9" s="51"/>
    </row>
    <row r="10" spans="1:77" s="61" customFormat="1" ht="12.75" customHeight="1">
      <c r="A10" s="137" t="s">
        <v>109</v>
      </c>
      <c r="B10" s="564"/>
      <c r="C10" s="564"/>
      <c r="D10" s="564"/>
      <c r="E10" s="565"/>
      <c r="F10" s="565"/>
      <c r="G10" s="565"/>
      <c r="H10" s="58" t="s">
        <v>936</v>
      </c>
      <c r="I10" s="58" t="s">
        <v>937</v>
      </c>
      <c r="J10" s="58" t="s">
        <v>938</v>
      </c>
      <c r="K10" s="58" t="s">
        <v>232</v>
      </c>
      <c r="L10" s="58" t="s">
        <v>67</v>
      </c>
      <c r="M10" s="58" t="s">
        <v>67</v>
      </c>
      <c r="N10" s="75" t="s">
        <v>67</v>
      </c>
      <c r="O10" s="58" t="s">
        <v>67</v>
      </c>
      <c r="P10" s="58" t="s">
        <v>67</v>
      </c>
      <c r="Q10" s="114" t="s">
        <v>67</v>
      </c>
      <c r="R10" s="115" t="s">
        <v>67</v>
      </c>
      <c r="S10" s="115" t="s">
        <v>67</v>
      </c>
      <c r="T10" s="115" t="s">
        <v>939</v>
      </c>
      <c r="U10" s="115" t="s">
        <v>940</v>
      </c>
      <c r="AA10" s="51"/>
    </row>
    <row r="11" spans="1:77" s="121" customFormat="1" ht="12.75" customHeight="1">
      <c r="A11" s="137" t="s">
        <v>109</v>
      </c>
      <c r="B11" s="559" t="s">
        <v>941</v>
      </c>
      <c r="C11" s="559" t="s">
        <v>942</v>
      </c>
      <c r="D11" s="559" t="s">
        <v>943</v>
      </c>
      <c r="E11" s="556" t="s">
        <v>944</v>
      </c>
      <c r="F11" s="556" t="s">
        <v>945</v>
      </c>
      <c r="G11" s="556" t="s">
        <v>944</v>
      </c>
      <c r="H11" s="59" t="s">
        <v>933</v>
      </c>
      <c r="I11" s="59" t="s">
        <v>934</v>
      </c>
      <c r="J11" s="59" t="s">
        <v>935</v>
      </c>
      <c r="K11" s="59" t="s">
        <v>946</v>
      </c>
      <c r="L11" s="59" t="s">
        <v>67</v>
      </c>
      <c r="M11" s="59" t="s">
        <v>67</v>
      </c>
      <c r="N11" s="132" t="s">
        <v>67</v>
      </c>
      <c r="O11" s="59" t="s">
        <v>67</v>
      </c>
      <c r="P11" s="59" t="s">
        <v>67</v>
      </c>
      <c r="Q11" s="119" t="s">
        <v>242</v>
      </c>
      <c r="R11" s="120" t="s">
        <v>84</v>
      </c>
      <c r="S11" s="120" t="s">
        <v>868</v>
      </c>
      <c r="T11" s="127" t="s">
        <v>868</v>
      </c>
      <c r="U11" s="120" t="s">
        <v>67</v>
      </c>
      <c r="AA11" s="122"/>
    </row>
    <row r="12" spans="1:77" s="121" customFormat="1" ht="13.5" customHeight="1">
      <c r="A12" s="137" t="s">
        <v>109</v>
      </c>
      <c r="B12" s="560"/>
      <c r="C12" s="560"/>
      <c r="D12" s="560"/>
      <c r="E12" s="557"/>
      <c r="F12" s="557"/>
      <c r="G12" s="557"/>
      <c r="H12" s="59" t="s">
        <v>936</v>
      </c>
      <c r="I12" s="59" t="s">
        <v>937</v>
      </c>
      <c r="J12" s="59" t="s">
        <v>938</v>
      </c>
      <c r="K12" s="59" t="s">
        <v>947</v>
      </c>
      <c r="L12" s="59" t="s">
        <v>67</v>
      </c>
      <c r="M12" s="59" t="s">
        <v>67</v>
      </c>
      <c r="N12" s="132" t="s">
        <v>948</v>
      </c>
      <c r="O12" s="59" t="s">
        <v>67</v>
      </c>
      <c r="P12" s="59" t="s">
        <v>67</v>
      </c>
      <c r="Q12" s="126" t="s">
        <v>949</v>
      </c>
      <c r="R12" s="127" t="s">
        <v>67</v>
      </c>
      <c r="S12" s="127" t="s">
        <v>443</v>
      </c>
      <c r="T12" s="120" t="s">
        <v>950</v>
      </c>
      <c r="U12" s="120" t="s">
        <v>67</v>
      </c>
      <c r="AA12" s="122"/>
    </row>
    <row r="13" spans="1:77" s="121" customFormat="1" ht="13.5" customHeight="1" thickBot="1">
      <c r="A13" s="137" t="s">
        <v>109</v>
      </c>
      <c r="B13" s="561"/>
      <c r="C13" s="561"/>
      <c r="D13" s="561"/>
      <c r="E13" s="558"/>
      <c r="F13" s="558"/>
      <c r="G13" s="558"/>
      <c r="H13" s="181" t="s">
        <v>951</v>
      </c>
      <c r="I13" s="181" t="s">
        <v>952</v>
      </c>
      <c r="J13" s="181" t="s">
        <v>953</v>
      </c>
      <c r="K13" s="181" t="s">
        <v>947</v>
      </c>
      <c r="L13" s="181" t="s">
        <v>67</v>
      </c>
      <c r="M13" s="181" t="s">
        <v>67</v>
      </c>
      <c r="N13" s="182" t="s">
        <v>948</v>
      </c>
      <c r="O13" s="182" t="s">
        <v>954</v>
      </c>
      <c r="P13" s="182" t="s">
        <v>955</v>
      </c>
      <c r="Q13" s="189" t="s">
        <v>425</v>
      </c>
      <c r="R13" s="190" t="s">
        <v>67</v>
      </c>
      <c r="S13" s="190" t="s">
        <v>443</v>
      </c>
      <c r="T13" s="190" t="s">
        <v>868</v>
      </c>
      <c r="U13" s="190" t="s">
        <v>67</v>
      </c>
      <c r="AA13" s="122"/>
    </row>
    <row r="14" spans="1:77" s="61" customFormat="1" ht="13.5" customHeight="1" thickTop="1">
      <c r="A14" s="137">
        <v>0</v>
      </c>
      <c r="B14" s="76" t="s">
        <v>837</v>
      </c>
      <c r="C14" s="77" t="s">
        <v>838</v>
      </c>
      <c r="D14" s="77" t="s">
        <v>839</v>
      </c>
      <c r="E14" s="218" t="s">
        <v>956</v>
      </c>
      <c r="F14" s="218" t="s">
        <v>957</v>
      </c>
      <c r="G14" s="218" t="s">
        <v>956</v>
      </c>
      <c r="H14" s="77" t="s">
        <v>930</v>
      </c>
      <c r="I14" s="77" t="s">
        <v>931</v>
      </c>
      <c r="J14" s="77" t="s">
        <v>932</v>
      </c>
      <c r="K14" s="77" t="s">
        <v>235</v>
      </c>
      <c r="L14" s="77" t="s">
        <v>67</v>
      </c>
      <c r="M14" s="77" t="s">
        <v>67</v>
      </c>
      <c r="N14" s="76" t="s">
        <v>67</v>
      </c>
      <c r="O14" s="77" t="s">
        <v>67</v>
      </c>
      <c r="P14" s="77" t="s">
        <v>67</v>
      </c>
      <c r="Q14" s="116" t="s">
        <v>67</v>
      </c>
      <c r="R14" s="117" t="s">
        <v>958</v>
      </c>
      <c r="S14" s="117" t="s">
        <v>616</v>
      </c>
      <c r="T14" s="117" t="s">
        <v>615</v>
      </c>
      <c r="U14" s="117" t="s">
        <v>614</v>
      </c>
      <c r="AA14" s="51"/>
    </row>
    <row r="15" spans="1:77" s="61" customFormat="1" ht="17.149999999999999" customHeight="1">
      <c r="A15" s="137">
        <v>0</v>
      </c>
      <c r="B15" s="58" t="s">
        <v>959</v>
      </c>
      <c r="C15" s="58" t="s">
        <v>942</v>
      </c>
      <c r="D15" s="58" t="s">
        <v>943</v>
      </c>
      <c r="E15" s="216" t="s">
        <v>944</v>
      </c>
      <c r="F15" s="216" t="s">
        <v>945</v>
      </c>
      <c r="G15" s="216" t="s">
        <v>944</v>
      </c>
      <c r="H15" s="58" t="s">
        <v>930</v>
      </c>
      <c r="I15" s="58" t="s">
        <v>931</v>
      </c>
      <c r="J15" s="58" t="s">
        <v>932</v>
      </c>
      <c r="K15" s="58" t="s">
        <v>960</v>
      </c>
      <c r="L15" s="58" t="s">
        <v>67</v>
      </c>
      <c r="M15" s="58" t="s">
        <v>67</v>
      </c>
      <c r="N15" s="75" t="s">
        <v>67</v>
      </c>
      <c r="O15" s="75" t="s">
        <v>67</v>
      </c>
      <c r="P15" s="75" t="s">
        <v>67</v>
      </c>
      <c r="Q15" s="114" t="s">
        <v>203</v>
      </c>
      <c r="R15" s="115" t="s">
        <v>393</v>
      </c>
      <c r="S15" s="115" t="s">
        <v>961</v>
      </c>
      <c r="T15" s="115" t="s">
        <v>962</v>
      </c>
      <c r="U15" s="115" t="s">
        <v>67</v>
      </c>
      <c r="AA15" s="51"/>
    </row>
    <row r="16" spans="1:77" s="61" customFormat="1" ht="17.149999999999999" customHeight="1">
      <c r="A16" s="137">
        <v>0</v>
      </c>
      <c r="B16" s="568" t="s">
        <v>963</v>
      </c>
      <c r="C16" s="568" t="s">
        <v>964</v>
      </c>
      <c r="D16" s="568" t="s">
        <v>965</v>
      </c>
      <c r="E16" s="216" t="s">
        <v>956</v>
      </c>
      <c r="F16" s="216" t="s">
        <v>957</v>
      </c>
      <c r="G16" s="216" t="s">
        <v>956</v>
      </c>
      <c r="H16" s="58" t="s">
        <v>930</v>
      </c>
      <c r="I16" s="58" t="s">
        <v>931</v>
      </c>
      <c r="J16" s="58" t="s">
        <v>932</v>
      </c>
      <c r="K16" s="58" t="s">
        <v>235</v>
      </c>
      <c r="L16" s="58" t="s">
        <v>67</v>
      </c>
      <c r="M16" s="58" t="s">
        <v>67</v>
      </c>
      <c r="N16" s="75" t="s">
        <v>67</v>
      </c>
      <c r="O16" s="75" t="s">
        <v>67</v>
      </c>
      <c r="P16" s="75" t="s">
        <v>67</v>
      </c>
      <c r="Q16" s="114" t="s">
        <v>67</v>
      </c>
      <c r="R16" s="115" t="s">
        <v>966</v>
      </c>
      <c r="S16" s="115" t="s">
        <v>622</v>
      </c>
      <c r="T16" s="115" t="s">
        <v>642</v>
      </c>
      <c r="U16" s="115" t="s">
        <v>618</v>
      </c>
      <c r="AA16" s="51"/>
    </row>
    <row r="17" spans="1:27" s="121" customFormat="1" ht="12.75" customHeight="1">
      <c r="A17" s="142">
        <v>0</v>
      </c>
      <c r="B17" s="569"/>
      <c r="C17" s="569"/>
      <c r="D17" s="569"/>
      <c r="E17" s="216" t="s">
        <v>956</v>
      </c>
      <c r="F17" s="216" t="s">
        <v>957</v>
      </c>
      <c r="G17" s="216" t="s">
        <v>956</v>
      </c>
      <c r="H17" s="59" t="s">
        <v>933</v>
      </c>
      <c r="I17" s="59" t="s">
        <v>934</v>
      </c>
      <c r="J17" s="59" t="s">
        <v>935</v>
      </c>
      <c r="K17" s="59" t="s">
        <v>89</v>
      </c>
      <c r="L17" s="59" t="s">
        <v>67</v>
      </c>
      <c r="M17" s="59" t="s">
        <v>67</v>
      </c>
      <c r="N17" s="132" t="s">
        <v>67</v>
      </c>
      <c r="O17" s="132" t="s">
        <v>67</v>
      </c>
      <c r="P17" s="132" t="s">
        <v>67</v>
      </c>
      <c r="Q17" s="119" t="s">
        <v>67</v>
      </c>
      <c r="R17" s="120" t="s">
        <v>67</v>
      </c>
      <c r="S17" s="120" t="s">
        <v>622</v>
      </c>
      <c r="T17" s="120" t="s">
        <v>621</v>
      </c>
      <c r="U17" s="120" t="s">
        <v>620</v>
      </c>
      <c r="AA17" s="122"/>
    </row>
    <row r="18" spans="1:27" s="121" customFormat="1" ht="12.75" customHeight="1" thickBot="1">
      <c r="A18" s="142">
        <v>0</v>
      </c>
      <c r="B18" s="191" t="s">
        <v>959</v>
      </c>
      <c r="C18" s="191" t="s">
        <v>942</v>
      </c>
      <c r="D18" s="191" t="s">
        <v>943</v>
      </c>
      <c r="E18" s="217" t="s">
        <v>944</v>
      </c>
      <c r="F18" s="217" t="s">
        <v>945</v>
      </c>
      <c r="G18" s="217" t="s">
        <v>944</v>
      </c>
      <c r="H18" s="181" t="s">
        <v>933</v>
      </c>
      <c r="I18" s="181" t="s">
        <v>934</v>
      </c>
      <c r="J18" s="181" t="s">
        <v>935</v>
      </c>
      <c r="K18" s="181" t="s">
        <v>967</v>
      </c>
      <c r="L18" s="181" t="s">
        <v>67</v>
      </c>
      <c r="M18" s="181" t="s">
        <v>67</v>
      </c>
      <c r="N18" s="182" t="s">
        <v>67</v>
      </c>
      <c r="O18" s="182" t="s">
        <v>67</v>
      </c>
      <c r="P18" s="182" t="s">
        <v>67</v>
      </c>
      <c r="Q18" s="183" t="s">
        <v>112</v>
      </c>
      <c r="R18" s="184" t="s">
        <v>872</v>
      </c>
      <c r="S18" s="184" t="s">
        <v>873</v>
      </c>
      <c r="T18" s="184" t="s">
        <v>874</v>
      </c>
      <c r="U18" s="184" t="s">
        <v>67</v>
      </c>
      <c r="AA18" s="122"/>
    </row>
    <row r="19" spans="1:27" s="61" customFormat="1" ht="17.149999999999999" customHeight="1" thickTop="1" thickBot="1">
      <c r="A19" s="137">
        <v>0</v>
      </c>
      <c r="B19" s="77" t="s">
        <v>61</v>
      </c>
      <c r="C19" s="77" t="s">
        <v>62</v>
      </c>
      <c r="D19" s="77" t="s">
        <v>63</v>
      </c>
      <c r="E19" s="218" t="s">
        <v>20</v>
      </c>
      <c r="F19" s="218" t="s">
        <v>73</v>
      </c>
      <c r="G19" s="218" t="s">
        <v>75</v>
      </c>
      <c r="H19" s="77" t="s">
        <v>930</v>
      </c>
      <c r="I19" s="77" t="s">
        <v>931</v>
      </c>
      <c r="J19" s="77" t="s">
        <v>932</v>
      </c>
      <c r="K19" s="77" t="s">
        <v>67</v>
      </c>
      <c r="L19" s="77" t="s">
        <v>67</v>
      </c>
      <c r="M19" s="77" t="s">
        <v>67</v>
      </c>
      <c r="N19" s="77" t="s">
        <v>67</v>
      </c>
      <c r="O19" s="77" t="s">
        <v>67</v>
      </c>
      <c r="P19" s="77" t="s">
        <v>67</v>
      </c>
      <c r="Q19" s="116" t="s">
        <v>968</v>
      </c>
      <c r="R19" s="117" t="s">
        <v>462</v>
      </c>
      <c r="S19" s="117" t="s">
        <v>266</v>
      </c>
      <c r="T19" s="117" t="s">
        <v>461</v>
      </c>
      <c r="U19" s="117" t="s">
        <v>84</v>
      </c>
      <c r="AA19" s="51"/>
    </row>
    <row r="20" spans="1:27" s="61" customFormat="1" ht="17.149999999999999" customHeight="1" thickTop="1">
      <c r="A20" s="137">
        <v>0</v>
      </c>
      <c r="B20" s="77" t="s">
        <v>76</v>
      </c>
      <c r="C20" s="77" t="s">
        <v>207</v>
      </c>
      <c r="D20" s="77" t="s">
        <v>77</v>
      </c>
      <c r="E20" s="218" t="s">
        <v>20</v>
      </c>
      <c r="F20" s="218" t="s">
        <v>73</v>
      </c>
      <c r="G20" s="218" t="s">
        <v>75</v>
      </c>
      <c r="H20" s="77" t="s">
        <v>930</v>
      </c>
      <c r="I20" s="77" t="s">
        <v>931</v>
      </c>
      <c r="J20" s="77" t="s">
        <v>932</v>
      </c>
      <c r="K20" s="77" t="s">
        <v>67</v>
      </c>
      <c r="L20" s="77" t="s">
        <v>67</v>
      </c>
      <c r="M20" s="77" t="s">
        <v>67</v>
      </c>
      <c r="N20" s="76" t="s">
        <v>67</v>
      </c>
      <c r="O20" s="76" t="s">
        <v>67</v>
      </c>
      <c r="P20" s="76" t="s">
        <v>67</v>
      </c>
      <c r="Q20" s="116" t="s">
        <v>67</v>
      </c>
      <c r="R20" s="117" t="s">
        <v>381</v>
      </c>
      <c r="S20" s="117" t="s">
        <v>537</v>
      </c>
      <c r="T20" s="117" t="s">
        <v>536</v>
      </c>
      <c r="U20" s="117" t="s">
        <v>535</v>
      </c>
      <c r="AA20" s="51"/>
    </row>
    <row r="21" spans="1:27" s="121" customFormat="1" ht="12.75" customHeight="1">
      <c r="A21" s="142">
        <v>0</v>
      </c>
      <c r="B21" s="172" t="s">
        <v>959</v>
      </c>
      <c r="C21" s="172" t="s">
        <v>942</v>
      </c>
      <c r="D21" s="172" t="s">
        <v>943</v>
      </c>
      <c r="E21" s="216" t="s">
        <v>944</v>
      </c>
      <c r="F21" s="216" t="s">
        <v>945</v>
      </c>
      <c r="G21" s="216" t="s">
        <v>944</v>
      </c>
      <c r="H21" s="59" t="s">
        <v>930</v>
      </c>
      <c r="I21" s="59" t="s">
        <v>931</v>
      </c>
      <c r="J21" s="59" t="s">
        <v>932</v>
      </c>
      <c r="K21" s="59" t="s">
        <v>960</v>
      </c>
      <c r="L21" s="59" t="s">
        <v>67</v>
      </c>
      <c r="M21" s="59" t="s">
        <v>67</v>
      </c>
      <c r="N21" s="132" t="s">
        <v>67</v>
      </c>
      <c r="O21" s="132" t="s">
        <v>67</v>
      </c>
      <c r="P21" s="132" t="s">
        <v>67</v>
      </c>
      <c r="Q21" s="119" t="s">
        <v>397</v>
      </c>
      <c r="R21" s="120" t="s">
        <v>969</v>
      </c>
      <c r="S21" s="120" t="s">
        <v>970</v>
      </c>
      <c r="T21" s="120" t="s">
        <v>971</v>
      </c>
      <c r="U21" s="120" t="s">
        <v>67</v>
      </c>
      <c r="AA21" s="122"/>
    </row>
    <row r="22" spans="1:27" s="61" customFormat="1" ht="17.149999999999999" customHeight="1">
      <c r="A22" s="137">
        <v>0</v>
      </c>
      <c r="B22" s="568" t="s">
        <v>972</v>
      </c>
      <c r="C22" s="568" t="s">
        <v>973</v>
      </c>
      <c r="D22" s="568" t="s">
        <v>974</v>
      </c>
      <c r="E22" s="216" t="s">
        <v>20</v>
      </c>
      <c r="F22" s="216" t="s">
        <v>73</v>
      </c>
      <c r="G22" s="216" t="s">
        <v>75</v>
      </c>
      <c r="H22" s="58" t="s">
        <v>930</v>
      </c>
      <c r="I22" s="58" t="s">
        <v>931</v>
      </c>
      <c r="J22" s="58" t="s">
        <v>932</v>
      </c>
      <c r="K22" s="58" t="s">
        <v>67</v>
      </c>
      <c r="L22" s="58" t="s">
        <v>67</v>
      </c>
      <c r="M22" s="58" t="s">
        <v>67</v>
      </c>
      <c r="N22" s="75" t="s">
        <v>67</v>
      </c>
      <c r="O22" s="75" t="s">
        <v>67</v>
      </c>
      <c r="P22" s="75" t="s">
        <v>67</v>
      </c>
      <c r="Q22" s="114" t="s">
        <v>67</v>
      </c>
      <c r="R22" s="115" t="s">
        <v>452</v>
      </c>
      <c r="S22" s="115" t="s">
        <v>451</v>
      </c>
      <c r="T22" s="115" t="s">
        <v>450</v>
      </c>
      <c r="U22" s="115" t="s">
        <v>449</v>
      </c>
      <c r="AA22" s="51"/>
    </row>
    <row r="23" spans="1:27" s="61" customFormat="1" ht="12.75" customHeight="1">
      <c r="A23" s="137">
        <v>0</v>
      </c>
      <c r="B23" s="569"/>
      <c r="C23" s="569"/>
      <c r="D23" s="569"/>
      <c r="E23" s="216" t="s">
        <v>20</v>
      </c>
      <c r="F23" s="216" t="s">
        <v>67</v>
      </c>
      <c r="G23" s="216" t="s">
        <v>67</v>
      </c>
      <c r="H23" s="58" t="s">
        <v>933</v>
      </c>
      <c r="I23" s="58" t="s">
        <v>934</v>
      </c>
      <c r="J23" s="58" t="s">
        <v>935</v>
      </c>
      <c r="K23" s="58" t="s">
        <v>89</v>
      </c>
      <c r="L23" s="58" t="s">
        <v>67</v>
      </c>
      <c r="M23" s="58" t="s">
        <v>67</v>
      </c>
      <c r="N23" s="75" t="s">
        <v>67</v>
      </c>
      <c r="O23" s="75" t="s">
        <v>67</v>
      </c>
      <c r="P23" s="75" t="s">
        <v>67</v>
      </c>
      <c r="Q23" s="114" t="s">
        <v>67</v>
      </c>
      <c r="R23" s="115" t="s">
        <v>67</v>
      </c>
      <c r="S23" s="115" t="s">
        <v>975</v>
      </c>
      <c r="T23" s="115" t="s">
        <v>976</v>
      </c>
      <c r="U23" s="115" t="s">
        <v>977</v>
      </c>
      <c r="AA23" s="51"/>
    </row>
    <row r="24" spans="1:27" s="121" customFormat="1" ht="13.5" thickBot="1">
      <c r="A24" s="142">
        <v>0</v>
      </c>
      <c r="B24" s="188" t="s">
        <v>959</v>
      </c>
      <c r="C24" s="188" t="s">
        <v>942</v>
      </c>
      <c r="D24" s="188" t="s">
        <v>943</v>
      </c>
      <c r="E24" s="217" t="s">
        <v>944</v>
      </c>
      <c r="F24" s="217" t="s">
        <v>945</v>
      </c>
      <c r="G24" s="217" t="s">
        <v>944</v>
      </c>
      <c r="H24" s="181" t="s">
        <v>933</v>
      </c>
      <c r="I24" s="181" t="s">
        <v>934</v>
      </c>
      <c r="J24" s="181" t="s">
        <v>935</v>
      </c>
      <c r="K24" s="181" t="s">
        <v>967</v>
      </c>
      <c r="L24" s="181" t="s">
        <v>67</v>
      </c>
      <c r="M24" s="181" t="s">
        <v>67</v>
      </c>
      <c r="N24" s="182" t="s">
        <v>67</v>
      </c>
      <c r="O24" s="182" t="s">
        <v>67</v>
      </c>
      <c r="P24" s="182" t="s">
        <v>67</v>
      </c>
      <c r="Q24" s="183" t="s">
        <v>978</v>
      </c>
      <c r="R24" s="184" t="s">
        <v>979</v>
      </c>
      <c r="S24" s="184" t="s">
        <v>980</v>
      </c>
      <c r="T24" s="184" t="s">
        <v>981</v>
      </c>
      <c r="U24" s="184" t="s">
        <v>67</v>
      </c>
      <c r="AA24" s="122"/>
    </row>
    <row r="25" spans="1:27" s="61" customFormat="1" ht="13" thickTop="1">
      <c r="A25" s="137" t="s">
        <v>109</v>
      </c>
      <c r="B25" s="76" t="s">
        <v>982</v>
      </c>
      <c r="C25" s="76" t="s">
        <v>209</v>
      </c>
      <c r="D25" s="76" t="s">
        <v>210</v>
      </c>
      <c r="E25" s="218" t="s">
        <v>20</v>
      </c>
      <c r="F25" s="218" t="s">
        <v>73</v>
      </c>
      <c r="G25" s="218" t="s">
        <v>75</v>
      </c>
      <c r="H25" s="77" t="s">
        <v>930</v>
      </c>
      <c r="I25" s="77" t="s">
        <v>931</v>
      </c>
      <c r="J25" s="77" t="s">
        <v>932</v>
      </c>
      <c r="K25" s="77" t="s">
        <v>67</v>
      </c>
      <c r="L25" s="77" t="s">
        <v>67</v>
      </c>
      <c r="M25" s="77" t="s">
        <v>67</v>
      </c>
      <c r="N25" s="76" t="s">
        <v>983</v>
      </c>
      <c r="O25" s="76" t="s">
        <v>984</v>
      </c>
      <c r="P25" s="76" t="s">
        <v>984</v>
      </c>
      <c r="Q25" s="128" t="s">
        <v>985</v>
      </c>
      <c r="R25" s="129" t="s">
        <v>200</v>
      </c>
      <c r="S25" s="129" t="s">
        <v>542</v>
      </c>
      <c r="T25" s="129" t="s">
        <v>541</v>
      </c>
      <c r="U25" s="117" t="s">
        <v>447</v>
      </c>
      <c r="AA25" s="51"/>
    </row>
    <row r="26" spans="1:27" s="121" customFormat="1" ht="12.75" customHeight="1">
      <c r="A26" s="142">
        <v>0</v>
      </c>
      <c r="B26" s="172" t="s">
        <v>959</v>
      </c>
      <c r="C26" s="172" t="s">
        <v>942</v>
      </c>
      <c r="D26" s="172" t="s">
        <v>943</v>
      </c>
      <c r="E26" s="216"/>
      <c r="F26" s="216"/>
      <c r="G26" s="216"/>
      <c r="H26" s="59" t="s">
        <v>930</v>
      </c>
      <c r="I26" s="59" t="s">
        <v>931</v>
      </c>
      <c r="J26" s="59" t="s">
        <v>932</v>
      </c>
      <c r="K26" s="59" t="s">
        <v>960</v>
      </c>
      <c r="L26" s="59" t="s">
        <v>67</v>
      </c>
      <c r="M26" s="59" t="s">
        <v>67</v>
      </c>
      <c r="N26" s="132" t="s">
        <v>67</v>
      </c>
      <c r="O26" s="132" t="s">
        <v>67</v>
      </c>
      <c r="P26" s="132" t="s">
        <v>67</v>
      </c>
      <c r="Q26" s="119" t="s">
        <v>986</v>
      </c>
      <c r="R26" s="120" t="s">
        <v>262</v>
      </c>
      <c r="S26" s="120" t="s">
        <v>987</v>
      </c>
      <c r="T26" s="120" t="s">
        <v>988</v>
      </c>
      <c r="U26" s="120" t="s">
        <v>67</v>
      </c>
      <c r="AA26" s="122"/>
    </row>
    <row r="27" spans="1:27" s="61" customFormat="1" ht="12.75" customHeight="1">
      <c r="A27" s="137">
        <v>0</v>
      </c>
      <c r="B27" s="568" t="s">
        <v>989</v>
      </c>
      <c r="C27" s="568" t="s">
        <v>990</v>
      </c>
      <c r="D27" s="568" t="s">
        <v>208</v>
      </c>
      <c r="E27" s="556" t="s">
        <v>20</v>
      </c>
      <c r="F27" s="566" t="s">
        <v>67</v>
      </c>
      <c r="G27" s="566" t="s">
        <v>67</v>
      </c>
      <c r="H27" s="58" t="s">
        <v>930</v>
      </c>
      <c r="I27" s="58" t="s">
        <v>931</v>
      </c>
      <c r="J27" s="58" t="s">
        <v>932</v>
      </c>
      <c r="K27" s="58" t="s">
        <v>78</v>
      </c>
      <c r="L27" s="58" t="s">
        <v>67</v>
      </c>
      <c r="M27" s="58" t="s">
        <v>67</v>
      </c>
      <c r="N27" s="75" t="s">
        <v>67</v>
      </c>
      <c r="O27" s="75" t="s">
        <v>67</v>
      </c>
      <c r="P27" s="75" t="s">
        <v>67</v>
      </c>
      <c r="Q27" s="114" t="s">
        <v>991</v>
      </c>
      <c r="R27" s="115" t="s">
        <v>226</v>
      </c>
      <c r="S27" s="115" t="s">
        <v>121</v>
      </c>
      <c r="T27" s="115" t="s">
        <v>90</v>
      </c>
      <c r="U27" s="115" t="s">
        <v>387</v>
      </c>
      <c r="AA27" s="51"/>
    </row>
    <row r="28" spans="1:27" s="61" customFormat="1" ht="12.75" customHeight="1">
      <c r="A28" s="137">
        <v>0</v>
      </c>
      <c r="B28" s="569"/>
      <c r="C28" s="569"/>
      <c r="D28" s="569"/>
      <c r="E28" s="565"/>
      <c r="F28" s="567"/>
      <c r="G28" s="567"/>
      <c r="H28" s="58" t="s">
        <v>933</v>
      </c>
      <c r="I28" s="58" t="s">
        <v>934</v>
      </c>
      <c r="J28" s="58" t="s">
        <v>935</v>
      </c>
      <c r="K28" s="58" t="s">
        <v>325</v>
      </c>
      <c r="L28" s="58" t="s">
        <v>67</v>
      </c>
      <c r="M28" s="58" t="s">
        <v>67</v>
      </c>
      <c r="N28" s="75" t="s">
        <v>67</v>
      </c>
      <c r="O28" s="75" t="s">
        <v>67</v>
      </c>
      <c r="P28" s="75" t="s">
        <v>67</v>
      </c>
      <c r="Q28" s="114" t="s">
        <v>67</v>
      </c>
      <c r="R28" s="115" t="s">
        <v>67</v>
      </c>
      <c r="S28" s="115" t="s">
        <v>121</v>
      </c>
      <c r="T28" s="115" t="s">
        <v>544</v>
      </c>
      <c r="U28" s="115" t="s">
        <v>543</v>
      </c>
      <c r="AA28" s="51"/>
    </row>
    <row r="29" spans="1:27" s="121" customFormat="1" ht="12.75" customHeight="1" thickBot="1">
      <c r="A29" s="142">
        <v>0</v>
      </c>
      <c r="B29" s="172" t="s">
        <v>959</v>
      </c>
      <c r="C29" s="172" t="s">
        <v>942</v>
      </c>
      <c r="D29" s="172" t="s">
        <v>943</v>
      </c>
      <c r="E29" s="216"/>
      <c r="F29" s="216"/>
      <c r="G29" s="216"/>
      <c r="H29" s="59" t="s">
        <v>933</v>
      </c>
      <c r="I29" s="59" t="s">
        <v>934</v>
      </c>
      <c r="J29" s="59" t="s">
        <v>935</v>
      </c>
      <c r="K29" s="59" t="s">
        <v>992</v>
      </c>
      <c r="L29" s="59" t="s">
        <v>67</v>
      </c>
      <c r="M29" s="59" t="s">
        <v>67</v>
      </c>
      <c r="N29" s="132" t="s">
        <v>67</v>
      </c>
      <c r="O29" s="132" t="s">
        <v>67</v>
      </c>
      <c r="P29" s="132" t="s">
        <v>67</v>
      </c>
      <c r="Q29" s="119" t="s">
        <v>993</v>
      </c>
      <c r="R29" s="120" t="s">
        <v>407</v>
      </c>
      <c r="S29" s="120" t="s">
        <v>225</v>
      </c>
      <c r="T29" s="120" t="s">
        <v>994</v>
      </c>
      <c r="U29" s="120" t="s">
        <v>67</v>
      </c>
      <c r="AA29" s="122"/>
    </row>
    <row r="30" spans="1:27" s="61" customFormat="1" ht="14.25" customHeight="1" thickTop="1">
      <c r="A30" s="137">
        <v>0</v>
      </c>
      <c r="B30" s="76" t="s">
        <v>213</v>
      </c>
      <c r="C30" s="77" t="s">
        <v>214</v>
      </c>
      <c r="D30" s="77" t="s">
        <v>215</v>
      </c>
      <c r="E30" s="218" t="s">
        <v>20</v>
      </c>
      <c r="F30" s="218" t="s">
        <v>73</v>
      </c>
      <c r="G30" s="218" t="s">
        <v>75</v>
      </c>
      <c r="H30" s="77" t="s">
        <v>930</v>
      </c>
      <c r="I30" s="77" t="s">
        <v>931</v>
      </c>
      <c r="J30" s="77" t="s">
        <v>932</v>
      </c>
      <c r="K30" s="77" t="s">
        <v>67</v>
      </c>
      <c r="L30" s="77" t="s">
        <v>67</v>
      </c>
      <c r="M30" s="77" t="s">
        <v>67</v>
      </c>
      <c r="N30" s="77" t="s">
        <v>67</v>
      </c>
      <c r="O30" s="77" t="s">
        <v>67</v>
      </c>
      <c r="P30" s="77" t="s">
        <v>67</v>
      </c>
      <c r="Q30" s="116" t="s">
        <v>995</v>
      </c>
      <c r="R30" s="117" t="s">
        <v>996</v>
      </c>
      <c r="S30" s="117" t="s">
        <v>388</v>
      </c>
      <c r="T30" s="117" t="s">
        <v>532</v>
      </c>
      <c r="U30" s="117" t="s">
        <v>534</v>
      </c>
      <c r="AA30" s="51"/>
    </row>
    <row r="31" spans="1:27" s="121" customFormat="1" ht="12.75" customHeight="1">
      <c r="A31" s="142">
        <v>0</v>
      </c>
      <c r="B31" s="172" t="s">
        <v>959</v>
      </c>
      <c r="C31" s="172" t="s">
        <v>942</v>
      </c>
      <c r="D31" s="172" t="s">
        <v>943</v>
      </c>
      <c r="E31" s="216"/>
      <c r="F31" s="216"/>
      <c r="G31" s="216"/>
      <c r="H31" s="59" t="s">
        <v>930</v>
      </c>
      <c r="I31" s="59" t="s">
        <v>931</v>
      </c>
      <c r="J31" s="59" t="s">
        <v>932</v>
      </c>
      <c r="K31" s="59" t="s">
        <v>960</v>
      </c>
      <c r="L31" s="59" t="s">
        <v>67</v>
      </c>
      <c r="M31" s="59" t="s">
        <v>67</v>
      </c>
      <c r="N31" s="132" t="s">
        <v>67</v>
      </c>
      <c r="O31" s="132" t="s">
        <v>67</v>
      </c>
      <c r="P31" s="132" t="s">
        <v>67</v>
      </c>
      <c r="Q31" s="119" t="s">
        <v>997</v>
      </c>
      <c r="R31" s="120" t="s">
        <v>998</v>
      </c>
      <c r="S31" s="120" t="s">
        <v>999</v>
      </c>
      <c r="T31" s="120" t="s">
        <v>1000</v>
      </c>
      <c r="U31" s="120" t="s">
        <v>67</v>
      </c>
      <c r="AA31" s="122"/>
    </row>
    <row r="32" spans="1:27" s="61" customFormat="1" ht="12.75" customHeight="1">
      <c r="A32" s="137">
        <v>0</v>
      </c>
      <c r="B32" s="568" t="s">
        <v>841</v>
      </c>
      <c r="C32" s="568" t="s">
        <v>842</v>
      </c>
      <c r="D32" s="568" t="s">
        <v>212</v>
      </c>
      <c r="E32" s="556" t="s">
        <v>20</v>
      </c>
      <c r="F32" s="566" t="s">
        <v>67</v>
      </c>
      <c r="G32" s="566" t="s">
        <v>67</v>
      </c>
      <c r="H32" s="58" t="s">
        <v>930</v>
      </c>
      <c r="I32" s="58" t="s">
        <v>931</v>
      </c>
      <c r="J32" s="58" t="s">
        <v>932</v>
      </c>
      <c r="K32" s="58" t="s">
        <v>78</v>
      </c>
      <c r="L32" s="58" t="s">
        <v>67</v>
      </c>
      <c r="M32" s="58" t="s">
        <v>67</v>
      </c>
      <c r="N32" s="75" t="s">
        <v>67</v>
      </c>
      <c r="O32" s="75" t="s">
        <v>67</v>
      </c>
      <c r="P32" s="75" t="s">
        <v>67</v>
      </c>
      <c r="Q32" s="114" t="s">
        <v>1001</v>
      </c>
      <c r="R32" s="115" t="s">
        <v>183</v>
      </c>
      <c r="S32" s="115" t="s">
        <v>191</v>
      </c>
      <c r="T32" s="115" t="s">
        <v>466</v>
      </c>
      <c r="U32" s="115" t="s">
        <v>396</v>
      </c>
      <c r="AA32" s="51"/>
    </row>
    <row r="33" spans="1:27" s="61" customFormat="1" ht="12.75" customHeight="1">
      <c r="A33" s="137">
        <v>0</v>
      </c>
      <c r="B33" s="569"/>
      <c r="C33" s="569"/>
      <c r="D33" s="569"/>
      <c r="E33" s="565"/>
      <c r="F33" s="567"/>
      <c r="G33" s="567"/>
      <c r="H33" s="58" t="s">
        <v>933</v>
      </c>
      <c r="I33" s="58" t="s">
        <v>934</v>
      </c>
      <c r="J33" s="58" t="s">
        <v>935</v>
      </c>
      <c r="K33" s="58" t="s">
        <v>325</v>
      </c>
      <c r="L33" s="58" t="s">
        <v>67</v>
      </c>
      <c r="M33" s="58" t="s">
        <v>67</v>
      </c>
      <c r="N33" s="75" t="s">
        <v>67</v>
      </c>
      <c r="O33" s="75" t="s">
        <v>67</v>
      </c>
      <c r="P33" s="75" t="s">
        <v>67</v>
      </c>
      <c r="Q33" s="114" t="s">
        <v>67</v>
      </c>
      <c r="R33" s="115" t="s">
        <v>67</v>
      </c>
      <c r="S33" s="115" t="s">
        <v>191</v>
      </c>
      <c r="T33" s="115" t="s">
        <v>437</v>
      </c>
      <c r="U33" s="115" t="s">
        <v>193</v>
      </c>
      <c r="AA33" s="51"/>
    </row>
    <row r="34" spans="1:27" s="121" customFormat="1" ht="13.5" thickBot="1">
      <c r="A34" s="142">
        <v>0</v>
      </c>
      <c r="B34" s="188" t="s">
        <v>959</v>
      </c>
      <c r="C34" s="188" t="s">
        <v>942</v>
      </c>
      <c r="D34" s="188" t="s">
        <v>943</v>
      </c>
      <c r="E34" s="217" t="s">
        <v>944</v>
      </c>
      <c r="F34" s="217" t="s">
        <v>945</v>
      </c>
      <c r="G34" s="217" t="s">
        <v>944</v>
      </c>
      <c r="H34" s="181" t="s">
        <v>933</v>
      </c>
      <c r="I34" s="181" t="s">
        <v>934</v>
      </c>
      <c r="J34" s="181" t="s">
        <v>935</v>
      </c>
      <c r="K34" s="181" t="s">
        <v>992</v>
      </c>
      <c r="L34" s="181" t="s">
        <v>67</v>
      </c>
      <c r="M34" s="181" t="s">
        <v>67</v>
      </c>
      <c r="N34" s="182" t="s">
        <v>67</v>
      </c>
      <c r="O34" s="182" t="s">
        <v>67</v>
      </c>
      <c r="P34" s="182" t="s">
        <v>67</v>
      </c>
      <c r="Q34" s="183" t="s">
        <v>114</v>
      </c>
      <c r="R34" s="184" t="s">
        <v>881</v>
      </c>
      <c r="S34" s="184" t="s">
        <v>117</v>
      </c>
      <c r="T34" s="184" t="s">
        <v>113</v>
      </c>
      <c r="U34" s="184" t="s">
        <v>67</v>
      </c>
      <c r="AA34" s="122"/>
    </row>
    <row r="35" spans="1:27" s="61" customFormat="1" ht="13" thickTop="1">
      <c r="A35" s="137">
        <v>0</v>
      </c>
      <c r="B35" s="76" t="s">
        <v>1002</v>
      </c>
      <c r="C35" s="77" t="s">
        <v>1003</v>
      </c>
      <c r="D35" s="77" t="s">
        <v>1004</v>
      </c>
      <c r="E35" s="218" t="s">
        <v>956</v>
      </c>
      <c r="F35" s="218" t="s">
        <v>957</v>
      </c>
      <c r="G35" s="218" t="s">
        <v>956</v>
      </c>
      <c r="H35" s="77" t="s">
        <v>930</v>
      </c>
      <c r="I35" s="77" t="s">
        <v>931</v>
      </c>
      <c r="J35" s="77" t="s">
        <v>932</v>
      </c>
      <c r="K35" s="77" t="s">
        <v>290</v>
      </c>
      <c r="L35" s="77" t="s">
        <v>67</v>
      </c>
      <c r="M35" s="77" t="s">
        <v>67</v>
      </c>
      <c r="N35" s="77" t="s">
        <v>67</v>
      </c>
      <c r="O35" s="77" t="s">
        <v>67</v>
      </c>
      <c r="P35" s="77" t="s">
        <v>67</v>
      </c>
      <c r="Q35" s="116" t="s">
        <v>67</v>
      </c>
      <c r="R35" s="117" t="s">
        <v>1005</v>
      </c>
      <c r="S35" s="117" t="s">
        <v>669</v>
      </c>
      <c r="T35" s="117" t="s">
        <v>1006</v>
      </c>
      <c r="U35" s="117" t="s">
        <v>668</v>
      </c>
      <c r="AA35" s="51"/>
    </row>
    <row r="36" spans="1:27" s="121" customFormat="1" ht="13.5" thickBot="1">
      <c r="A36" s="137">
        <v>0</v>
      </c>
      <c r="B36" s="172" t="s">
        <v>959</v>
      </c>
      <c r="C36" s="172" t="s">
        <v>942</v>
      </c>
      <c r="D36" s="172" t="s">
        <v>943</v>
      </c>
      <c r="E36" s="216" t="s">
        <v>944</v>
      </c>
      <c r="F36" s="216" t="s">
        <v>945</v>
      </c>
      <c r="G36" s="216" t="s">
        <v>944</v>
      </c>
      <c r="H36" s="59" t="s">
        <v>930</v>
      </c>
      <c r="I36" s="59" t="s">
        <v>931</v>
      </c>
      <c r="J36" s="59" t="s">
        <v>932</v>
      </c>
      <c r="K36" s="59" t="s">
        <v>1007</v>
      </c>
      <c r="L36" s="59" t="s">
        <v>67</v>
      </c>
      <c r="M36" s="59" t="s">
        <v>67</v>
      </c>
      <c r="N36" s="59" t="s">
        <v>67</v>
      </c>
      <c r="O36" s="59" t="s">
        <v>67</v>
      </c>
      <c r="P36" s="59" t="s">
        <v>67</v>
      </c>
      <c r="Q36" s="119" t="s">
        <v>343</v>
      </c>
      <c r="R36" s="120" t="s">
        <v>1008</v>
      </c>
      <c r="S36" s="120" t="s">
        <v>1009</v>
      </c>
      <c r="T36" s="120" t="s">
        <v>1010</v>
      </c>
      <c r="U36" s="120" t="s">
        <v>67</v>
      </c>
      <c r="AA36" s="122"/>
    </row>
    <row r="37" spans="1:27" s="61" customFormat="1" ht="13" thickTop="1">
      <c r="A37" s="137">
        <v>0</v>
      </c>
      <c r="B37" s="76" t="s">
        <v>376</v>
      </c>
      <c r="C37" s="77" t="s">
        <v>218</v>
      </c>
      <c r="D37" s="77" t="s">
        <v>219</v>
      </c>
      <c r="E37" s="218" t="s">
        <v>20</v>
      </c>
      <c r="F37" s="218" t="s">
        <v>73</v>
      </c>
      <c r="G37" s="218" t="s">
        <v>75</v>
      </c>
      <c r="H37" s="77" t="s">
        <v>930</v>
      </c>
      <c r="I37" s="77" t="s">
        <v>931</v>
      </c>
      <c r="J37" s="77" t="s">
        <v>932</v>
      </c>
      <c r="K37" s="77" t="s">
        <v>67</v>
      </c>
      <c r="L37" s="77" t="s">
        <v>67</v>
      </c>
      <c r="M37" s="77" t="s">
        <v>67</v>
      </c>
      <c r="N37" s="77" t="s">
        <v>67</v>
      </c>
      <c r="O37" s="77" t="s">
        <v>67</v>
      </c>
      <c r="P37" s="77" t="s">
        <v>67</v>
      </c>
      <c r="Q37" s="116" t="s">
        <v>67</v>
      </c>
      <c r="R37" s="117" t="s">
        <v>549</v>
      </c>
      <c r="S37" s="117" t="s">
        <v>548</v>
      </c>
      <c r="T37" s="117" t="s">
        <v>547</v>
      </c>
      <c r="U37" s="117" t="s">
        <v>546</v>
      </c>
      <c r="AA37" s="51"/>
    </row>
    <row r="38" spans="1:27" s="121" customFormat="1" ht="12.75" customHeight="1" thickBot="1">
      <c r="A38" s="137">
        <v>0</v>
      </c>
      <c r="B38" s="172" t="s">
        <v>1011</v>
      </c>
      <c r="C38" s="172" t="s">
        <v>1012</v>
      </c>
      <c r="D38" s="172" t="s">
        <v>1013</v>
      </c>
      <c r="E38" s="216" t="s">
        <v>944</v>
      </c>
      <c r="F38" s="216" t="s">
        <v>945</v>
      </c>
      <c r="G38" s="216" t="s">
        <v>944</v>
      </c>
      <c r="H38" s="59" t="s">
        <v>930</v>
      </c>
      <c r="I38" s="59" t="s">
        <v>931</v>
      </c>
      <c r="J38" s="59" t="s">
        <v>932</v>
      </c>
      <c r="K38" s="59" t="s">
        <v>1007</v>
      </c>
      <c r="L38" s="59" t="s">
        <v>67</v>
      </c>
      <c r="M38" s="59" t="s">
        <v>67</v>
      </c>
      <c r="N38" s="59" t="s">
        <v>67</v>
      </c>
      <c r="O38" s="59" t="s">
        <v>67</v>
      </c>
      <c r="P38" s="59" t="s">
        <v>67</v>
      </c>
      <c r="Q38" s="119" t="s">
        <v>403</v>
      </c>
      <c r="R38" s="120" t="s">
        <v>120</v>
      </c>
      <c r="S38" s="120" t="s">
        <v>1014</v>
      </c>
      <c r="T38" s="120" t="s">
        <v>366</v>
      </c>
      <c r="U38" s="120" t="s">
        <v>67</v>
      </c>
      <c r="AA38" s="122"/>
    </row>
    <row r="39" spans="1:27" s="121" customFormat="1" ht="13.5" thickTop="1">
      <c r="A39" s="137" t="s">
        <v>109</v>
      </c>
      <c r="B39" s="130" t="s">
        <v>59</v>
      </c>
      <c r="C39" s="130" t="s">
        <v>59</v>
      </c>
      <c r="D39" s="130" t="s">
        <v>59</v>
      </c>
      <c r="E39" s="218" t="s">
        <v>944</v>
      </c>
      <c r="F39" s="218" t="s">
        <v>945</v>
      </c>
      <c r="G39" s="218" t="s">
        <v>944</v>
      </c>
      <c r="H39" s="123" t="s">
        <v>930</v>
      </c>
      <c r="I39" s="123" t="s">
        <v>931</v>
      </c>
      <c r="J39" s="123" t="s">
        <v>932</v>
      </c>
      <c r="K39" s="123" t="s">
        <v>67</v>
      </c>
      <c r="L39" s="123" t="s">
        <v>67</v>
      </c>
      <c r="M39" s="123" t="s">
        <v>67</v>
      </c>
      <c r="N39" s="130" t="s">
        <v>67</v>
      </c>
      <c r="O39" s="130" t="s">
        <v>67</v>
      </c>
      <c r="P39" s="130" t="s">
        <v>67</v>
      </c>
      <c r="Q39" s="124" t="s">
        <v>67</v>
      </c>
      <c r="R39" s="125" t="s">
        <v>126</v>
      </c>
      <c r="S39" s="125" t="s">
        <v>126</v>
      </c>
      <c r="T39" s="125" t="s">
        <v>459</v>
      </c>
      <c r="U39" s="125" t="s">
        <v>458</v>
      </c>
      <c r="AA39" s="122"/>
    </row>
    <row r="40" spans="1:27" s="121" customFormat="1" ht="13.5" customHeight="1" thickBot="1">
      <c r="A40" s="137" t="s">
        <v>109</v>
      </c>
      <c r="B40" s="191" t="s">
        <v>1015</v>
      </c>
      <c r="C40" s="191" t="s">
        <v>1016</v>
      </c>
      <c r="D40" s="191" t="s">
        <v>1017</v>
      </c>
      <c r="E40" s="217" t="s">
        <v>1018</v>
      </c>
      <c r="F40" s="217" t="s">
        <v>1019</v>
      </c>
      <c r="G40" s="217" t="s">
        <v>1018</v>
      </c>
      <c r="H40" s="181" t="s">
        <v>930</v>
      </c>
      <c r="I40" s="181" t="s">
        <v>931</v>
      </c>
      <c r="J40" s="181" t="s">
        <v>932</v>
      </c>
      <c r="K40" s="181" t="s">
        <v>67</v>
      </c>
      <c r="L40" s="181" t="s">
        <v>67</v>
      </c>
      <c r="M40" s="181" t="s">
        <v>67</v>
      </c>
      <c r="N40" s="182" t="s">
        <v>1020</v>
      </c>
      <c r="O40" s="182" t="s">
        <v>1020</v>
      </c>
      <c r="P40" s="182" t="s">
        <v>1020</v>
      </c>
      <c r="Q40" s="189" t="s">
        <v>885</v>
      </c>
      <c r="R40" s="190" t="s">
        <v>84</v>
      </c>
      <c r="S40" s="190" t="s">
        <v>886</v>
      </c>
      <c r="T40" s="190" t="s">
        <v>887</v>
      </c>
      <c r="U40" s="190" t="s">
        <v>67</v>
      </c>
      <c r="AA40" s="122"/>
    </row>
    <row r="41" spans="1:27" s="121" customFormat="1" ht="13.5" thickTop="1">
      <c r="A41" s="137">
        <v>0</v>
      </c>
      <c r="B41" s="224" t="s">
        <v>1021</v>
      </c>
      <c r="C41" s="224" t="s">
        <v>72</v>
      </c>
      <c r="D41" s="224" t="s">
        <v>74</v>
      </c>
      <c r="E41" s="223" t="s">
        <v>944</v>
      </c>
      <c r="F41" s="223" t="s">
        <v>945</v>
      </c>
      <c r="G41" s="223" t="s">
        <v>944</v>
      </c>
      <c r="H41" s="225" t="s">
        <v>930</v>
      </c>
      <c r="I41" s="225" t="s">
        <v>931</v>
      </c>
      <c r="J41" s="225" t="s">
        <v>932</v>
      </c>
      <c r="K41" s="225" t="s">
        <v>67</v>
      </c>
      <c r="L41" s="225" t="s">
        <v>67</v>
      </c>
      <c r="M41" s="225" t="s">
        <v>67</v>
      </c>
      <c r="N41" s="224" t="s">
        <v>1022</v>
      </c>
      <c r="O41" s="224" t="s">
        <v>1022</v>
      </c>
      <c r="P41" s="224" t="s">
        <v>1022</v>
      </c>
      <c r="Q41" s="226" t="s">
        <v>1023</v>
      </c>
      <c r="R41" s="227" t="s">
        <v>457</v>
      </c>
      <c r="S41" s="227" t="s">
        <v>456</v>
      </c>
      <c r="T41" s="227" t="s">
        <v>455</v>
      </c>
      <c r="U41" s="228" t="s">
        <v>454</v>
      </c>
      <c r="AA41" s="122"/>
    </row>
    <row r="42" spans="1:27" s="121" customFormat="1" ht="13">
      <c r="A42" s="137">
        <v>0</v>
      </c>
      <c r="B42" s="100" t="s">
        <v>1015</v>
      </c>
      <c r="C42" s="100" t="s">
        <v>1016</v>
      </c>
      <c r="D42" s="100" t="s">
        <v>1017</v>
      </c>
      <c r="E42" s="219" t="s">
        <v>1018</v>
      </c>
      <c r="F42" s="219" t="s">
        <v>1019</v>
      </c>
      <c r="G42" s="219" t="s">
        <v>1018</v>
      </c>
      <c r="H42" s="74" t="s">
        <v>930</v>
      </c>
      <c r="I42" s="74" t="s">
        <v>931</v>
      </c>
      <c r="J42" s="74" t="s">
        <v>932</v>
      </c>
      <c r="K42" s="74" t="s">
        <v>67</v>
      </c>
      <c r="L42" s="74" t="s">
        <v>67</v>
      </c>
      <c r="M42" s="74" t="s">
        <v>67</v>
      </c>
      <c r="N42" s="178" t="s">
        <v>1020</v>
      </c>
      <c r="O42" s="178" t="s">
        <v>1020</v>
      </c>
      <c r="P42" s="178" t="s">
        <v>1020</v>
      </c>
      <c r="Q42" s="192" t="s">
        <v>1024</v>
      </c>
      <c r="R42" s="193" t="s">
        <v>887</v>
      </c>
      <c r="S42" s="193" t="s">
        <v>1025</v>
      </c>
      <c r="T42" s="193" t="s">
        <v>1026</v>
      </c>
      <c r="U42" s="186" t="s">
        <v>67</v>
      </c>
      <c r="AA42" s="122"/>
    </row>
    <row r="43" spans="1:27" s="121" customFormat="1" ht="13">
      <c r="A43" s="137">
        <v>0</v>
      </c>
      <c r="B43" s="74" t="s">
        <v>106</v>
      </c>
      <c r="C43" s="74" t="s">
        <v>107</v>
      </c>
      <c r="D43" s="74" t="s">
        <v>108</v>
      </c>
      <c r="E43" s="219" t="s">
        <v>944</v>
      </c>
      <c r="F43" s="219" t="s">
        <v>945</v>
      </c>
      <c r="G43" s="219" t="s">
        <v>944</v>
      </c>
      <c r="H43" s="74" t="s">
        <v>930</v>
      </c>
      <c r="I43" s="74" t="s">
        <v>931</v>
      </c>
      <c r="J43" s="74" t="s">
        <v>932</v>
      </c>
      <c r="K43" s="74" t="s">
        <v>67</v>
      </c>
      <c r="L43" s="74" t="s">
        <v>67</v>
      </c>
      <c r="M43" s="74" t="s">
        <v>67</v>
      </c>
      <c r="N43" s="74" t="s">
        <v>67</v>
      </c>
      <c r="O43" s="74" t="s">
        <v>67</v>
      </c>
      <c r="P43" s="74" t="s">
        <v>67</v>
      </c>
      <c r="Q43" s="185" t="s">
        <v>67</v>
      </c>
      <c r="R43" s="186" t="s">
        <v>445</v>
      </c>
      <c r="S43" s="186" t="s">
        <v>123</v>
      </c>
      <c r="T43" s="186" t="s">
        <v>125</v>
      </c>
      <c r="U43" s="186" t="s">
        <v>122</v>
      </c>
      <c r="AA43" s="122"/>
    </row>
    <row r="44" spans="1:27" s="121" customFormat="1" ht="13">
      <c r="A44" s="137">
        <v>0</v>
      </c>
      <c r="B44" s="100" t="s">
        <v>1015</v>
      </c>
      <c r="C44" s="100" t="s">
        <v>1016</v>
      </c>
      <c r="D44" s="100" t="s">
        <v>1017</v>
      </c>
      <c r="E44" s="219" t="s">
        <v>1018</v>
      </c>
      <c r="F44" s="219" t="s">
        <v>1019</v>
      </c>
      <c r="G44" s="219" t="s">
        <v>1018</v>
      </c>
      <c r="H44" s="74" t="s">
        <v>930</v>
      </c>
      <c r="I44" s="74" t="s">
        <v>931</v>
      </c>
      <c r="J44" s="74" t="s">
        <v>932</v>
      </c>
      <c r="K44" s="74" t="s">
        <v>67</v>
      </c>
      <c r="L44" s="74" t="s">
        <v>67</v>
      </c>
      <c r="M44" s="74" t="s">
        <v>67</v>
      </c>
      <c r="N44" s="74" t="s">
        <v>1020</v>
      </c>
      <c r="O44" s="74" t="s">
        <v>1020</v>
      </c>
      <c r="P44" s="74" t="s">
        <v>1020</v>
      </c>
      <c r="Q44" s="185" t="s">
        <v>1027</v>
      </c>
      <c r="R44" s="186" t="s">
        <v>128</v>
      </c>
      <c r="S44" s="186" t="s">
        <v>1028</v>
      </c>
      <c r="T44" s="186" t="s">
        <v>124</v>
      </c>
      <c r="U44" s="186" t="s">
        <v>67</v>
      </c>
      <c r="AA44" s="122"/>
    </row>
    <row r="45" spans="1:27" s="121" customFormat="1" ht="17.149999999999999" customHeight="1">
      <c r="A45" s="142">
        <v>0</v>
      </c>
      <c r="B45" s="74" t="s">
        <v>64</v>
      </c>
      <c r="C45" s="74" t="s">
        <v>65</v>
      </c>
      <c r="D45" s="74" t="s">
        <v>66</v>
      </c>
      <c r="E45" s="219" t="s">
        <v>944</v>
      </c>
      <c r="F45" s="219" t="s">
        <v>945</v>
      </c>
      <c r="G45" s="219" t="s">
        <v>944</v>
      </c>
      <c r="H45" s="74" t="s">
        <v>930</v>
      </c>
      <c r="I45" s="74" t="s">
        <v>931</v>
      </c>
      <c r="J45" s="74" t="s">
        <v>932</v>
      </c>
      <c r="K45" s="74" t="s">
        <v>67</v>
      </c>
      <c r="L45" s="74" t="s">
        <v>67</v>
      </c>
      <c r="M45" s="74" t="s">
        <v>67</v>
      </c>
      <c r="N45" s="74" t="s">
        <v>67</v>
      </c>
      <c r="O45" s="74" t="s">
        <v>67</v>
      </c>
      <c r="P45" s="74" t="s">
        <v>67</v>
      </c>
      <c r="Q45" s="185" t="s">
        <v>464</v>
      </c>
      <c r="R45" s="186" t="s">
        <v>460</v>
      </c>
      <c r="S45" s="186" t="s">
        <v>463</v>
      </c>
      <c r="T45" s="186" t="s">
        <v>463</v>
      </c>
      <c r="U45" s="186" t="s">
        <v>84</v>
      </c>
      <c r="AA45" s="122"/>
    </row>
    <row r="46" spans="1:27" s="121" customFormat="1" ht="17.149999999999999" customHeight="1">
      <c r="A46" s="142">
        <v>0</v>
      </c>
      <c r="B46" s="100" t="s">
        <v>1015</v>
      </c>
      <c r="C46" s="100" t="s">
        <v>1016</v>
      </c>
      <c r="D46" s="100" t="s">
        <v>1017</v>
      </c>
      <c r="E46" s="219" t="s">
        <v>1018</v>
      </c>
      <c r="F46" s="219" t="s">
        <v>1019</v>
      </c>
      <c r="G46" s="219" t="s">
        <v>1018</v>
      </c>
      <c r="H46" s="74" t="s">
        <v>930</v>
      </c>
      <c r="I46" s="74" t="s">
        <v>931</v>
      </c>
      <c r="J46" s="74" t="s">
        <v>932</v>
      </c>
      <c r="K46" s="74" t="s">
        <v>67</v>
      </c>
      <c r="L46" s="74" t="s">
        <v>67</v>
      </c>
      <c r="M46" s="74" t="s">
        <v>67</v>
      </c>
      <c r="N46" s="74" t="s">
        <v>1020</v>
      </c>
      <c r="O46" s="74" t="s">
        <v>1020</v>
      </c>
      <c r="P46" s="74" t="s">
        <v>1020</v>
      </c>
      <c r="Q46" s="185" t="s">
        <v>1029</v>
      </c>
      <c r="R46" s="186" t="s">
        <v>1030</v>
      </c>
      <c r="S46" s="186" t="s">
        <v>84</v>
      </c>
      <c r="T46" s="186" t="s">
        <v>1031</v>
      </c>
      <c r="U46" s="186" t="s">
        <v>67</v>
      </c>
      <c r="AA46" s="122"/>
    </row>
    <row r="47" spans="1:27" s="61" customFormat="1" ht="14.25" customHeight="1">
      <c r="A47" s="137">
        <v>0</v>
      </c>
      <c r="B47" s="73" t="s">
        <v>1032</v>
      </c>
      <c r="C47" s="73" t="s">
        <v>221</v>
      </c>
      <c r="D47" s="73" t="s">
        <v>222</v>
      </c>
      <c r="E47" s="219" t="s">
        <v>67</v>
      </c>
      <c r="F47" s="219" t="s">
        <v>67</v>
      </c>
      <c r="G47" s="219" t="s">
        <v>67</v>
      </c>
      <c r="H47" s="73" t="s">
        <v>930</v>
      </c>
      <c r="I47" s="73" t="s">
        <v>931</v>
      </c>
      <c r="J47" s="73" t="s">
        <v>932</v>
      </c>
      <c r="K47" s="73" t="s">
        <v>67</v>
      </c>
      <c r="L47" s="73" t="s">
        <v>67</v>
      </c>
      <c r="M47" s="73" t="s">
        <v>67</v>
      </c>
      <c r="N47" s="73" t="s">
        <v>67</v>
      </c>
      <c r="O47" s="73" t="s">
        <v>67</v>
      </c>
      <c r="P47" s="73" t="s">
        <v>67</v>
      </c>
      <c r="Q47" s="179" t="s">
        <v>67</v>
      </c>
      <c r="R47" s="180" t="s">
        <v>1033</v>
      </c>
      <c r="S47" s="180" t="s">
        <v>1034</v>
      </c>
      <c r="T47" s="180" t="s">
        <v>1035</v>
      </c>
      <c r="U47" s="180" t="s">
        <v>1036</v>
      </c>
      <c r="AA47" s="51"/>
    </row>
    <row r="48" spans="1:27" s="121" customFormat="1" ht="13.5" customHeight="1" thickBot="1">
      <c r="A48" s="137">
        <v>0</v>
      </c>
      <c r="B48" s="191" t="s">
        <v>1037</v>
      </c>
      <c r="C48" s="191" t="s">
        <v>1038</v>
      </c>
      <c r="D48" s="191" t="s">
        <v>1039</v>
      </c>
      <c r="E48" s="217" t="s">
        <v>1018</v>
      </c>
      <c r="F48" s="217" t="s">
        <v>1019</v>
      </c>
      <c r="G48" s="217" t="s">
        <v>1018</v>
      </c>
      <c r="H48" s="181" t="s">
        <v>930</v>
      </c>
      <c r="I48" s="181" t="s">
        <v>931</v>
      </c>
      <c r="J48" s="181" t="s">
        <v>932</v>
      </c>
      <c r="K48" s="181" t="s">
        <v>67</v>
      </c>
      <c r="L48" s="181" t="s">
        <v>67</v>
      </c>
      <c r="M48" s="181" t="s">
        <v>67</v>
      </c>
      <c r="N48" s="182" t="s">
        <v>67</v>
      </c>
      <c r="O48" s="182" t="s">
        <v>67</v>
      </c>
      <c r="P48" s="182" t="s">
        <v>67</v>
      </c>
      <c r="Q48" s="189" t="s">
        <v>1040</v>
      </c>
      <c r="R48" s="190" t="s">
        <v>1041</v>
      </c>
      <c r="S48" s="190" t="s">
        <v>1042</v>
      </c>
      <c r="T48" s="190" t="s">
        <v>1043</v>
      </c>
      <c r="U48" s="190" t="s">
        <v>67</v>
      </c>
      <c r="AA48" s="122"/>
    </row>
    <row r="49" spans="1:27" s="61" customFormat="1" ht="17.149999999999999" customHeight="1" thickTop="1">
      <c r="A49" s="137"/>
      <c r="B49" s="175" t="s">
        <v>67</v>
      </c>
      <c r="C49" s="175" t="s">
        <v>67</v>
      </c>
      <c r="D49" s="175" t="s">
        <v>67</v>
      </c>
      <c r="E49" s="220" t="s">
        <v>67</v>
      </c>
      <c r="F49" s="220" t="s">
        <v>67</v>
      </c>
      <c r="G49" s="220" t="s">
        <v>67</v>
      </c>
      <c r="H49" s="175" t="s">
        <v>67</v>
      </c>
      <c r="I49" s="175" t="s">
        <v>67</v>
      </c>
      <c r="J49" s="175" t="s">
        <v>67</v>
      </c>
      <c r="K49" s="175" t="s">
        <v>67</v>
      </c>
      <c r="L49" s="175" t="s">
        <v>67</v>
      </c>
      <c r="M49" s="175" t="s">
        <v>67</v>
      </c>
      <c r="N49" s="173" t="s">
        <v>67</v>
      </c>
      <c r="O49" s="173" t="s">
        <v>67</v>
      </c>
      <c r="P49" s="173" t="s">
        <v>67</v>
      </c>
      <c r="Q49" s="176" t="s">
        <v>67</v>
      </c>
      <c r="R49" s="177" t="s">
        <v>67</v>
      </c>
      <c r="S49" s="177" t="s">
        <v>67</v>
      </c>
      <c r="T49" s="177" t="s">
        <v>67</v>
      </c>
      <c r="U49" s="177" t="s">
        <v>67</v>
      </c>
      <c r="AA49" s="51"/>
    </row>
    <row r="50" spans="1:27" s="56" customFormat="1" ht="14.25" customHeight="1">
      <c r="A50" s="139">
        <v>0</v>
      </c>
      <c r="B50" s="166" t="s">
        <v>1044</v>
      </c>
      <c r="C50" s="166" t="s">
        <v>67</v>
      </c>
      <c r="D50" s="166" t="s">
        <v>67</v>
      </c>
      <c r="E50" s="221"/>
      <c r="F50" s="221" t="s">
        <v>67</v>
      </c>
      <c r="G50" s="221" t="s">
        <v>67</v>
      </c>
      <c r="H50" s="60" t="s">
        <v>67</v>
      </c>
      <c r="I50" s="60" t="s">
        <v>67</v>
      </c>
      <c r="J50" s="60" t="s">
        <v>67</v>
      </c>
      <c r="K50" s="60" t="s">
        <v>67</v>
      </c>
      <c r="L50" s="60" t="s">
        <v>67</v>
      </c>
      <c r="M50" s="60" t="s">
        <v>67</v>
      </c>
      <c r="N50" s="111" t="s">
        <v>67</v>
      </c>
      <c r="O50" s="60" t="s">
        <v>67</v>
      </c>
      <c r="P50" s="60" t="s">
        <v>67</v>
      </c>
      <c r="Q50" s="174" t="s">
        <v>922</v>
      </c>
      <c r="R50" s="555" t="s">
        <v>67</v>
      </c>
      <c r="S50" s="555" t="s">
        <v>67</v>
      </c>
      <c r="T50" s="555" t="s">
        <v>862</v>
      </c>
      <c r="U50" s="135" t="s">
        <v>431</v>
      </c>
      <c r="AA50" s="57"/>
    </row>
    <row r="51" spans="1:27" s="49" customFormat="1" ht="13.5" customHeight="1" thickBot="1">
      <c r="A51" s="139">
        <v>0</v>
      </c>
      <c r="B51" s="45" t="s">
        <v>67</v>
      </c>
      <c r="C51" s="45" t="s">
        <v>67</v>
      </c>
      <c r="D51" s="45" t="s">
        <v>67</v>
      </c>
      <c r="E51" s="222"/>
      <c r="F51" s="222"/>
      <c r="G51" s="222"/>
      <c r="H51" s="103" t="s">
        <v>67</v>
      </c>
      <c r="I51" s="103" t="s">
        <v>67</v>
      </c>
      <c r="J51" s="103" t="s">
        <v>67</v>
      </c>
      <c r="K51" s="103" t="s">
        <v>67</v>
      </c>
      <c r="L51" s="103" t="s">
        <v>67</v>
      </c>
      <c r="M51" s="103" t="s">
        <v>67</v>
      </c>
      <c r="N51" s="131" t="s">
        <v>67</v>
      </c>
      <c r="O51" s="103" t="s">
        <v>67</v>
      </c>
      <c r="P51" s="103" t="s">
        <v>67</v>
      </c>
      <c r="Q51" s="106" t="s">
        <v>923</v>
      </c>
      <c r="R51" s="554"/>
      <c r="S51" s="554"/>
      <c r="T51" s="554"/>
      <c r="U51" s="136" t="s">
        <v>16</v>
      </c>
      <c r="Z51" s="54"/>
      <c r="AA51" s="51"/>
    </row>
    <row r="52" spans="1:27" s="49" customFormat="1" ht="31.5" thickTop="1">
      <c r="A52" s="139">
        <v>0</v>
      </c>
      <c r="B52" s="166" t="s">
        <v>67</v>
      </c>
      <c r="C52" s="166" t="s">
        <v>1045</v>
      </c>
      <c r="D52" s="166" t="s">
        <v>67</v>
      </c>
      <c r="E52" s="221" t="s">
        <v>67</v>
      </c>
      <c r="F52" s="221" t="s">
        <v>67</v>
      </c>
      <c r="G52" s="221" t="s">
        <v>67</v>
      </c>
      <c r="H52" s="60" t="s">
        <v>67</v>
      </c>
      <c r="I52" s="60" t="s">
        <v>67</v>
      </c>
      <c r="J52" s="60" t="s">
        <v>67</v>
      </c>
      <c r="K52" s="60" t="s">
        <v>67</v>
      </c>
      <c r="L52" s="60" t="s">
        <v>67</v>
      </c>
      <c r="M52" s="60" t="s">
        <v>67</v>
      </c>
      <c r="N52" s="111" t="s">
        <v>67</v>
      </c>
      <c r="O52" s="111" t="s">
        <v>67</v>
      </c>
      <c r="P52" s="111" t="s">
        <v>67</v>
      </c>
      <c r="Q52" s="104" t="s">
        <v>67</v>
      </c>
      <c r="R52" s="553" t="s">
        <v>926</v>
      </c>
      <c r="S52" s="553" t="s">
        <v>67</v>
      </c>
      <c r="T52" s="553" t="s">
        <v>863</v>
      </c>
      <c r="U52" s="105" t="s">
        <v>435</v>
      </c>
      <c r="Z52" s="54"/>
      <c r="AA52" s="51"/>
    </row>
    <row r="53" spans="1:27" s="56" customFormat="1" ht="13.5" customHeight="1" thickBot="1">
      <c r="A53" s="138">
        <v>0</v>
      </c>
      <c r="B53" s="45" t="s">
        <v>67</v>
      </c>
      <c r="C53" s="45" t="s">
        <v>67</v>
      </c>
      <c r="D53" s="45" t="s">
        <v>67</v>
      </c>
      <c r="E53" s="222" t="s">
        <v>67</v>
      </c>
      <c r="F53" s="222" t="s">
        <v>67</v>
      </c>
      <c r="G53" s="222" t="s">
        <v>67</v>
      </c>
      <c r="H53" s="103" t="s">
        <v>67</v>
      </c>
      <c r="I53" s="103" t="s">
        <v>67</v>
      </c>
      <c r="J53" s="103" t="s">
        <v>67</v>
      </c>
      <c r="K53" s="103" t="s">
        <v>67</v>
      </c>
      <c r="L53" s="103" t="s">
        <v>67</v>
      </c>
      <c r="M53" s="103" t="s">
        <v>67</v>
      </c>
      <c r="N53" s="131" t="s">
        <v>67</v>
      </c>
      <c r="O53" s="131" t="s">
        <v>67</v>
      </c>
      <c r="P53" s="131" t="s">
        <v>67</v>
      </c>
      <c r="Q53" s="106" t="s">
        <v>67</v>
      </c>
      <c r="R53" s="554"/>
      <c r="S53" s="554"/>
      <c r="T53" s="554"/>
      <c r="U53" s="107" t="s">
        <v>84</v>
      </c>
      <c r="AA53" s="57"/>
    </row>
    <row r="54" spans="1:27" s="49" customFormat="1" ht="17.25" customHeight="1" thickTop="1">
      <c r="A54" s="139">
        <v>0</v>
      </c>
      <c r="B54" s="166" t="s">
        <v>67</v>
      </c>
      <c r="C54" s="167" t="s">
        <v>67</v>
      </c>
      <c r="D54" s="166" t="s">
        <v>1046</v>
      </c>
      <c r="E54" s="221" t="s">
        <v>67</v>
      </c>
      <c r="F54" s="221" t="s">
        <v>67</v>
      </c>
      <c r="G54" s="221" t="s">
        <v>67</v>
      </c>
      <c r="H54" s="60" t="s">
        <v>67</v>
      </c>
      <c r="I54" s="60" t="s">
        <v>67</v>
      </c>
      <c r="J54" s="60" t="s">
        <v>67</v>
      </c>
      <c r="K54" s="60" t="s">
        <v>67</v>
      </c>
      <c r="L54" s="60" t="s">
        <v>67</v>
      </c>
      <c r="M54" s="60" t="s">
        <v>67</v>
      </c>
      <c r="N54" s="111" t="s">
        <v>67</v>
      </c>
      <c r="O54" s="111" t="s">
        <v>67</v>
      </c>
      <c r="P54" s="111" t="s">
        <v>67</v>
      </c>
      <c r="Q54" s="104" t="s">
        <v>67</v>
      </c>
      <c r="R54" s="553" t="s">
        <v>67</v>
      </c>
      <c r="S54" s="553" t="s">
        <v>929</v>
      </c>
      <c r="T54" s="553" t="s">
        <v>864</v>
      </c>
      <c r="U54" s="105" t="s">
        <v>435</v>
      </c>
      <c r="Z54" s="54"/>
      <c r="AA54" s="51"/>
    </row>
    <row r="55" spans="1:27" s="49" customFormat="1" ht="14.25" customHeight="1" thickBot="1">
      <c r="A55" s="139">
        <v>0</v>
      </c>
      <c r="B55" s="45" t="s">
        <v>67</v>
      </c>
      <c r="C55" s="168" t="s">
        <v>67</v>
      </c>
      <c r="D55" s="168" t="s">
        <v>67</v>
      </c>
      <c r="E55" s="222" t="s">
        <v>67</v>
      </c>
      <c r="F55" s="222" t="s">
        <v>67</v>
      </c>
      <c r="G55" s="222" t="s">
        <v>67</v>
      </c>
      <c r="H55" s="103" t="s">
        <v>67</v>
      </c>
      <c r="I55" s="103" t="s">
        <v>67</v>
      </c>
      <c r="J55" s="103" t="s">
        <v>67</v>
      </c>
      <c r="K55" s="103" t="s">
        <v>67</v>
      </c>
      <c r="L55" s="103" t="s">
        <v>67</v>
      </c>
      <c r="M55" s="103" t="s">
        <v>67</v>
      </c>
      <c r="N55" s="131" t="s">
        <v>67</v>
      </c>
      <c r="O55" s="131" t="s">
        <v>67</v>
      </c>
      <c r="P55" s="131" t="s">
        <v>67</v>
      </c>
      <c r="Q55" s="106" t="s">
        <v>67</v>
      </c>
      <c r="R55" s="554"/>
      <c r="S55" s="554"/>
      <c r="T55" s="554"/>
      <c r="U55" s="107" t="s">
        <v>84</v>
      </c>
      <c r="Z55" s="54"/>
      <c r="AA55" s="51"/>
    </row>
    <row r="56" spans="1:27" s="121" customFormat="1" ht="13.5" customHeight="1" thickTop="1">
      <c r="A56" s="139" t="s">
        <v>109</v>
      </c>
      <c r="B56" s="130" t="s">
        <v>843</v>
      </c>
      <c r="C56" s="130" t="s">
        <v>844</v>
      </c>
      <c r="D56" s="130" t="s">
        <v>845</v>
      </c>
      <c r="E56" s="218" t="s">
        <v>1047</v>
      </c>
      <c r="F56" s="218" t="s">
        <v>1048</v>
      </c>
      <c r="G56" s="218" t="s">
        <v>1047</v>
      </c>
      <c r="H56" s="123" t="s">
        <v>930</v>
      </c>
      <c r="I56" s="123" t="s">
        <v>931</v>
      </c>
      <c r="J56" s="123" t="s">
        <v>932</v>
      </c>
      <c r="K56" s="123" t="s">
        <v>67</v>
      </c>
      <c r="L56" s="123" t="s">
        <v>67</v>
      </c>
      <c r="M56" s="123" t="s">
        <v>67</v>
      </c>
      <c r="N56" s="130" t="s">
        <v>1049</v>
      </c>
      <c r="O56" s="130" t="s">
        <v>1050</v>
      </c>
      <c r="P56" s="130" t="s">
        <v>1050</v>
      </c>
      <c r="Q56" s="187" t="s">
        <v>1051</v>
      </c>
      <c r="R56" s="125" t="s">
        <v>1051</v>
      </c>
      <c r="S56" s="125" t="s">
        <v>1051</v>
      </c>
      <c r="T56" s="125" t="s">
        <v>1052</v>
      </c>
      <c r="U56" s="125" t="s">
        <v>1053</v>
      </c>
      <c r="AA56" s="122"/>
    </row>
    <row r="57" spans="1:27" s="121" customFormat="1" ht="13.5" customHeight="1" thickBot="1">
      <c r="A57" s="139" t="s">
        <v>109</v>
      </c>
      <c r="B57" s="172" t="s">
        <v>1037</v>
      </c>
      <c r="C57" s="172" t="s">
        <v>1038</v>
      </c>
      <c r="D57" s="172" t="s">
        <v>1039</v>
      </c>
      <c r="E57" s="216" t="s">
        <v>944</v>
      </c>
      <c r="F57" s="216" t="s">
        <v>945</v>
      </c>
      <c r="G57" s="216" t="s">
        <v>944</v>
      </c>
      <c r="H57" s="59" t="s">
        <v>67</v>
      </c>
      <c r="I57" s="59" t="s">
        <v>67</v>
      </c>
      <c r="J57" s="59" t="s">
        <v>67</v>
      </c>
      <c r="K57" s="59" t="s">
        <v>67</v>
      </c>
      <c r="L57" s="59" t="s">
        <v>67</v>
      </c>
      <c r="M57" s="59" t="s">
        <v>67</v>
      </c>
      <c r="N57" s="132" t="s">
        <v>1054</v>
      </c>
      <c r="O57" s="132" t="s">
        <v>1054</v>
      </c>
      <c r="P57" s="132" t="s">
        <v>1054</v>
      </c>
      <c r="Q57" s="126" t="s">
        <v>891</v>
      </c>
      <c r="R57" s="120" t="s">
        <v>355</v>
      </c>
      <c r="S57" s="120" t="s">
        <v>261</v>
      </c>
      <c r="T57" s="120" t="s">
        <v>892</v>
      </c>
      <c r="U57" s="120" t="s">
        <v>67</v>
      </c>
      <c r="AA57" s="122"/>
    </row>
    <row r="58" spans="1:27" s="121" customFormat="1" ht="13.5" customHeight="1" thickTop="1">
      <c r="A58" s="139" t="s">
        <v>109</v>
      </c>
      <c r="B58" s="130" t="s">
        <v>849</v>
      </c>
      <c r="C58" s="130" t="s">
        <v>850</v>
      </c>
      <c r="D58" s="130" t="s">
        <v>851</v>
      </c>
      <c r="E58" s="218" t="s">
        <v>1055</v>
      </c>
      <c r="F58" s="218" t="s">
        <v>1056</v>
      </c>
      <c r="G58" s="218" t="s">
        <v>1057</v>
      </c>
      <c r="H58" s="123" t="s">
        <v>930</v>
      </c>
      <c r="I58" s="123" t="s">
        <v>931</v>
      </c>
      <c r="J58" s="123" t="s">
        <v>932</v>
      </c>
      <c r="K58" s="123" t="s">
        <v>67</v>
      </c>
      <c r="L58" s="123" t="s">
        <v>67</v>
      </c>
      <c r="M58" s="123" t="s">
        <v>67</v>
      </c>
      <c r="N58" s="130" t="s">
        <v>1058</v>
      </c>
      <c r="O58" s="130" t="s">
        <v>1058</v>
      </c>
      <c r="P58" s="130" t="s">
        <v>1058</v>
      </c>
      <c r="Q58" s="187" t="s">
        <v>553</v>
      </c>
      <c r="R58" s="125" t="s">
        <v>553</v>
      </c>
      <c r="S58" s="125" t="s">
        <v>1059</v>
      </c>
      <c r="T58" s="125" t="s">
        <v>1060</v>
      </c>
      <c r="U58" s="125" t="s">
        <v>1061</v>
      </c>
      <c r="AA58" s="122"/>
    </row>
    <row r="59" spans="1:27" s="121" customFormat="1" ht="13.5" customHeight="1" thickBot="1">
      <c r="A59" s="139" t="s">
        <v>109</v>
      </c>
      <c r="B59" s="172" t="s">
        <v>1015</v>
      </c>
      <c r="C59" s="172" t="s">
        <v>1016</v>
      </c>
      <c r="D59" s="172" t="s">
        <v>1017</v>
      </c>
      <c r="E59" s="216" t="s">
        <v>1018</v>
      </c>
      <c r="F59" s="216" t="s">
        <v>1019</v>
      </c>
      <c r="G59" s="216" t="s">
        <v>1018</v>
      </c>
      <c r="H59" s="59" t="s">
        <v>67</v>
      </c>
      <c r="I59" s="59" t="s">
        <v>67</v>
      </c>
      <c r="J59" s="59" t="s">
        <v>67</v>
      </c>
      <c r="K59" s="59" t="s">
        <v>67</v>
      </c>
      <c r="L59" s="59" t="s">
        <v>67</v>
      </c>
      <c r="M59" s="59" t="s">
        <v>67</v>
      </c>
      <c r="N59" s="132" t="s">
        <v>1062</v>
      </c>
      <c r="O59" s="132" t="s">
        <v>1062</v>
      </c>
      <c r="P59" s="132" t="s">
        <v>1062</v>
      </c>
      <c r="Q59" s="126" t="s">
        <v>1063</v>
      </c>
      <c r="R59" s="120" t="s">
        <v>1028</v>
      </c>
      <c r="S59" s="120" t="s">
        <v>1064</v>
      </c>
      <c r="T59" s="120" t="s">
        <v>1065</v>
      </c>
      <c r="U59" s="120" t="s">
        <v>67</v>
      </c>
      <c r="AA59" s="122"/>
    </row>
    <row r="60" spans="1:27" s="121" customFormat="1" ht="26.25" customHeight="1" thickTop="1">
      <c r="A60" s="139" t="s">
        <v>109</v>
      </c>
      <c r="B60" s="130" t="s">
        <v>1066</v>
      </c>
      <c r="C60" s="130" t="s">
        <v>853</v>
      </c>
      <c r="D60" s="130" t="s">
        <v>854</v>
      </c>
      <c r="E60" s="218" t="s">
        <v>1067</v>
      </c>
      <c r="F60" s="218" t="s">
        <v>1068</v>
      </c>
      <c r="G60" s="218" t="s">
        <v>1069</v>
      </c>
      <c r="H60" s="123" t="s">
        <v>930</v>
      </c>
      <c r="I60" s="123" t="s">
        <v>931</v>
      </c>
      <c r="J60" s="123" t="s">
        <v>932</v>
      </c>
      <c r="K60" s="123" t="s">
        <v>67</v>
      </c>
      <c r="L60" s="123" t="s">
        <v>67</v>
      </c>
      <c r="M60" s="123" t="s">
        <v>67</v>
      </c>
      <c r="N60" s="130" t="s">
        <v>1070</v>
      </c>
      <c r="O60" s="130" t="s">
        <v>1071</v>
      </c>
      <c r="P60" s="130" t="s">
        <v>1071</v>
      </c>
      <c r="Q60" s="187" t="s">
        <v>552</v>
      </c>
      <c r="R60" s="125" t="s">
        <v>552</v>
      </c>
      <c r="S60" s="125" t="s">
        <v>1072</v>
      </c>
      <c r="T60" s="125" t="s">
        <v>1073</v>
      </c>
      <c r="U60" s="125" t="s">
        <v>1073</v>
      </c>
      <c r="AA60" s="122"/>
    </row>
    <row r="61" spans="1:27" s="121" customFormat="1" ht="13.5" thickBot="1">
      <c r="A61" s="139" t="s">
        <v>109</v>
      </c>
      <c r="B61" s="172" t="s">
        <v>1037</v>
      </c>
      <c r="C61" s="172" t="s">
        <v>1038</v>
      </c>
      <c r="D61" s="172" t="s">
        <v>1039</v>
      </c>
      <c r="E61" s="216" t="s">
        <v>944</v>
      </c>
      <c r="F61" s="216" t="s">
        <v>945</v>
      </c>
      <c r="G61" s="216" t="s">
        <v>944</v>
      </c>
      <c r="H61" s="59" t="s">
        <v>67</v>
      </c>
      <c r="I61" s="59" t="s">
        <v>67</v>
      </c>
      <c r="J61" s="59" t="s">
        <v>67</v>
      </c>
      <c r="K61" s="59" t="s">
        <v>67</v>
      </c>
      <c r="L61" s="59" t="s">
        <v>67</v>
      </c>
      <c r="M61" s="59" t="s">
        <v>67</v>
      </c>
      <c r="N61" s="132" t="s">
        <v>185</v>
      </c>
      <c r="O61" s="132" t="s">
        <v>185</v>
      </c>
      <c r="P61" s="132" t="s">
        <v>185</v>
      </c>
      <c r="Q61" s="126" t="s">
        <v>906</v>
      </c>
      <c r="R61" s="120" t="s">
        <v>907</v>
      </c>
      <c r="S61" s="120" t="s">
        <v>908</v>
      </c>
      <c r="T61" s="120" t="s">
        <v>84</v>
      </c>
      <c r="U61" s="120" t="s">
        <v>67</v>
      </c>
      <c r="AA61" s="122"/>
    </row>
    <row r="62" spans="1:27" s="121" customFormat="1" ht="13.5" customHeight="1" thickTop="1">
      <c r="A62" s="139" t="s">
        <v>109</v>
      </c>
      <c r="B62" s="130" t="s">
        <v>855</v>
      </c>
      <c r="C62" s="130" t="s">
        <v>856</v>
      </c>
      <c r="D62" s="130" t="s">
        <v>857</v>
      </c>
      <c r="E62" s="218" t="s">
        <v>1074</v>
      </c>
      <c r="F62" s="218" t="s">
        <v>1075</v>
      </c>
      <c r="G62" s="218" t="s">
        <v>1076</v>
      </c>
      <c r="H62" s="123" t="s">
        <v>930</v>
      </c>
      <c r="I62" s="123" t="s">
        <v>931</v>
      </c>
      <c r="J62" s="123" t="s">
        <v>932</v>
      </c>
      <c r="K62" s="123" t="s">
        <v>67</v>
      </c>
      <c r="L62" s="123" t="s">
        <v>67</v>
      </c>
      <c r="M62" s="123" t="s">
        <v>67</v>
      </c>
      <c r="N62" s="130" t="s">
        <v>1077</v>
      </c>
      <c r="O62" s="123" t="s">
        <v>1077</v>
      </c>
      <c r="P62" s="123" t="s">
        <v>1077</v>
      </c>
      <c r="Q62" s="187" t="s">
        <v>1078</v>
      </c>
      <c r="R62" s="125" t="s">
        <v>1078</v>
      </c>
      <c r="S62" s="125" t="s">
        <v>540</v>
      </c>
      <c r="T62" s="125" t="s">
        <v>1079</v>
      </c>
      <c r="U62" s="125" t="s">
        <v>540</v>
      </c>
      <c r="AA62" s="122"/>
    </row>
    <row r="63" spans="1:27" s="121" customFormat="1" ht="13.5" customHeight="1" thickBot="1">
      <c r="A63" s="139" t="s">
        <v>109</v>
      </c>
      <c r="B63" s="59" t="s">
        <v>1015</v>
      </c>
      <c r="C63" s="59" t="s">
        <v>1016</v>
      </c>
      <c r="D63" s="59" t="s">
        <v>1017</v>
      </c>
      <c r="E63" s="216" t="s">
        <v>1018</v>
      </c>
      <c r="F63" s="216" t="s">
        <v>1019</v>
      </c>
      <c r="G63" s="216" t="s">
        <v>1018</v>
      </c>
      <c r="H63" s="59" t="s">
        <v>67</v>
      </c>
      <c r="I63" s="59" t="s">
        <v>67</v>
      </c>
      <c r="J63" s="59" t="s">
        <v>67</v>
      </c>
      <c r="K63" s="59" t="s">
        <v>67</v>
      </c>
      <c r="L63" s="59" t="s">
        <v>67</v>
      </c>
      <c r="M63" s="59" t="s">
        <v>67</v>
      </c>
      <c r="N63" s="132" t="s">
        <v>84</v>
      </c>
      <c r="O63" s="59" t="s">
        <v>84</v>
      </c>
      <c r="P63" s="59" t="s">
        <v>84</v>
      </c>
      <c r="Q63" s="126" t="s">
        <v>1028</v>
      </c>
      <c r="R63" s="120" t="s">
        <v>1028</v>
      </c>
      <c r="S63" s="120" t="s">
        <v>1080</v>
      </c>
      <c r="T63" s="120" t="s">
        <v>1081</v>
      </c>
      <c r="U63" s="120" t="s">
        <v>67</v>
      </c>
      <c r="AA63" s="122"/>
    </row>
    <row r="64" spans="1:27" s="121" customFormat="1" ht="26.25" customHeight="1" thickTop="1">
      <c r="A64" s="139" t="s">
        <v>109</v>
      </c>
      <c r="B64" s="130" t="s">
        <v>858</v>
      </c>
      <c r="C64" s="130" t="s">
        <v>859</v>
      </c>
      <c r="D64" s="130" t="s">
        <v>860</v>
      </c>
      <c r="E64" s="218" t="s">
        <v>1082</v>
      </c>
      <c r="F64" s="218" t="s">
        <v>1083</v>
      </c>
      <c r="G64" s="218" t="s">
        <v>1084</v>
      </c>
      <c r="H64" s="123" t="s">
        <v>930</v>
      </c>
      <c r="I64" s="123" t="s">
        <v>931</v>
      </c>
      <c r="J64" s="123" t="s">
        <v>932</v>
      </c>
      <c r="K64" s="123" t="s">
        <v>67</v>
      </c>
      <c r="L64" s="123" t="s">
        <v>67</v>
      </c>
      <c r="M64" s="123" t="s">
        <v>67</v>
      </c>
      <c r="N64" s="130" t="s">
        <v>1085</v>
      </c>
      <c r="O64" s="123" t="s">
        <v>1085</v>
      </c>
      <c r="P64" s="123" t="s">
        <v>1085</v>
      </c>
      <c r="Q64" s="187" t="s">
        <v>1061</v>
      </c>
      <c r="R64" s="125" t="s">
        <v>1061</v>
      </c>
      <c r="S64" s="125" t="s">
        <v>1061</v>
      </c>
      <c r="T64" s="125" t="s">
        <v>533</v>
      </c>
      <c r="U64" s="125" t="s">
        <v>448</v>
      </c>
      <c r="AA64" s="122"/>
    </row>
    <row r="65" spans="1:27" s="121" customFormat="1" ht="13.5" customHeight="1" thickBot="1">
      <c r="A65" s="139" t="s">
        <v>109</v>
      </c>
      <c r="B65" s="59" t="s">
        <v>1015</v>
      </c>
      <c r="C65" s="59" t="s">
        <v>1016</v>
      </c>
      <c r="D65" s="59" t="s">
        <v>1017</v>
      </c>
      <c r="E65" s="216" t="s">
        <v>1018</v>
      </c>
      <c r="F65" s="216" t="s">
        <v>1019</v>
      </c>
      <c r="G65" s="216" t="s">
        <v>1018</v>
      </c>
      <c r="H65" s="59" t="s">
        <v>67</v>
      </c>
      <c r="I65" s="59" t="s">
        <v>67</v>
      </c>
      <c r="J65" s="59" t="s">
        <v>67</v>
      </c>
      <c r="K65" s="59" t="s">
        <v>67</v>
      </c>
      <c r="L65" s="59" t="s">
        <v>67</v>
      </c>
      <c r="M65" s="59" t="s">
        <v>67</v>
      </c>
      <c r="N65" s="132" t="s">
        <v>1086</v>
      </c>
      <c r="O65" s="59" t="s">
        <v>1086</v>
      </c>
      <c r="P65" s="59" t="s">
        <v>1086</v>
      </c>
      <c r="Q65" s="126" t="s">
        <v>1087</v>
      </c>
      <c r="R65" s="120" t="s">
        <v>84</v>
      </c>
      <c r="S65" s="120" t="s">
        <v>1065</v>
      </c>
      <c r="T65" s="120" t="s">
        <v>1088</v>
      </c>
      <c r="U65" s="120" t="s">
        <v>67</v>
      </c>
      <c r="AA65" s="122"/>
    </row>
    <row r="66" spans="1:27" s="109" customFormat="1" ht="6" customHeight="1" thickTop="1">
      <c r="A66" s="137" t="str">
        <f>A8</f>
        <v>R4</v>
      </c>
      <c r="B66" s="108"/>
      <c r="C66" s="108"/>
      <c r="D66" s="108"/>
      <c r="E66" s="220"/>
      <c r="F66" s="220"/>
      <c r="G66" s="220"/>
      <c r="H66" s="108"/>
      <c r="I66" s="108"/>
      <c r="J66" s="108"/>
      <c r="K66" s="108"/>
      <c r="L66" s="108"/>
      <c r="M66" s="108"/>
      <c r="N66" s="133"/>
      <c r="O66" s="108"/>
      <c r="P66" s="108"/>
      <c r="Q66" s="118"/>
      <c r="R66" s="118"/>
      <c r="S66" s="118"/>
      <c r="T66" s="118"/>
      <c r="U66" s="118"/>
      <c r="AA66" s="110"/>
    </row>
    <row r="67" spans="1:27" ht="12.75" customHeight="1"/>
    <row r="68" spans="1:27" ht="12.75" customHeight="1"/>
    <row r="69" spans="1:27" ht="12.75" customHeight="1"/>
    <row r="70" spans="1:27" ht="12.75" customHeight="1"/>
    <row r="71" spans="1:27" ht="12.75" customHeight="1"/>
    <row r="72" spans="1:27" ht="12.75" customHeight="1"/>
    <row r="73" spans="1:27" ht="12.75" customHeight="1"/>
    <row r="74" spans="1:27" ht="12.75" customHeight="1"/>
    <row r="75" spans="1:27" ht="12.75" customHeight="1"/>
    <row r="76" spans="1:27" ht="12.75" customHeight="1"/>
    <row r="77" spans="1:27" ht="12.75" customHeight="1"/>
    <row r="78" spans="1:27" ht="12.75" customHeight="1"/>
    <row r="79" spans="1:27" ht="12.75" customHeight="1"/>
    <row r="80" spans="1:27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</sheetData>
  <dataConsolidate/>
  <mergeCells count="48">
    <mergeCell ref="T50:T51"/>
    <mergeCell ref="E32:E33"/>
    <mergeCell ref="F32:F33"/>
    <mergeCell ref="G32:G33"/>
    <mergeCell ref="R50:R51"/>
    <mergeCell ref="B16:B17"/>
    <mergeCell ref="C16:C17"/>
    <mergeCell ref="D16:D17"/>
    <mergeCell ref="B27:B28"/>
    <mergeCell ref="S50:S51"/>
    <mergeCell ref="B22:B23"/>
    <mergeCell ref="B32:B33"/>
    <mergeCell ref="C32:C33"/>
    <mergeCell ref="D32:D33"/>
    <mergeCell ref="G8:G10"/>
    <mergeCell ref="G27:G28"/>
    <mergeCell ref="E27:E28"/>
    <mergeCell ref="F27:F28"/>
    <mergeCell ref="C8:C10"/>
    <mergeCell ref="D8:D10"/>
    <mergeCell ref="C27:C28"/>
    <mergeCell ref="D27:D28"/>
    <mergeCell ref="E8:E10"/>
    <mergeCell ref="F8:F10"/>
    <mergeCell ref="C22:C23"/>
    <mergeCell ref="D22:D23"/>
    <mergeCell ref="S2:S3"/>
    <mergeCell ref="T2:T3"/>
    <mergeCell ref="G11:G13"/>
    <mergeCell ref="B11:B13"/>
    <mergeCell ref="E11:E13"/>
    <mergeCell ref="C11:C13"/>
    <mergeCell ref="D11:D13"/>
    <mergeCell ref="F11:F13"/>
    <mergeCell ref="R2:R3"/>
    <mergeCell ref="R4:R5"/>
    <mergeCell ref="R6:R7"/>
    <mergeCell ref="S4:S5"/>
    <mergeCell ref="T4:T5"/>
    <mergeCell ref="T6:T7"/>
    <mergeCell ref="S6:S7"/>
    <mergeCell ref="B8:B10"/>
    <mergeCell ref="R52:R53"/>
    <mergeCell ref="S52:S53"/>
    <mergeCell ref="T52:T53"/>
    <mergeCell ref="R54:R55"/>
    <mergeCell ref="S54:S55"/>
    <mergeCell ref="T54:T55"/>
  </mergeCells>
  <pageMargins left="0.25" right="0.25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>
    <tabColor theme="5" tint="0.39997558519241921"/>
  </sheetPr>
  <dimension ref="A1:AC17"/>
  <sheetViews>
    <sheetView zoomScale="160" zoomScaleNormal="160" workbookViewId="0">
      <selection activeCell="M16" sqref="M16"/>
    </sheetView>
  </sheetViews>
  <sheetFormatPr defaultColWidth="9.1796875" defaultRowHeight="15.75" customHeight="1"/>
  <cols>
    <col min="1" max="1" width="3" style="1" customWidth="1"/>
    <col min="2" max="2" width="12.7265625" style="1" customWidth="1"/>
    <col min="3" max="15" width="6.7265625" style="1" customWidth="1"/>
    <col min="16" max="17" width="12.7265625" style="1" customWidth="1"/>
    <col min="18" max="18" width="3" style="1" customWidth="1"/>
    <col min="19" max="27" width="8.7265625" style="1" customWidth="1"/>
    <col min="28" max="28" width="3" style="1" customWidth="1"/>
    <col min="29" max="16384" width="9.1796875" style="1"/>
  </cols>
  <sheetData>
    <row r="1" spans="1:29" ht="15.75" customHeight="1">
      <c r="A1" s="1">
        <v>0</v>
      </c>
      <c r="P1" s="165" t="s">
        <v>14</v>
      </c>
      <c r="Q1" s="169"/>
    </row>
    <row r="2" spans="1:29" ht="15.75" customHeight="1">
      <c r="B2" s="4" t="s">
        <v>21</v>
      </c>
      <c r="C2" s="31"/>
      <c r="D2" s="31"/>
      <c r="E2" s="31"/>
      <c r="F2" s="31"/>
      <c r="P2" s="231" t="e">
        <f>IF(#REF!="N",#REF!,IF(#REF!="F",#REF!,#REF!))</f>
        <v>#REF!</v>
      </c>
      <c r="Q2" s="231" t="e">
        <f>P2</f>
        <v>#REF!</v>
      </c>
    </row>
    <row r="3" spans="1:29" ht="13">
      <c r="A3" s="31"/>
      <c r="B3" s="234" t="e">
        <f>#REF!</f>
        <v>#REF!</v>
      </c>
      <c r="C3" s="234" t="e">
        <f>#REF!</f>
        <v>#REF!</v>
      </c>
      <c r="D3" s="234" t="e">
        <f>#REF!</f>
        <v>#REF!</v>
      </c>
      <c r="E3" s="234" t="e">
        <f>#REF!</f>
        <v>#REF!</v>
      </c>
      <c r="F3" s="234" t="e">
        <f>#REF!</f>
        <v>#REF!</v>
      </c>
      <c r="G3" s="234" t="e">
        <f>#REF!</f>
        <v>#REF!</v>
      </c>
      <c r="H3" s="234" t="e">
        <f>#REF!</f>
        <v>#REF!</v>
      </c>
      <c r="I3" s="234" t="e">
        <f>#REF!</f>
        <v>#REF!</v>
      </c>
      <c r="J3" s="234" t="e">
        <f>#REF!</f>
        <v>#REF!</v>
      </c>
      <c r="K3" s="234" t="e">
        <f>#REF!</f>
        <v>#REF!</v>
      </c>
      <c r="L3" s="234" t="e">
        <f>#REF!</f>
        <v>#REF!</v>
      </c>
      <c r="M3" s="234" t="e">
        <f>#REF!</f>
        <v>#REF!</v>
      </c>
      <c r="N3" s="234" t="e">
        <f>#REF!</f>
        <v>#REF!</v>
      </c>
      <c r="O3" s="234" t="e">
        <f>#REF!</f>
        <v>#REF!</v>
      </c>
      <c r="P3" s="234" t="e">
        <f>#REF!</f>
        <v>#REF!</v>
      </c>
      <c r="Q3" s="234" t="e">
        <f>#REF!</f>
        <v>#REF!</v>
      </c>
      <c r="AC3" s="440" t="s">
        <v>55</v>
      </c>
    </row>
    <row r="4" spans="1:29" ht="15.75" customHeight="1">
      <c r="B4" s="144" t="s">
        <v>71</v>
      </c>
      <c r="C4" s="48" t="s">
        <v>7</v>
      </c>
      <c r="D4" s="48">
        <v>0</v>
      </c>
      <c r="E4" s="48">
        <v>2356.29888350182</v>
      </c>
      <c r="F4" s="143">
        <f>IF(C4=0,0,E4)</f>
        <v>2356.29888350182</v>
      </c>
      <c r="G4" s="143">
        <f>F4</f>
        <v>2356.29888350182</v>
      </c>
      <c r="H4" s="143"/>
      <c r="I4" s="143">
        <f>F4</f>
        <v>2356.29888350182</v>
      </c>
      <c r="J4" s="143"/>
      <c r="K4" s="143"/>
      <c r="L4" s="143"/>
      <c r="M4" s="143"/>
      <c r="N4" s="143">
        <f>F4</f>
        <v>2356.29888350182</v>
      </c>
      <c r="O4" s="143">
        <v>0</v>
      </c>
      <c r="P4" s="232" t="e">
        <f ca="1">figintl(F4,1,D4,"X",#REF!)</f>
        <v>#NAME?</v>
      </c>
      <c r="Q4" s="44" t="str">
        <f>B4</f>
        <v>FY 2021</v>
      </c>
      <c r="AC4" s="440" t="s">
        <v>56</v>
      </c>
    </row>
    <row r="5" spans="1:29" ht="15.75" customHeight="1">
      <c r="B5" s="146" t="s">
        <v>134</v>
      </c>
      <c r="C5" s="42" t="s">
        <v>14</v>
      </c>
      <c r="D5" s="42">
        <v>0</v>
      </c>
      <c r="E5" s="42">
        <v>-39.259831766137779</v>
      </c>
      <c r="F5" s="17">
        <f t="shared" ref="F5:F11" si="0">IF(C5=0,0,E5)</f>
        <v>-39.259831766137779</v>
      </c>
      <c r="G5" s="17">
        <f>G4+F5</f>
        <v>2317.0390517356823</v>
      </c>
      <c r="H5" s="17">
        <f>IF(G4&gt;0,IF(F5&gt;0,G4,MAX(G4+F5,0)),IF(F5&lt;0,G4,-MAX(-G4-F5,0)))</f>
        <v>2317.0390517356823</v>
      </c>
      <c r="I5" s="17"/>
      <c r="J5" s="17">
        <f>IF(F5&lt;0,IF(G4&gt;0,IF(-F5&gt;G4,G4,-F5),0),0)</f>
        <v>39.259831766137779</v>
      </c>
      <c r="K5" s="17">
        <f>IF(F5&lt;0,IF(G4&gt;0,IF(-F5&gt;G4,F5+G4,0),F5),0)</f>
        <v>0</v>
      </c>
      <c r="L5" s="17">
        <f>IF(F5&gt;0,IF(G4&gt;0,F5,IF(F5&gt;-G4,F5+G4,0)),0)</f>
        <v>0</v>
      </c>
      <c r="M5" s="17">
        <f>IF(F5&gt;0,IF(G4&lt;0,IF(F5&gt;-G4,G4,-F5),0),0)</f>
        <v>0</v>
      </c>
      <c r="N5" s="17">
        <f>IF(F5&gt;0,G5,G4)</f>
        <v>2356.29888350182</v>
      </c>
      <c r="O5" s="17">
        <f>IF(F5&gt;0,G4,G5)</f>
        <v>2317.0390517356823</v>
      </c>
      <c r="P5" s="233" t="e">
        <f ca="1">IF(P$1="+X",figintl(F5,1,D5,P$1,#REF!),IF(P$1="+%",figintl(F5/#REF!,1,D5,P$1,#REF!),""))</f>
        <v>#NAME?</v>
      </c>
      <c r="Q5" s="26" t="str">
        <f>B5&amp;IF(Q$1="+X","
"&amp;figintl(F5,1,D5,Q$1,#REF!),IF(Q$1="+%","
"&amp;figintl(F5/#REF!,1,D5,Q$1,#REF!),""))</f>
        <v>Scope</v>
      </c>
      <c r="AC5" s="440" t="s">
        <v>57</v>
      </c>
    </row>
    <row r="6" spans="1:29" ht="15.75" customHeight="1">
      <c r="B6" s="146" t="s">
        <v>135</v>
      </c>
      <c r="C6" s="42" t="s">
        <v>14</v>
      </c>
      <c r="D6" s="42">
        <v>0</v>
      </c>
      <c r="E6" s="42">
        <v>192.265925939998</v>
      </c>
      <c r="F6" s="17">
        <f t="shared" si="0"/>
        <v>192.265925939998</v>
      </c>
      <c r="G6" s="17">
        <f t="shared" ref="G6:G12" si="1">G5+F6</f>
        <v>2509.3049776756802</v>
      </c>
      <c r="H6" s="17">
        <f t="shared" ref="H6:H11" si="2">IF(G5&gt;0,IF(F6&gt;0,G5,MAX(G5+F6,0)),IF(F6&lt;0,G5,-MAX(-G5-F6,0)))</f>
        <v>2317.0390517356823</v>
      </c>
      <c r="I6" s="17"/>
      <c r="J6" s="17">
        <f t="shared" ref="J6:J11" si="3">IF(F6&lt;0,IF(G5&gt;0,IF(-F6&gt;G5,G5,-F6),0),0)</f>
        <v>0</v>
      </c>
      <c r="K6" s="17">
        <f t="shared" ref="K6:K11" si="4">IF(F6&lt;0,IF(G5&gt;0,IF(-F6&gt;G5,F6+G5,0),F6),0)</f>
        <v>0</v>
      </c>
      <c r="L6" s="17">
        <f t="shared" ref="L6:L11" si="5">IF(F6&gt;0,IF(G5&gt;0,F6,IF(F6&gt;-G5,F6+G5,0)),0)</f>
        <v>192.265925939998</v>
      </c>
      <c r="M6" s="17">
        <f t="shared" ref="M6:M11" si="6">IF(F6&gt;0,IF(G5&lt;0,IF(F6&gt;-G5,G5,-F6),0),0)</f>
        <v>0</v>
      </c>
      <c r="N6" s="17">
        <f t="shared" ref="N6:N11" si="7">IF(F6&gt;0,G6,G5)</f>
        <v>2509.3049776756802</v>
      </c>
      <c r="O6" s="17">
        <f t="shared" ref="O6:O11" si="8">IF(F6&gt;0,G5,G6)</f>
        <v>2317.0390517356823</v>
      </c>
      <c r="P6" s="233" t="e">
        <f ca="1">IF(P$1="+X",figintl(F6,1,D6,P$1,#REF!),IF(P$1="+%",figintl(F6/#REF!,1,D6,P$1,#REF!),""))</f>
        <v>#NAME?</v>
      </c>
      <c r="Q6" s="26" t="str">
        <f>B6&amp;IF(Q$1="+X","
"&amp;figintl(F6,1,D6,Q$1,#REF!),IF(Q$1="+%","
"&amp;figintl(F6/#REF!,1,D6,Q$1,#REF!),""))</f>
        <v>Forex
conversion</v>
      </c>
    </row>
    <row r="7" spans="1:29" ht="15.75" customHeight="1">
      <c r="B7" s="146" t="s">
        <v>136</v>
      </c>
      <c r="C7" s="42" t="s">
        <v>14</v>
      </c>
      <c r="D7" s="42">
        <v>0</v>
      </c>
      <c r="E7" s="442">
        <v>245.49380910483319</v>
      </c>
      <c r="F7" s="17">
        <f t="shared" si="0"/>
        <v>245.49380910483319</v>
      </c>
      <c r="G7" s="17">
        <f t="shared" si="1"/>
        <v>2754.7987867805132</v>
      </c>
      <c r="H7" s="17">
        <f t="shared" si="2"/>
        <v>2509.3049776756802</v>
      </c>
      <c r="I7" s="17"/>
      <c r="J7" s="17">
        <f t="shared" si="3"/>
        <v>0</v>
      </c>
      <c r="K7" s="17">
        <f t="shared" si="4"/>
        <v>0</v>
      </c>
      <c r="L7" s="17">
        <f t="shared" si="5"/>
        <v>245.49380910483319</v>
      </c>
      <c r="M7" s="17">
        <f t="shared" si="6"/>
        <v>0</v>
      </c>
      <c r="N7" s="17">
        <f t="shared" si="7"/>
        <v>2754.7987867805132</v>
      </c>
      <c r="O7" s="17">
        <f t="shared" si="8"/>
        <v>2509.3049776756802</v>
      </c>
      <c r="P7" s="233" t="e">
        <f ca="1">IF(P$1="+X",figintl(F7,1,D7,P$1,#REF!),IF(P$1="+%",figintl(F7/#REF!,1,D7,P$1,#REF!),""))</f>
        <v>#NAME?</v>
      </c>
      <c r="Q7" s="26" t="str">
        <f>B7&amp;IF(Q$1="+X","
"&amp;figintl(F7,1,D7,Q$1,#REF!),IF(Q$1="+%","
"&amp;figintl(F7/#REF!,1,D7,Q$1,#REF!),""))</f>
        <v>Volume
&amp; mix</v>
      </c>
    </row>
    <row r="8" spans="1:29" ht="15.75" customHeight="1">
      <c r="B8" s="146" t="s">
        <v>140</v>
      </c>
      <c r="C8" s="42" t="s">
        <v>14</v>
      </c>
      <c r="D8" s="42">
        <v>0</v>
      </c>
      <c r="E8" s="442">
        <v>1001.212</v>
      </c>
      <c r="F8" s="17">
        <f t="shared" si="0"/>
        <v>1001.212</v>
      </c>
      <c r="G8" s="17">
        <f t="shared" si="1"/>
        <v>3756.0107867805132</v>
      </c>
      <c r="H8" s="17">
        <f t="shared" si="2"/>
        <v>2754.7987867805132</v>
      </c>
      <c r="I8" s="17"/>
      <c r="J8" s="17">
        <f t="shared" si="3"/>
        <v>0</v>
      </c>
      <c r="K8" s="17">
        <f t="shared" si="4"/>
        <v>0</v>
      </c>
      <c r="L8" s="17">
        <f t="shared" si="5"/>
        <v>1001.212</v>
      </c>
      <c r="M8" s="17">
        <f t="shared" si="6"/>
        <v>0</v>
      </c>
      <c r="N8" s="17">
        <f t="shared" si="7"/>
        <v>3756.0107867805132</v>
      </c>
      <c r="O8" s="17">
        <f t="shared" si="8"/>
        <v>2754.7987867805132</v>
      </c>
      <c r="P8" s="233" t="e">
        <f ca="1">IF(P$1="+X",figintl(F8,1,D8,P$1,#REF!),IF(P$1="+%",figintl(F8/#REF!,1,D8,P$1,#REF!),""))</f>
        <v>#NAME?</v>
      </c>
      <c r="Q8" s="26" t="str">
        <f>B8&amp;IF(Q$1="+X","
"&amp;figintl(F8,1,D8,Q$1,#REF!),IF(Q$1="+%","
"&amp;figintl(F8/#REF!,1,D8,Q$1,#REF!),""))</f>
        <v>Net
pricing</v>
      </c>
    </row>
    <row r="9" spans="1:29" ht="15.75" customHeight="1">
      <c r="B9" s="146" t="s">
        <v>141</v>
      </c>
      <c r="C9" s="42" t="s">
        <v>14</v>
      </c>
      <c r="D9" s="42">
        <v>0</v>
      </c>
      <c r="E9" s="442">
        <v>-384.32922944676966</v>
      </c>
      <c r="F9" s="17">
        <f t="shared" si="0"/>
        <v>-384.32922944676966</v>
      </c>
      <c r="G9" s="17">
        <f t="shared" si="1"/>
        <v>3371.6815573337435</v>
      </c>
      <c r="H9" s="17">
        <f t="shared" si="2"/>
        <v>3371.6815573337435</v>
      </c>
      <c r="I9" s="17"/>
      <c r="J9" s="17">
        <f t="shared" si="3"/>
        <v>384.32922944676966</v>
      </c>
      <c r="K9" s="17">
        <f t="shared" si="4"/>
        <v>0</v>
      </c>
      <c r="L9" s="17">
        <f t="shared" si="5"/>
        <v>0</v>
      </c>
      <c r="M9" s="17">
        <f t="shared" si="6"/>
        <v>0</v>
      </c>
      <c r="N9" s="17">
        <f t="shared" si="7"/>
        <v>3756.0107867805132</v>
      </c>
      <c r="O9" s="17">
        <f t="shared" si="8"/>
        <v>3371.6815573337435</v>
      </c>
      <c r="P9" s="233" t="e">
        <f ca="1">IF(P$1="+X",figintl(F9,1,D9,P$1,#REF!),IF(P$1="+%",figintl(F9/#REF!,1,D9,P$1,#REF!),""))</f>
        <v>#NAME?</v>
      </c>
      <c r="Q9" s="26" t="str">
        <f>B9&amp;IF(Q$1="+X","
"&amp;figintl(F9,1,D9,Q$1,#REF!),IF(Q$1="+%","
"&amp;figintl(F9/#REF!,1,D9,Q$1,#REF!),""))</f>
        <v>Fixed
costs</v>
      </c>
    </row>
    <row r="10" spans="1:29" ht="15.75" hidden="1" customHeight="1">
      <c r="B10" s="146" t="s">
        <v>138</v>
      </c>
      <c r="C10" s="42">
        <v>0</v>
      </c>
      <c r="D10" s="42">
        <v>0</v>
      </c>
      <c r="E10" s="442">
        <v>0</v>
      </c>
      <c r="F10" s="17">
        <f t="shared" si="0"/>
        <v>0</v>
      </c>
      <c r="G10" s="17">
        <f t="shared" si="1"/>
        <v>3371.6815573337435</v>
      </c>
      <c r="H10" s="17">
        <f t="shared" si="2"/>
        <v>3371.6815573337435</v>
      </c>
      <c r="I10" s="17"/>
      <c r="J10" s="17">
        <f t="shared" si="3"/>
        <v>0</v>
      </c>
      <c r="K10" s="17">
        <f t="shared" si="4"/>
        <v>0</v>
      </c>
      <c r="L10" s="17">
        <f t="shared" si="5"/>
        <v>0</v>
      </c>
      <c r="M10" s="17">
        <f t="shared" si="6"/>
        <v>0</v>
      </c>
      <c r="N10" s="17">
        <f t="shared" si="7"/>
        <v>3371.6815573337435</v>
      </c>
      <c r="O10" s="17">
        <f t="shared" si="8"/>
        <v>3371.6815573337435</v>
      </c>
      <c r="P10" s="233" t="e">
        <f ca="1">IF(P$1="+X",figintl(F10,1,D10,P$1,#REF!),IF(P$1="+%",figintl(F10/#REF!,1,D10,P$1,#REF!),""))</f>
        <v>#NAME?</v>
      </c>
      <c r="Q10" s="26" t="str">
        <f>B10&amp;IF(Q$1="+X","
"&amp;figintl(F10,1,D10,Q$1,#REF!),IF(Q$1="+%","
"&amp;figintl(F10/#REF!,1,D10,Q$1,#REF!),""))</f>
        <v>FP</v>
      </c>
    </row>
    <row r="11" spans="1:29" ht="15.75" customHeight="1">
      <c r="B11" s="146" t="s">
        <v>54</v>
      </c>
      <c r="C11" s="42" t="s">
        <v>14</v>
      </c>
      <c r="D11" s="42">
        <v>0</v>
      </c>
      <c r="E11" s="442">
        <v>-143.13285172617361</v>
      </c>
      <c r="F11" s="17">
        <f t="shared" si="0"/>
        <v>-143.13285172617361</v>
      </c>
      <c r="G11" s="17">
        <f t="shared" si="1"/>
        <v>3228.5487056075699</v>
      </c>
      <c r="H11" s="17">
        <f t="shared" si="2"/>
        <v>3228.5487056075699</v>
      </c>
      <c r="I11" s="17"/>
      <c r="J11" s="17">
        <f t="shared" si="3"/>
        <v>143.13285172617361</v>
      </c>
      <c r="K11" s="17">
        <f t="shared" si="4"/>
        <v>0</v>
      </c>
      <c r="L11" s="17">
        <f t="shared" si="5"/>
        <v>0</v>
      </c>
      <c r="M11" s="17">
        <f t="shared" si="6"/>
        <v>0</v>
      </c>
      <c r="N11" s="17">
        <f t="shared" si="7"/>
        <v>3371.6815573337435</v>
      </c>
      <c r="O11" s="17">
        <f t="shared" si="8"/>
        <v>3228.5487056075699</v>
      </c>
      <c r="P11" s="233" t="e">
        <f ca="1">IF(P$1="+X",figintl(F11,1,D11,P$1,#REF!),IF(P$1="+%",figintl(F11/#REF!,1,D11,P$1,#REF!),""))</f>
        <v>#NAME?</v>
      </c>
      <c r="Q11" s="26" t="str">
        <f>B11&amp;IF(Q$1="+X","
"&amp;figintl(F11,1,D11,Q$1,#REF!),IF(Q$1="+%","
"&amp;figintl(F11/#REF!,1,D11,Q$1,#REF!),""))</f>
        <v>Other</v>
      </c>
    </row>
    <row r="12" spans="1:29" ht="15.75" customHeight="1">
      <c r="B12" s="144" t="s">
        <v>70</v>
      </c>
      <c r="C12" s="48" t="s">
        <v>7</v>
      </c>
      <c r="D12" s="48">
        <v>0</v>
      </c>
      <c r="E12" s="48">
        <v>3228.5487056075699</v>
      </c>
      <c r="F12" s="443">
        <f>IF(C12=0,0,E12)</f>
        <v>3228.5487056075699</v>
      </c>
      <c r="G12" s="143">
        <f t="shared" si="1"/>
        <v>6457.0974112151398</v>
      </c>
      <c r="H12" s="143"/>
      <c r="I12" s="143">
        <f>F12</f>
        <v>3228.5487056075699</v>
      </c>
      <c r="J12" s="143"/>
      <c r="K12" s="143"/>
      <c r="L12" s="143"/>
      <c r="M12" s="143"/>
      <c r="N12" s="143">
        <f>F12</f>
        <v>3228.5487056075699</v>
      </c>
      <c r="O12" s="143">
        <f>O4</f>
        <v>0</v>
      </c>
      <c r="P12" s="232" t="e">
        <f ca="1">figintl(F12,1,D12,"X",#REF!)</f>
        <v>#NAME?</v>
      </c>
      <c r="Q12" s="44" t="str">
        <f>B12</f>
        <v>FY 2022</v>
      </c>
    </row>
    <row r="13" spans="1:29" ht="15.75" customHeight="1">
      <c r="B13" s="27" t="s">
        <v>28</v>
      </c>
      <c r="C13" s="143" t="s">
        <v>15</v>
      </c>
      <c r="D13" s="143" t="e">
        <f>#REF!</f>
        <v>#REF!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25" t="e">
        <f ca="1">IF($C13="+X",figintl($F12-$F4,1,$D13,$C13,#REF!),IF($C13="+%",figintl($F12/$F4-1,1,$D13,$C13,#REF!),""))</f>
        <v>#NAME?</v>
      </c>
      <c r="Q13" s="44" t="e">
        <f ca="1">IF($C13="+X",figintl($F12-SUM($F4:$F6),1,$D13,$C13,#REF!),IF($C13="+%",figintl($F12/SUM($F4:$F6)-1,1,$D13,$C13,#REF!),""))</f>
        <v>#NAME?</v>
      </c>
    </row>
    <row r="14" spans="1:29" ht="15.75" customHeight="1">
      <c r="D14" s="12"/>
      <c r="E14" s="53"/>
      <c r="F14" s="53"/>
    </row>
    <row r="15" spans="1:29" ht="15.75" customHeight="1">
      <c r="D15" s="12"/>
      <c r="E15" s="441"/>
      <c r="F15" s="441"/>
    </row>
    <row r="16" spans="1:29" ht="15.75" customHeight="1">
      <c r="E16" s="441"/>
      <c r="G16" s="441"/>
      <c r="W16" s="439" t="s">
        <v>58</v>
      </c>
      <c r="X16" s="439"/>
      <c r="Y16" s="439"/>
      <c r="Z16" s="439"/>
    </row>
    <row r="17" spans="5:5" ht="15.75" customHeight="1">
      <c r="E17" s="24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4">
    <tabColor theme="5" tint="0.39997558519241921"/>
  </sheetPr>
  <dimension ref="A1:U54"/>
  <sheetViews>
    <sheetView topLeftCell="W1" zoomScale="80" zoomScaleNormal="80" workbookViewId="0">
      <selection activeCell="C33" sqref="C33"/>
    </sheetView>
  </sheetViews>
  <sheetFormatPr defaultColWidth="9.1796875" defaultRowHeight="25.5" customHeight="1" outlineLevelRow="1"/>
  <cols>
    <col min="1" max="1" width="3" style="350" customWidth="1"/>
    <col min="2" max="2" width="34.26953125" style="351" bestFit="1" customWidth="1"/>
    <col min="3" max="20" width="8.7265625" style="351" customWidth="1"/>
    <col min="21" max="21" width="48.81640625" style="352" customWidth="1"/>
    <col min="22" max="22" width="3" style="351" customWidth="1"/>
    <col min="23" max="30" width="10.7265625" style="351" customWidth="1"/>
    <col min="31" max="32" width="8.7265625" style="351" customWidth="1"/>
    <col min="33" max="33" width="3" style="351" customWidth="1"/>
    <col min="34" max="16384" width="9.1796875" style="351"/>
  </cols>
  <sheetData>
    <row r="1" spans="1:21" ht="12.5"/>
    <row r="2" spans="1:21" ht="13">
      <c r="A2" s="350" t="s">
        <v>17</v>
      </c>
      <c r="B2" s="353" t="s">
        <v>26</v>
      </c>
      <c r="C2" s="354"/>
      <c r="D2" s="354"/>
      <c r="E2" s="354"/>
      <c r="F2" s="354"/>
      <c r="R2" s="351" t="s">
        <v>48</v>
      </c>
      <c r="S2" s="351">
        <f>SIGN($E$5)</f>
        <v>1</v>
      </c>
      <c r="U2" s="355" t="s">
        <v>20</v>
      </c>
    </row>
    <row r="3" spans="1:21" ht="39">
      <c r="A3" s="356" t="s">
        <v>17</v>
      </c>
      <c r="B3" s="357" t="s">
        <v>5</v>
      </c>
      <c r="C3" s="357" t="s">
        <v>10</v>
      </c>
      <c r="D3" s="357" t="s">
        <v>8</v>
      </c>
      <c r="E3" s="357" t="s">
        <v>1</v>
      </c>
      <c r="F3" s="357" t="s">
        <v>18</v>
      </c>
      <c r="G3" s="357" t="s">
        <v>19</v>
      </c>
      <c r="H3" s="357" t="s">
        <v>2</v>
      </c>
      <c r="I3" s="357" t="s">
        <v>22</v>
      </c>
      <c r="J3" s="357" t="s">
        <v>23</v>
      </c>
      <c r="K3" s="357" t="s">
        <v>27</v>
      </c>
      <c r="L3" s="357" t="s">
        <v>42</v>
      </c>
      <c r="M3" s="357" t="s">
        <v>45</v>
      </c>
      <c r="N3" s="357" t="s">
        <v>44</v>
      </c>
      <c r="O3" s="357" t="s">
        <v>43</v>
      </c>
      <c r="P3" s="357" t="s">
        <v>47</v>
      </c>
      <c r="Q3" s="357" t="s">
        <v>46</v>
      </c>
      <c r="R3" s="358" t="s">
        <v>3</v>
      </c>
      <c r="S3" s="358" t="s">
        <v>4</v>
      </c>
      <c r="T3" s="358" t="s">
        <v>40</v>
      </c>
      <c r="U3" s="358" t="s">
        <v>41</v>
      </c>
    </row>
    <row r="4" spans="1:21" ht="12.5" hidden="1" outlineLevel="1">
      <c r="A4" s="356"/>
      <c r="B4" s="387">
        <v>0</v>
      </c>
      <c r="C4" s="387">
        <v>0</v>
      </c>
      <c r="D4" s="387">
        <v>0</v>
      </c>
      <c r="E4" s="387">
        <v>0</v>
      </c>
      <c r="F4" s="387">
        <v>0</v>
      </c>
      <c r="G4" s="387">
        <v>0</v>
      </c>
      <c r="H4" s="387">
        <v>0</v>
      </c>
      <c r="I4" s="387">
        <v>0</v>
      </c>
      <c r="J4" s="387">
        <v>0</v>
      </c>
      <c r="K4" s="387">
        <v>0</v>
      </c>
      <c r="L4" s="387">
        <v>0</v>
      </c>
      <c r="M4" s="387">
        <v>0</v>
      </c>
      <c r="N4" s="387">
        <v>0</v>
      </c>
      <c r="O4" s="387">
        <v>0</v>
      </c>
      <c r="P4" s="387">
        <v>0</v>
      </c>
      <c r="Q4" s="387">
        <v>0</v>
      </c>
      <c r="R4" s="387">
        <v>0</v>
      </c>
      <c r="S4" s="387">
        <v>0</v>
      </c>
      <c r="T4" s="387">
        <v>0</v>
      </c>
      <c r="U4" s="387">
        <v>0</v>
      </c>
    </row>
    <row r="5" spans="1:21" ht="12.5" collapsed="1">
      <c r="A5" s="350" t="str">
        <f>IF(OR(C5=0,C5="S",C5="+S"),0,C5)</f>
        <v>X</v>
      </c>
      <c r="B5" s="369" t="s">
        <v>142</v>
      </c>
      <c r="C5" s="388" t="s">
        <v>7</v>
      </c>
      <c r="D5" s="370">
        <v>0</v>
      </c>
      <c r="E5" s="389">
        <v>3228.5487056075699</v>
      </c>
      <c r="F5" s="390">
        <f>IF($C5="X",0,IF(AND(OR($C5="S",$C5="+S"),OR($C4="X",$C4="+X")),F4,G4))</f>
        <v>0</v>
      </c>
      <c r="G5" s="390">
        <f>F5+IF($C5=0,0,$E5)</f>
        <v>3228.5487056075699</v>
      </c>
      <c r="H5" s="390">
        <f>IF(F5=0,0,IF(SIGN(F5)=SIGN(G5),IF(SIGN(F5)&gt;0,MIN(F5:G5),MAX(F5:G5)),0))</f>
        <v>0</v>
      </c>
      <c r="I5" s="390">
        <f>IF(AND($C6="S",$C5="X"),IF($C6="S",$I6,0),IF(OR($C5="X",$C5="S"),E5,0))</f>
        <v>3228.5487056075699</v>
      </c>
      <c r="J5" s="390">
        <f t="shared" ref="J5:J29" si="0">IF(AND($C6="S",$C5="X"),IF($C7="S",$I7,0),0)</f>
        <v>0</v>
      </c>
      <c r="K5" s="390">
        <f t="shared" ref="K5:K29" si="1">IF(AND($C6="S",$C5="X"),IF($C8="S",$I8,0),0)</f>
        <v>0</v>
      </c>
      <c r="L5" s="390">
        <f>IF(AND($C6="+S",$C5="+X"),IF($C6="+S",$L6,0),IF(OR($C5="+X",$C5="+S"),IF($H5&gt;0,ABS(E5),IF($H5&lt;0,0,IF(E5=0,0,MAX($F5:$G5)))),0))</f>
        <v>0</v>
      </c>
      <c r="M5" s="390">
        <f t="shared" ref="M5:M29" si="2">IF(AND($C6="+S",$C5="+X"),IF($C7="+S",$L7,0),0)</f>
        <v>0</v>
      </c>
      <c r="N5" s="390">
        <f t="shared" ref="N5:N29" si="3">IF(AND($C6="+S",$C5="+X"),IF($C8="+S",$L8,0),0)</f>
        <v>0</v>
      </c>
      <c r="O5" s="390">
        <f>IF(AND($C6="+S",$C5="+X"),IF($C6="+S",$O6,0),IF(OR($C5="+X",$C5="+S"),IF($H5&gt;0,0,IF($H5&lt;0,-ABS(E5),IF(E5=0,0,MIN($F5:$G5)))),0))</f>
        <v>0</v>
      </c>
      <c r="P5" s="390">
        <f t="shared" ref="P5:P29" si="4">IF(AND($C6="+S",$C5="+X"),IF($C7="+S",$O7,0),0)</f>
        <v>0</v>
      </c>
      <c r="Q5" s="390">
        <f t="shared" ref="Q5:Q29" si="5">IF(AND($C6="+S",$C5="+X"),IF($C8="+S",$O8,0),0)</f>
        <v>0</v>
      </c>
      <c r="R5" s="390">
        <f>IF($S$2&lt;0,MIN(F5:G5),MAX(F5:G5))</f>
        <v>3228.5487056075699</v>
      </c>
      <c r="S5" s="390">
        <f>IF($S$2&lt;0,MAX(F5:G5),MIN(F5:G5))</f>
        <v>0</v>
      </c>
      <c r="T5" s="390" t="e">
        <f ca="1">figintl(E5,1,D5,"X",#REF!)</f>
        <v>#NAME?</v>
      </c>
      <c r="U5" s="390" t="str">
        <f t="shared" ref="U5:U32" si="6">IF(OR($C5="S",$C5="+S"),$B5&amp;" "&amp;$T5,"")&amp;IF(OR($C5="X",$C5="+X"),$B5&amp;IF(OR($C6="S",$C6="+S"),":
"&amp;U6&amp;IF(OR($C7="S",$C7="+S"),"
"&amp;U7,"")&amp;IF(OR($C8="S",$C8="+S"),"
"&amp;U8,""),""),"")</f>
        <v xml:space="preserve">Underlying
EBITDA
</v>
      </c>
    </row>
    <row r="6" spans="1:21" ht="12.5">
      <c r="A6" s="350" t="str">
        <f t="shared" ref="A6:A20" si="7">IF(OR(C6=0,C6="S",C6="+S"),0,C6)</f>
        <v>+X</v>
      </c>
      <c r="B6" s="377" t="s">
        <v>76</v>
      </c>
      <c r="C6" s="378" t="s">
        <v>14</v>
      </c>
      <c r="D6" s="379">
        <v>0</v>
      </c>
      <c r="E6" s="391">
        <v>-1021.89</v>
      </c>
      <c r="F6" s="380">
        <f t="shared" ref="F6:F29" si="8">IF($C6="X",0,IF(AND(OR($C6="S",$C6="+S"),OR($C5="X",$C5="+X")),F5,G5))</f>
        <v>3228.5487056075699</v>
      </c>
      <c r="G6" s="380">
        <f t="shared" ref="G6:G29" si="9">F6+IF($C6=0,0,$E6)</f>
        <v>2206.65870560757</v>
      </c>
      <c r="H6" s="380">
        <f t="shared" ref="H6:H16" si="10">IF(F6=0,0,IF(SIGN(F6)=SIGN(G6),IF(SIGN(F6)&gt;0,MIN(F6:G6),MAX(F6:G6)),0))</f>
        <v>2206.65870560757</v>
      </c>
      <c r="I6" s="380">
        <f t="shared" ref="I6:I16" si="11">IF(AND($C7="S",$C6="X"),IF($C7="S",$I7,0),IF(OR($C6="X",$C6="S"),E6,0))</f>
        <v>0</v>
      </c>
      <c r="J6" s="380">
        <f t="shared" si="0"/>
        <v>0</v>
      </c>
      <c r="K6" s="380">
        <f t="shared" si="1"/>
        <v>0</v>
      </c>
      <c r="L6" s="380">
        <f t="shared" ref="L6:L16" si="12">IF(AND($C7="+S",$C6="+X"),IF($C7="+S",$L7,0),IF(OR($C6="+X",$C6="+S"),IF($H6&gt;0,ABS(E6),IF($H6&lt;0,0,IF(E6=0,0,MAX($F6:$G6)))),0))</f>
        <v>1021.89</v>
      </c>
      <c r="M6" s="380">
        <f t="shared" si="2"/>
        <v>0</v>
      </c>
      <c r="N6" s="380">
        <f t="shared" si="3"/>
        <v>0</v>
      </c>
      <c r="O6" s="380">
        <f t="shared" ref="O6:O16" si="13">IF(AND($C7="+S",$C6="+X"),IF($C7="+S",$O7,0),IF(OR($C6="+X",$C6="+S"),IF($H6&gt;0,0,IF($H6&lt;0,-ABS(E6),IF(E6=0,0,MIN($F6:$G6)))),0))</f>
        <v>0</v>
      </c>
      <c r="P6" s="380">
        <f t="shared" si="4"/>
        <v>0</v>
      </c>
      <c r="Q6" s="380">
        <f t="shared" si="5"/>
        <v>0</v>
      </c>
      <c r="R6" s="380">
        <f t="shared" ref="R6:R16" si="14">IF($S$2&lt;0,MIN(F6:G6),MAX(F6:G6))</f>
        <v>3228.5487056075699</v>
      </c>
      <c r="S6" s="380">
        <f t="shared" ref="S6:S16" si="15">IF($S$2&lt;0,MAX(F6:G6),MIN(F6:G6))</f>
        <v>2206.65870560757</v>
      </c>
      <c r="T6" s="380" t="e">
        <f ca="1">figintl(E6,1,D6,"X",#REF!)</f>
        <v>#NAME?</v>
      </c>
      <c r="U6" s="380" t="str">
        <f t="shared" si="6"/>
        <v>Capex</v>
      </c>
    </row>
    <row r="7" spans="1:21" ht="12.5">
      <c r="A7" s="350" t="str">
        <f t="shared" si="7"/>
        <v>+X</v>
      </c>
      <c r="B7" s="360" t="s">
        <v>143</v>
      </c>
      <c r="C7" s="361" t="s">
        <v>14</v>
      </c>
      <c r="D7" s="362">
        <v>0</v>
      </c>
      <c r="E7" s="399">
        <v>0</v>
      </c>
      <c r="F7" s="392">
        <f t="shared" si="8"/>
        <v>2206.65870560757</v>
      </c>
      <c r="G7" s="392">
        <f t="shared" si="9"/>
        <v>2206.65870560757</v>
      </c>
      <c r="H7" s="392">
        <f t="shared" si="10"/>
        <v>2206.65870560757</v>
      </c>
      <c r="I7" s="392">
        <f>IF(AND($C8="S",$C7="X"),IF($C8="S",$I8,0),IF(OR($C7="X",$C7="S"),E7,0))</f>
        <v>0</v>
      </c>
      <c r="J7" s="392">
        <f>IF(AND($C8="S",$C7="X"),IF($C9="S",$I9,0),0)</f>
        <v>0</v>
      </c>
      <c r="K7" s="392">
        <f>IF(AND($C8="S",$C7="X"),IF($C9="S",$I9,0),0)</f>
        <v>0</v>
      </c>
      <c r="L7" s="392">
        <f t="shared" si="12"/>
        <v>0</v>
      </c>
      <c r="M7" s="392">
        <f t="shared" si="2"/>
        <v>0</v>
      </c>
      <c r="N7" s="392">
        <f t="shared" si="3"/>
        <v>0</v>
      </c>
      <c r="O7" s="392">
        <f t="shared" si="13"/>
        <v>0</v>
      </c>
      <c r="P7" s="392">
        <f t="shared" si="4"/>
        <v>0</v>
      </c>
      <c r="Q7" s="392">
        <f t="shared" si="5"/>
        <v>0</v>
      </c>
      <c r="R7" s="392">
        <f t="shared" si="14"/>
        <v>2206.65870560757</v>
      </c>
      <c r="S7" s="392">
        <f t="shared" si="15"/>
        <v>2206.65870560757</v>
      </c>
      <c r="T7" s="392" t="e">
        <f ca="1">figintl(E7,1,D7,"X",#REF!)</f>
        <v>#NAME?</v>
      </c>
      <c r="U7" s="392" t="str">
        <f t="shared" si="6"/>
        <v>Working
capital</v>
      </c>
    </row>
    <row r="8" spans="1:21" s="372" customFormat="1" ht="12.5" hidden="1" outlineLevel="1">
      <c r="A8" s="394">
        <f t="shared" si="7"/>
        <v>0</v>
      </c>
      <c r="B8" s="365" t="s">
        <v>144</v>
      </c>
      <c r="C8" s="366">
        <v>0</v>
      </c>
      <c r="D8" s="367">
        <v>0</v>
      </c>
      <c r="E8" s="395">
        <v>0</v>
      </c>
      <c r="F8" s="396">
        <f t="shared" si="8"/>
        <v>2206.65870560757</v>
      </c>
      <c r="G8" s="396">
        <f t="shared" si="9"/>
        <v>2206.65870560757</v>
      </c>
      <c r="H8" s="396">
        <f t="shared" si="10"/>
        <v>2206.65870560757</v>
      </c>
      <c r="I8" s="396">
        <f>IF(AND($C9="S",$C8="X"),IF($C9="S",$I9,0),IF(OR($C8="X",$C8="S"),E8,0))</f>
        <v>0</v>
      </c>
      <c r="J8" s="396">
        <f t="shared" si="0"/>
        <v>0</v>
      </c>
      <c r="K8" s="396">
        <f t="shared" si="1"/>
        <v>0</v>
      </c>
      <c r="L8" s="396">
        <f t="shared" si="12"/>
        <v>0</v>
      </c>
      <c r="M8" s="396">
        <f t="shared" si="2"/>
        <v>0</v>
      </c>
      <c r="N8" s="396">
        <f t="shared" si="3"/>
        <v>0</v>
      </c>
      <c r="O8" s="396">
        <f t="shared" si="13"/>
        <v>0</v>
      </c>
      <c r="P8" s="396">
        <f t="shared" si="4"/>
        <v>0</v>
      </c>
      <c r="Q8" s="396">
        <f t="shared" si="5"/>
        <v>0</v>
      </c>
      <c r="R8" s="396">
        <f t="shared" si="14"/>
        <v>2206.65870560757</v>
      </c>
      <c r="S8" s="396">
        <f t="shared" si="15"/>
        <v>2206.65870560757</v>
      </c>
      <c r="T8" s="396" t="e">
        <f ca="1">figintl(E8,1,D8,"X",#REF!)</f>
        <v>#NAME?</v>
      </c>
      <c r="U8" s="396" t="str">
        <f t="shared" si="6"/>
        <v/>
      </c>
    </row>
    <row r="9" spans="1:21" s="372" customFormat="1" ht="12.5" hidden="1" outlineLevel="1">
      <c r="A9" s="394">
        <f t="shared" si="7"/>
        <v>0</v>
      </c>
      <c r="B9" s="373" t="s">
        <v>145</v>
      </c>
      <c r="C9" s="374">
        <v>0</v>
      </c>
      <c r="D9" s="375">
        <v>0</v>
      </c>
      <c r="E9" s="397">
        <v>0</v>
      </c>
      <c r="F9" s="398">
        <f t="shared" si="8"/>
        <v>2206.65870560757</v>
      </c>
      <c r="G9" s="398">
        <f t="shared" si="9"/>
        <v>2206.65870560757</v>
      </c>
      <c r="H9" s="398">
        <f t="shared" si="10"/>
        <v>2206.65870560757</v>
      </c>
      <c r="I9" s="398">
        <f t="shared" si="11"/>
        <v>0</v>
      </c>
      <c r="J9" s="398">
        <f t="shared" si="0"/>
        <v>0</v>
      </c>
      <c r="K9" s="398">
        <f t="shared" si="1"/>
        <v>0</v>
      </c>
      <c r="L9" s="398">
        <f t="shared" si="12"/>
        <v>0</v>
      </c>
      <c r="M9" s="398">
        <f t="shared" si="2"/>
        <v>0</v>
      </c>
      <c r="N9" s="398">
        <f t="shared" si="3"/>
        <v>0</v>
      </c>
      <c r="O9" s="398">
        <f t="shared" si="13"/>
        <v>0</v>
      </c>
      <c r="P9" s="398">
        <f t="shared" si="4"/>
        <v>0</v>
      </c>
      <c r="Q9" s="398">
        <f t="shared" si="5"/>
        <v>0</v>
      </c>
      <c r="R9" s="398">
        <f t="shared" si="14"/>
        <v>2206.65870560757</v>
      </c>
      <c r="S9" s="398">
        <f t="shared" si="15"/>
        <v>2206.65870560757</v>
      </c>
      <c r="T9" s="398" t="e">
        <f ca="1">figintl(E9,1,D9,"X",#REF!)</f>
        <v>#NAME?</v>
      </c>
      <c r="U9" s="398" t="str">
        <f t="shared" si="6"/>
        <v/>
      </c>
    </row>
    <row r="10" spans="1:21" ht="12.5" collapsed="1">
      <c r="A10" s="350" t="str">
        <f t="shared" si="7"/>
        <v>+X</v>
      </c>
      <c r="B10" s="377" t="s">
        <v>146</v>
      </c>
      <c r="C10" s="378" t="s">
        <v>14</v>
      </c>
      <c r="D10" s="379">
        <v>0</v>
      </c>
      <c r="E10" s="391">
        <v>0</v>
      </c>
      <c r="F10" s="380">
        <f t="shared" si="8"/>
        <v>2206.65870560757</v>
      </c>
      <c r="G10" s="380">
        <f t="shared" si="9"/>
        <v>2206.65870560757</v>
      </c>
      <c r="H10" s="380">
        <f t="shared" si="10"/>
        <v>2206.65870560757</v>
      </c>
      <c r="I10" s="380">
        <f t="shared" si="11"/>
        <v>0</v>
      </c>
      <c r="J10" s="380">
        <f t="shared" si="0"/>
        <v>0</v>
      </c>
      <c r="K10" s="380">
        <f t="shared" si="1"/>
        <v>0</v>
      </c>
      <c r="L10" s="380">
        <f t="shared" si="12"/>
        <v>0</v>
      </c>
      <c r="M10" s="380">
        <f t="shared" si="2"/>
        <v>0</v>
      </c>
      <c r="N10" s="380">
        <f t="shared" si="3"/>
        <v>0</v>
      </c>
      <c r="O10" s="380">
        <f t="shared" si="13"/>
        <v>0</v>
      </c>
      <c r="P10" s="380">
        <f t="shared" si="4"/>
        <v>0</v>
      </c>
      <c r="Q10" s="380">
        <f t="shared" si="5"/>
        <v>0</v>
      </c>
      <c r="R10" s="380">
        <f t="shared" si="14"/>
        <v>2206.65870560757</v>
      </c>
      <c r="S10" s="380">
        <f t="shared" si="15"/>
        <v>2206.65870560757</v>
      </c>
      <c r="T10" s="380" t="e">
        <f ca="1">figintl(E10,1,D10,"X",#REF!)</f>
        <v>#NAME?</v>
      </c>
      <c r="U10" s="380" t="str">
        <f t="shared" si="6"/>
        <v>Taxes</v>
      </c>
    </row>
    <row r="11" spans="1:21" ht="12.5">
      <c r="A11" s="350" t="str">
        <f t="shared" si="7"/>
        <v>+X</v>
      </c>
      <c r="B11" s="360" t="s">
        <v>147</v>
      </c>
      <c r="C11" s="361" t="s">
        <v>14</v>
      </c>
      <c r="D11" s="362">
        <v>0</v>
      </c>
      <c r="E11" s="399">
        <v>0</v>
      </c>
      <c r="F11" s="392">
        <f t="shared" si="8"/>
        <v>2206.65870560757</v>
      </c>
      <c r="G11" s="392">
        <f t="shared" si="9"/>
        <v>2206.65870560757</v>
      </c>
      <c r="H11" s="392">
        <f t="shared" si="10"/>
        <v>2206.65870560757</v>
      </c>
      <c r="I11" s="392">
        <f>IF(AND($C12="S",$C11="X"),IF($C12="S",$I12,0),IF(OR($C11="X",$C11="S"),E11,0))</f>
        <v>0</v>
      </c>
      <c r="J11" s="392">
        <f>IF(AND($C12="S",$C11="X"),IF($C13="S",$I13,0),0)</f>
        <v>0</v>
      </c>
      <c r="K11" s="392">
        <f>IF(AND($C12="S",$C11="X"),IF($C14="S",$I14,0),0)</f>
        <v>0</v>
      </c>
      <c r="L11" s="392">
        <f>IF(AND($C12="+S",$C11="+X"),IF($C12="+S",$L12,0),IF(OR($C11="+X",$C11="+S"),IF($H11&gt;0,ABS(E11),IF($H11&lt;0,0,IF(E11=0,0,MAX($F11:$G11)))),0))</f>
        <v>0</v>
      </c>
      <c r="M11" s="392">
        <f>IF(AND($C12="+S",$C11="+X"),IF($C13="+S",$L13,0),0)</f>
        <v>0</v>
      </c>
      <c r="N11" s="392">
        <f>IF(AND($C12="+S",$C11="+X"),IF($C14="+S",$L14,0),0)</f>
        <v>0</v>
      </c>
      <c r="O11" s="392">
        <f>IF(AND($C12="+S",$C11="+X"),IF($C12="+S",$O12,0),IF(OR($C11="+X",$C11="+S"),IF($H11&gt;0,0,IF($H11&lt;0,-ABS(E11),IF(E11=0,0,MIN($F11:$G11)))),0))</f>
        <v>0</v>
      </c>
      <c r="P11" s="392">
        <f t="shared" si="4"/>
        <v>0</v>
      </c>
      <c r="Q11" s="392">
        <f t="shared" si="5"/>
        <v>0</v>
      </c>
      <c r="R11" s="392">
        <f t="shared" si="14"/>
        <v>2206.65870560757</v>
      </c>
      <c r="S11" s="392">
        <f t="shared" si="15"/>
        <v>2206.65870560757</v>
      </c>
      <c r="T11" s="392" t="e">
        <f ca="1">figintl(E11,1,D11,"X",#REF!)</f>
        <v>#NAME?</v>
      </c>
      <c r="U11" s="392" t="e">
        <f t="shared" ca="1" si="6"/>
        <v>#NAME?</v>
      </c>
    </row>
    <row r="12" spans="1:21" s="372" customFormat="1" ht="12.5" hidden="1" outlineLevel="1">
      <c r="A12" s="394">
        <f t="shared" si="7"/>
        <v>0</v>
      </c>
      <c r="B12" s="365" t="s">
        <v>148</v>
      </c>
      <c r="C12" s="366" t="s">
        <v>149</v>
      </c>
      <c r="D12" s="367">
        <v>0</v>
      </c>
      <c r="E12" s="395">
        <v>0</v>
      </c>
      <c r="F12" s="396">
        <f t="shared" si="8"/>
        <v>2206.65870560757</v>
      </c>
      <c r="G12" s="396">
        <f t="shared" si="9"/>
        <v>2206.65870560757</v>
      </c>
      <c r="H12" s="396">
        <f t="shared" si="10"/>
        <v>2206.65870560757</v>
      </c>
      <c r="I12" s="396">
        <f t="shared" si="11"/>
        <v>0</v>
      </c>
      <c r="J12" s="396">
        <f t="shared" si="0"/>
        <v>0</v>
      </c>
      <c r="K12" s="396">
        <f t="shared" si="1"/>
        <v>0</v>
      </c>
      <c r="L12" s="396">
        <f t="shared" si="12"/>
        <v>0</v>
      </c>
      <c r="M12" s="396">
        <f t="shared" si="2"/>
        <v>0</v>
      </c>
      <c r="N12" s="396">
        <f t="shared" si="3"/>
        <v>0</v>
      </c>
      <c r="O12" s="396">
        <f>IF(AND($C13="+S",$C12="+X"),IF($C13="+S",$O13,0),IF(OR($C12="+X",$C12="+S"),IF($H12&gt;0,0,IF($H12&lt;0,-ABS(E12),IF(E12=0,0,MIN($F12:$G12)))),0))</f>
        <v>0</v>
      </c>
      <c r="P12" s="396">
        <f t="shared" si="4"/>
        <v>0</v>
      </c>
      <c r="Q12" s="396">
        <f t="shared" si="5"/>
        <v>0</v>
      </c>
      <c r="R12" s="396">
        <f t="shared" si="14"/>
        <v>2206.65870560757</v>
      </c>
      <c r="S12" s="396">
        <f t="shared" si="15"/>
        <v>2206.65870560757</v>
      </c>
      <c r="T12" s="396" t="e">
        <f ca="1">figintl(E12,1,D12,"X",#REF!)</f>
        <v>#NAME?</v>
      </c>
      <c r="U12" s="396" t="e">
        <f t="shared" ca="1" si="6"/>
        <v>#NAME?</v>
      </c>
    </row>
    <row r="13" spans="1:21" s="372" customFormat="1" ht="12.5" hidden="1" outlineLevel="1">
      <c r="A13" s="394">
        <f t="shared" si="7"/>
        <v>0</v>
      </c>
      <c r="B13" s="365" t="s">
        <v>150</v>
      </c>
      <c r="C13" s="366" t="s">
        <v>149</v>
      </c>
      <c r="D13" s="367">
        <v>0</v>
      </c>
      <c r="E13" s="395">
        <v>0</v>
      </c>
      <c r="F13" s="396">
        <f t="shared" si="8"/>
        <v>2206.65870560757</v>
      </c>
      <c r="G13" s="396">
        <f t="shared" si="9"/>
        <v>2206.65870560757</v>
      </c>
      <c r="H13" s="396">
        <f t="shared" si="10"/>
        <v>2206.65870560757</v>
      </c>
      <c r="I13" s="396">
        <f t="shared" si="11"/>
        <v>0</v>
      </c>
      <c r="J13" s="396">
        <f t="shared" si="0"/>
        <v>0</v>
      </c>
      <c r="K13" s="396">
        <f t="shared" si="1"/>
        <v>0</v>
      </c>
      <c r="L13" s="396">
        <f t="shared" si="12"/>
        <v>0</v>
      </c>
      <c r="M13" s="396">
        <f t="shared" si="2"/>
        <v>0</v>
      </c>
      <c r="N13" s="396">
        <f t="shared" si="3"/>
        <v>0</v>
      </c>
      <c r="O13" s="396">
        <f t="shared" si="13"/>
        <v>0</v>
      </c>
      <c r="P13" s="396">
        <f t="shared" si="4"/>
        <v>0</v>
      </c>
      <c r="Q13" s="396">
        <f t="shared" si="5"/>
        <v>0</v>
      </c>
      <c r="R13" s="396">
        <f t="shared" si="14"/>
        <v>2206.65870560757</v>
      </c>
      <c r="S13" s="396">
        <f t="shared" si="15"/>
        <v>2206.65870560757</v>
      </c>
      <c r="T13" s="396" t="e">
        <f ca="1">figintl(E13,1,D13,"X",#REF!)</f>
        <v>#NAME?</v>
      </c>
      <c r="U13" s="396" t="e">
        <f t="shared" ca="1" si="6"/>
        <v>#NAME?</v>
      </c>
    </row>
    <row r="14" spans="1:21" s="372" customFormat="1" ht="12.5" hidden="1" outlineLevel="1">
      <c r="A14" s="394">
        <f t="shared" si="7"/>
        <v>0</v>
      </c>
      <c r="B14" s="373" t="s">
        <v>54</v>
      </c>
      <c r="C14" s="374" t="s">
        <v>149</v>
      </c>
      <c r="D14" s="375">
        <v>0</v>
      </c>
      <c r="E14" s="397">
        <v>0</v>
      </c>
      <c r="F14" s="398">
        <f t="shared" si="8"/>
        <v>2206.65870560757</v>
      </c>
      <c r="G14" s="398">
        <f t="shared" si="9"/>
        <v>2206.65870560757</v>
      </c>
      <c r="H14" s="398">
        <f t="shared" si="10"/>
        <v>2206.65870560757</v>
      </c>
      <c r="I14" s="398">
        <f t="shared" si="11"/>
        <v>0</v>
      </c>
      <c r="J14" s="398">
        <f t="shared" si="0"/>
        <v>0</v>
      </c>
      <c r="K14" s="398">
        <f t="shared" si="1"/>
        <v>0</v>
      </c>
      <c r="L14" s="398">
        <f t="shared" si="12"/>
        <v>0</v>
      </c>
      <c r="M14" s="398">
        <f t="shared" si="2"/>
        <v>0</v>
      </c>
      <c r="N14" s="398">
        <f t="shared" si="3"/>
        <v>0</v>
      </c>
      <c r="O14" s="398">
        <f t="shared" si="13"/>
        <v>0</v>
      </c>
      <c r="P14" s="398">
        <f t="shared" si="4"/>
        <v>0</v>
      </c>
      <c r="Q14" s="398">
        <f t="shared" si="5"/>
        <v>0</v>
      </c>
      <c r="R14" s="398">
        <f t="shared" si="14"/>
        <v>2206.65870560757</v>
      </c>
      <c r="S14" s="398">
        <f t="shared" si="15"/>
        <v>2206.65870560757</v>
      </c>
      <c r="T14" s="398" t="e">
        <f ca="1">figintl(E14,1,D14,"X",#REF!)</f>
        <v>#NAME?</v>
      </c>
      <c r="U14" s="398" t="e">
        <f t="shared" ca="1" si="6"/>
        <v>#NAME?</v>
      </c>
    </row>
    <row r="15" spans="1:21" ht="12.5" collapsed="1">
      <c r="A15" s="350" t="str">
        <f t="shared" si="7"/>
        <v>+X</v>
      </c>
      <c r="B15" s="377" t="s">
        <v>151</v>
      </c>
      <c r="C15" s="378" t="s">
        <v>14</v>
      </c>
      <c r="D15" s="379">
        <v>0</v>
      </c>
      <c r="E15" s="391">
        <v>-951.65870560757003</v>
      </c>
      <c r="F15" s="380">
        <f t="shared" si="8"/>
        <v>2206.65870560757</v>
      </c>
      <c r="G15" s="380">
        <f t="shared" si="9"/>
        <v>1255</v>
      </c>
      <c r="H15" s="380">
        <f t="shared" si="10"/>
        <v>1255</v>
      </c>
      <c r="I15" s="380">
        <f t="shared" si="11"/>
        <v>0</v>
      </c>
      <c r="J15" s="380">
        <f t="shared" si="0"/>
        <v>0</v>
      </c>
      <c r="K15" s="380">
        <f t="shared" si="1"/>
        <v>0</v>
      </c>
      <c r="L15" s="380">
        <f t="shared" si="12"/>
        <v>951.65870560757003</v>
      </c>
      <c r="M15" s="380">
        <f t="shared" si="2"/>
        <v>0</v>
      </c>
      <c r="N15" s="380">
        <f t="shared" si="3"/>
        <v>0</v>
      </c>
      <c r="O15" s="380">
        <f t="shared" si="13"/>
        <v>0</v>
      </c>
      <c r="P15" s="380">
        <f t="shared" si="4"/>
        <v>0</v>
      </c>
      <c r="Q15" s="380">
        <f t="shared" si="5"/>
        <v>0</v>
      </c>
      <c r="R15" s="380">
        <f t="shared" si="14"/>
        <v>2206.65870560757</v>
      </c>
      <c r="S15" s="380">
        <f t="shared" si="15"/>
        <v>1255</v>
      </c>
      <c r="T15" s="380" t="e">
        <f ca="1">figintl(E15,1,D15,"X",#REF!)</f>
        <v>#NAME?</v>
      </c>
      <c r="U15" s="380" t="str">
        <f t="shared" si="6"/>
        <v>Other FCF</v>
      </c>
    </row>
    <row r="16" spans="1:21" ht="12.5" hidden="1" outlineLevel="1">
      <c r="A16" s="350">
        <f t="shared" si="7"/>
        <v>0</v>
      </c>
      <c r="B16" s="369" t="s">
        <v>152</v>
      </c>
      <c r="C16" s="388">
        <v>0</v>
      </c>
      <c r="D16" s="370">
        <v>0</v>
      </c>
      <c r="E16" s="389">
        <v>1255</v>
      </c>
      <c r="F16" s="390">
        <f t="shared" si="8"/>
        <v>1255</v>
      </c>
      <c r="G16" s="390">
        <f t="shared" si="9"/>
        <v>1255</v>
      </c>
      <c r="H16" s="390">
        <f t="shared" si="10"/>
        <v>1255</v>
      </c>
      <c r="I16" s="390">
        <f t="shared" si="11"/>
        <v>0</v>
      </c>
      <c r="J16" s="390">
        <f t="shared" si="0"/>
        <v>0</v>
      </c>
      <c r="K16" s="390">
        <f t="shared" si="1"/>
        <v>0</v>
      </c>
      <c r="L16" s="390">
        <f t="shared" si="12"/>
        <v>0</v>
      </c>
      <c r="M16" s="390">
        <f t="shared" si="2"/>
        <v>0</v>
      </c>
      <c r="N16" s="390">
        <f t="shared" si="3"/>
        <v>0</v>
      </c>
      <c r="O16" s="390">
        <f t="shared" si="13"/>
        <v>0</v>
      </c>
      <c r="P16" s="390">
        <f t="shared" si="4"/>
        <v>0</v>
      </c>
      <c r="Q16" s="390">
        <f t="shared" si="5"/>
        <v>0</v>
      </c>
      <c r="R16" s="390">
        <f t="shared" si="14"/>
        <v>1255</v>
      </c>
      <c r="S16" s="390">
        <f t="shared" si="15"/>
        <v>1255</v>
      </c>
      <c r="T16" s="390" t="e">
        <f ca="1">figintl(E16,1,D16,"X",#REF!)</f>
        <v>#NAME?</v>
      </c>
      <c r="U16" s="390" t="str">
        <f t="shared" si="6"/>
        <v/>
      </c>
    </row>
    <row r="17" spans="1:21" ht="12.5" collapsed="1">
      <c r="A17" s="350" t="str">
        <f t="shared" si="7"/>
        <v>+X</v>
      </c>
      <c r="B17" s="360" t="s">
        <v>153</v>
      </c>
      <c r="C17" s="361" t="s">
        <v>14</v>
      </c>
      <c r="D17" s="362">
        <v>0</v>
      </c>
      <c r="E17" s="399">
        <v>-160.99999999999997</v>
      </c>
      <c r="F17" s="392">
        <f t="shared" si="8"/>
        <v>1255</v>
      </c>
      <c r="G17" s="392">
        <f t="shared" si="9"/>
        <v>1094</v>
      </c>
      <c r="H17" s="392">
        <f t="shared" ref="H17:H29" si="16">IF(F17=0,0,IF(SIGN(F17)=SIGN(G17),IF(SIGN(F17)&gt;0,MIN(F17:G17),MAX(F17:G17)),0))</f>
        <v>1094</v>
      </c>
      <c r="I17" s="392">
        <f t="shared" ref="I17:I29" si="17">IF(AND($C18="S",$C17="X"),IF($C18="S",$I18,0),IF(OR($C17="X",$C17="S"),E17,0))</f>
        <v>0</v>
      </c>
      <c r="J17" s="392">
        <f t="shared" si="0"/>
        <v>0</v>
      </c>
      <c r="K17" s="392">
        <f t="shared" si="1"/>
        <v>0</v>
      </c>
      <c r="L17" s="392">
        <f t="shared" ref="L17:L29" si="18">IF(AND($C18="+S",$C17="+X"),IF($C18="+S",$L18,0),IF(OR($C17="+X",$C17="+S"),IF($H17&gt;0,ABS(E17),IF($H17&lt;0,0,IF(E17=0,0,MAX($F17:$G17)))),0))</f>
        <v>62.01</v>
      </c>
      <c r="M17" s="392">
        <f t="shared" si="2"/>
        <v>81.72</v>
      </c>
      <c r="N17" s="392">
        <f t="shared" si="3"/>
        <v>17.269999999999982</v>
      </c>
      <c r="O17" s="392">
        <f t="shared" ref="O17:O29" si="19">IF(AND($C18="+S",$C17="+X"),IF($C18="+S",$O18,0),IF(OR($C17="+X",$C17="+S"),IF($H17&gt;0,0,IF($H17&lt;0,-ABS(E17),IF(E17=0,0,MIN($F17:$G17)))),0))</f>
        <v>0</v>
      </c>
      <c r="P17" s="392">
        <f t="shared" si="4"/>
        <v>0</v>
      </c>
      <c r="Q17" s="392">
        <f t="shared" si="5"/>
        <v>0</v>
      </c>
      <c r="R17" s="392">
        <f t="shared" ref="R17:R29" si="20">IF($S$2&lt;0,MIN(F17:G17),MAX(F17:G17))</f>
        <v>1255</v>
      </c>
      <c r="S17" s="392">
        <f t="shared" ref="S17:S29" si="21">IF($S$2&lt;0,MAX(F17:G17),MIN(F17:G17))</f>
        <v>1094</v>
      </c>
      <c r="T17" s="392" t="e">
        <f ca="1">figintl(E17,1,D17,"X",#REF!)</f>
        <v>#NAME?</v>
      </c>
      <c r="U17" s="392" t="e">
        <f t="shared" ca="1" si="6"/>
        <v>#NAME?</v>
      </c>
    </row>
    <row r="18" spans="1:21" s="372" customFormat="1" ht="12.5" hidden="1" outlineLevel="1">
      <c r="A18" s="394">
        <f>IF(OR(C18=0,C18="S",C18="+S"),0,C18)</f>
        <v>0</v>
      </c>
      <c r="B18" s="365" t="s">
        <v>154</v>
      </c>
      <c r="C18" s="366" t="s">
        <v>149</v>
      </c>
      <c r="D18" s="367">
        <v>0</v>
      </c>
      <c r="E18" s="395">
        <v>-62.01</v>
      </c>
      <c r="F18" s="380">
        <f t="shared" si="8"/>
        <v>1255</v>
      </c>
      <c r="G18" s="380">
        <f t="shared" si="9"/>
        <v>1192.99</v>
      </c>
      <c r="H18" s="380">
        <f t="shared" si="16"/>
        <v>1192.99</v>
      </c>
      <c r="I18" s="380">
        <f t="shared" si="17"/>
        <v>0</v>
      </c>
      <c r="J18" s="380">
        <f t="shared" si="0"/>
        <v>0</v>
      </c>
      <c r="K18" s="380">
        <f t="shared" si="1"/>
        <v>0</v>
      </c>
      <c r="L18" s="380">
        <f t="shared" si="18"/>
        <v>62.01</v>
      </c>
      <c r="M18" s="380">
        <f t="shared" si="2"/>
        <v>0</v>
      </c>
      <c r="N18" s="380">
        <f t="shared" si="3"/>
        <v>0</v>
      </c>
      <c r="O18" s="380">
        <f t="shared" si="19"/>
        <v>0</v>
      </c>
      <c r="P18" s="380">
        <f t="shared" si="4"/>
        <v>0</v>
      </c>
      <c r="Q18" s="380">
        <f t="shared" si="5"/>
        <v>0</v>
      </c>
      <c r="R18" s="380">
        <f t="shared" si="20"/>
        <v>1255</v>
      </c>
      <c r="S18" s="380">
        <f t="shared" si="21"/>
        <v>1192.99</v>
      </c>
      <c r="T18" s="380" t="e">
        <f ca="1">figintl(E18,1,D18,"X",#REF!)</f>
        <v>#NAME?</v>
      </c>
      <c r="U18" s="380" t="e">
        <f t="shared" ca="1" si="6"/>
        <v>#NAME?</v>
      </c>
    </row>
    <row r="19" spans="1:21" s="372" customFormat="1" ht="12.5" hidden="1" outlineLevel="1">
      <c r="A19" s="394">
        <f>IF(OR(C19=0,C19="S",C19="+S"),0,C19)</f>
        <v>0</v>
      </c>
      <c r="B19" s="365" t="s">
        <v>155</v>
      </c>
      <c r="C19" s="366" t="s">
        <v>149</v>
      </c>
      <c r="D19" s="367">
        <v>0</v>
      </c>
      <c r="E19" s="395">
        <v>-81.72</v>
      </c>
      <c r="F19" s="380">
        <f t="shared" si="8"/>
        <v>1192.99</v>
      </c>
      <c r="G19" s="380">
        <f t="shared" si="9"/>
        <v>1111.27</v>
      </c>
      <c r="H19" s="380">
        <f t="shared" si="16"/>
        <v>1111.27</v>
      </c>
      <c r="I19" s="380">
        <f t="shared" si="17"/>
        <v>0</v>
      </c>
      <c r="J19" s="380">
        <f t="shared" si="0"/>
        <v>0</v>
      </c>
      <c r="K19" s="380">
        <f t="shared" si="1"/>
        <v>0</v>
      </c>
      <c r="L19" s="380">
        <f t="shared" si="18"/>
        <v>81.72</v>
      </c>
      <c r="M19" s="380">
        <f t="shared" si="2"/>
        <v>0</v>
      </c>
      <c r="N19" s="380">
        <f t="shared" si="3"/>
        <v>0</v>
      </c>
      <c r="O19" s="380">
        <f t="shared" si="19"/>
        <v>0</v>
      </c>
      <c r="P19" s="380">
        <f t="shared" si="4"/>
        <v>0</v>
      </c>
      <c r="Q19" s="380">
        <f t="shared" si="5"/>
        <v>0</v>
      </c>
      <c r="R19" s="380">
        <f t="shared" si="20"/>
        <v>1192.99</v>
      </c>
      <c r="S19" s="380">
        <f t="shared" si="21"/>
        <v>1111.27</v>
      </c>
      <c r="T19" s="380" t="e">
        <f ca="1">figintl(E19,1,D19,"X",#REF!)</f>
        <v>#NAME?</v>
      </c>
      <c r="U19" s="380" t="e">
        <f t="shared" ca="1" si="6"/>
        <v>#NAME?</v>
      </c>
    </row>
    <row r="20" spans="1:21" s="372" customFormat="1" ht="12.5" hidden="1" outlineLevel="1">
      <c r="A20" s="394">
        <f t="shared" si="7"/>
        <v>0</v>
      </c>
      <c r="B20" s="373" t="s">
        <v>156</v>
      </c>
      <c r="C20" s="374" t="s">
        <v>149</v>
      </c>
      <c r="D20" s="375">
        <v>0</v>
      </c>
      <c r="E20" s="397">
        <v>-17.269999999999982</v>
      </c>
      <c r="F20" s="400">
        <f t="shared" si="8"/>
        <v>1111.27</v>
      </c>
      <c r="G20" s="400">
        <f t="shared" si="9"/>
        <v>1094</v>
      </c>
      <c r="H20" s="400">
        <f t="shared" si="16"/>
        <v>1094</v>
      </c>
      <c r="I20" s="400">
        <f t="shared" si="17"/>
        <v>0</v>
      </c>
      <c r="J20" s="400">
        <f t="shared" si="0"/>
        <v>0</v>
      </c>
      <c r="K20" s="400">
        <f t="shared" si="1"/>
        <v>0</v>
      </c>
      <c r="L20" s="400">
        <f t="shared" si="18"/>
        <v>17.269999999999982</v>
      </c>
      <c r="M20" s="400">
        <f t="shared" si="2"/>
        <v>0</v>
      </c>
      <c r="N20" s="400">
        <f t="shared" si="3"/>
        <v>0</v>
      </c>
      <c r="O20" s="400">
        <f t="shared" si="19"/>
        <v>0</v>
      </c>
      <c r="P20" s="400">
        <f t="shared" si="4"/>
        <v>0</v>
      </c>
      <c r="Q20" s="400">
        <f t="shared" si="5"/>
        <v>0</v>
      </c>
      <c r="R20" s="400">
        <f t="shared" si="20"/>
        <v>1111.27</v>
      </c>
      <c r="S20" s="400">
        <f t="shared" si="21"/>
        <v>1094</v>
      </c>
      <c r="T20" s="400" t="e">
        <f ca="1">figintl(E20,1,D20,"X",#REF!)</f>
        <v>#NAME?</v>
      </c>
      <c r="U20" s="400" t="e">
        <f t="shared" ca="1" si="6"/>
        <v>#NAME?</v>
      </c>
    </row>
    <row r="21" spans="1:21" ht="12.5" collapsed="1">
      <c r="A21" s="350" t="str">
        <f>IF(OR(C21=0,C21="S",C21="+S"),0,C21)</f>
        <v>X</v>
      </c>
      <c r="B21" s="369" t="s">
        <v>157</v>
      </c>
      <c r="C21" s="388" t="s">
        <v>7</v>
      </c>
      <c r="D21" s="370">
        <v>0</v>
      </c>
      <c r="E21" s="389">
        <v>1094</v>
      </c>
      <c r="F21" s="390">
        <f t="shared" si="8"/>
        <v>0</v>
      </c>
      <c r="G21" s="390">
        <f t="shared" si="9"/>
        <v>1094</v>
      </c>
      <c r="H21" s="390">
        <f t="shared" si="16"/>
        <v>0</v>
      </c>
      <c r="I21" s="390">
        <f t="shared" si="17"/>
        <v>1094</v>
      </c>
      <c r="J21" s="390">
        <f t="shared" si="0"/>
        <v>0</v>
      </c>
      <c r="K21" s="390">
        <f t="shared" si="1"/>
        <v>0</v>
      </c>
      <c r="L21" s="390">
        <f t="shared" si="18"/>
        <v>0</v>
      </c>
      <c r="M21" s="390">
        <f t="shared" si="2"/>
        <v>0</v>
      </c>
      <c r="N21" s="390">
        <f t="shared" si="3"/>
        <v>0</v>
      </c>
      <c r="O21" s="390">
        <f t="shared" si="19"/>
        <v>0</v>
      </c>
      <c r="P21" s="390">
        <f t="shared" si="4"/>
        <v>0</v>
      </c>
      <c r="Q21" s="390">
        <f t="shared" si="5"/>
        <v>0</v>
      </c>
      <c r="R21" s="390">
        <f t="shared" si="20"/>
        <v>1094</v>
      </c>
      <c r="S21" s="390">
        <f t="shared" si="21"/>
        <v>0</v>
      </c>
      <c r="T21" s="390" t="e">
        <f ca="1">figintl(E21,1,D21,"X",#REF!)</f>
        <v>#NAME?</v>
      </c>
      <c r="U21" s="390" t="str">
        <f t="shared" si="6"/>
        <v>FCF to
Solvay
share from
cont. ops.</v>
      </c>
    </row>
    <row r="22" spans="1:21" ht="12.5" hidden="1" outlineLevel="1">
      <c r="A22" s="350">
        <f>IF(OR(C22=0,C22="S",C22="+S"),0,C22)</f>
        <v>0</v>
      </c>
      <c r="B22" s="377" t="s">
        <v>158</v>
      </c>
      <c r="C22" s="378">
        <v>0</v>
      </c>
      <c r="D22" s="379">
        <v>0</v>
      </c>
      <c r="E22" s="391">
        <v>-5.999999999994543E-2</v>
      </c>
      <c r="F22" s="392">
        <f t="shared" si="8"/>
        <v>1094</v>
      </c>
      <c r="G22" s="392">
        <f t="shared" si="9"/>
        <v>1094</v>
      </c>
      <c r="H22" s="392">
        <f t="shared" si="16"/>
        <v>1094</v>
      </c>
      <c r="I22" s="392">
        <f t="shared" si="17"/>
        <v>0</v>
      </c>
      <c r="J22" s="392">
        <f t="shared" si="0"/>
        <v>0</v>
      </c>
      <c r="K22" s="392">
        <f t="shared" si="1"/>
        <v>0</v>
      </c>
      <c r="L22" s="392">
        <f t="shared" si="18"/>
        <v>0</v>
      </c>
      <c r="M22" s="392">
        <f t="shared" si="2"/>
        <v>0</v>
      </c>
      <c r="N22" s="392">
        <f t="shared" si="3"/>
        <v>0</v>
      </c>
      <c r="O22" s="392">
        <f t="shared" si="19"/>
        <v>0</v>
      </c>
      <c r="P22" s="392">
        <f t="shared" si="4"/>
        <v>0</v>
      </c>
      <c r="Q22" s="392">
        <f t="shared" si="5"/>
        <v>0</v>
      </c>
      <c r="R22" s="392">
        <f t="shared" si="20"/>
        <v>1094</v>
      </c>
      <c r="S22" s="392">
        <f t="shared" si="21"/>
        <v>1094</v>
      </c>
      <c r="T22" s="392" t="e">
        <f ca="1">figintl(E22,1,D22,"X",#REF!)</f>
        <v>#NAME?</v>
      </c>
      <c r="U22" s="392" t="str">
        <f t="shared" si="6"/>
        <v/>
      </c>
    </row>
    <row r="23" spans="1:21" ht="12.5" hidden="1" outlineLevel="1">
      <c r="A23" s="350">
        <f>IF(OR(C23=0,C23="S",C23="+S"),0,C23)</f>
        <v>0</v>
      </c>
      <c r="B23" s="360" t="s">
        <v>159</v>
      </c>
      <c r="C23" s="361">
        <v>0</v>
      </c>
      <c r="D23" s="362">
        <v>0</v>
      </c>
      <c r="E23" s="399">
        <v>1255.06</v>
      </c>
      <c r="F23" s="392">
        <f t="shared" si="8"/>
        <v>1094</v>
      </c>
      <c r="G23" s="392">
        <f t="shared" si="9"/>
        <v>1094</v>
      </c>
      <c r="H23" s="392">
        <f t="shared" si="16"/>
        <v>1094</v>
      </c>
      <c r="I23" s="392">
        <f t="shared" si="17"/>
        <v>0</v>
      </c>
      <c r="J23" s="392">
        <f t="shared" si="0"/>
        <v>0</v>
      </c>
      <c r="K23" s="392">
        <f t="shared" si="1"/>
        <v>0</v>
      </c>
      <c r="L23" s="392">
        <f t="shared" si="18"/>
        <v>0</v>
      </c>
      <c r="M23" s="392">
        <f t="shared" si="2"/>
        <v>0</v>
      </c>
      <c r="N23" s="392">
        <f t="shared" si="3"/>
        <v>0</v>
      </c>
      <c r="O23" s="392">
        <f t="shared" si="19"/>
        <v>0</v>
      </c>
      <c r="P23" s="392">
        <f t="shared" si="4"/>
        <v>0</v>
      </c>
      <c r="Q23" s="392">
        <f t="shared" si="5"/>
        <v>0</v>
      </c>
      <c r="R23" s="392">
        <f t="shared" si="20"/>
        <v>1094</v>
      </c>
      <c r="S23" s="392">
        <f t="shared" si="21"/>
        <v>1094</v>
      </c>
      <c r="T23" s="392" t="e">
        <f ca="1">figintl(E23,1,D23,"X",#REF!)</f>
        <v>#NAME?</v>
      </c>
      <c r="U23" s="392" t="str">
        <f t="shared" si="6"/>
        <v/>
      </c>
    </row>
    <row r="24" spans="1:21" s="402" customFormat="1" ht="12.5" hidden="1" outlineLevel="1">
      <c r="A24" s="401">
        <f t="shared" ref="A24:A29" si="22">IF(OR(C24=0,C24="S",C24="+S"),0,C24)</f>
        <v>0</v>
      </c>
      <c r="B24" s="369" t="s">
        <v>160</v>
      </c>
      <c r="C24" s="388">
        <v>0</v>
      </c>
      <c r="D24" s="370">
        <v>0</v>
      </c>
      <c r="E24" s="389">
        <v>1255</v>
      </c>
      <c r="F24" s="390">
        <f t="shared" si="8"/>
        <v>1094</v>
      </c>
      <c r="G24" s="390">
        <f t="shared" si="9"/>
        <v>1094</v>
      </c>
      <c r="H24" s="390">
        <f t="shared" si="16"/>
        <v>1094</v>
      </c>
      <c r="I24" s="390">
        <f t="shared" si="17"/>
        <v>0</v>
      </c>
      <c r="J24" s="390">
        <f t="shared" si="0"/>
        <v>0</v>
      </c>
      <c r="K24" s="390">
        <f t="shared" si="1"/>
        <v>0</v>
      </c>
      <c r="L24" s="390">
        <f t="shared" si="18"/>
        <v>0</v>
      </c>
      <c r="M24" s="390">
        <f t="shared" si="2"/>
        <v>0</v>
      </c>
      <c r="N24" s="390">
        <f t="shared" si="3"/>
        <v>0</v>
      </c>
      <c r="O24" s="390">
        <f t="shared" si="19"/>
        <v>0</v>
      </c>
      <c r="P24" s="390">
        <f t="shared" si="4"/>
        <v>0</v>
      </c>
      <c r="Q24" s="390">
        <f t="shared" si="5"/>
        <v>0</v>
      </c>
      <c r="R24" s="390">
        <f t="shared" si="20"/>
        <v>1094</v>
      </c>
      <c r="S24" s="390">
        <f t="shared" si="21"/>
        <v>1094</v>
      </c>
      <c r="T24" s="390" t="e">
        <f ca="1">figintl(E24,1,D24,"X",#REF!)</f>
        <v>#NAME?</v>
      </c>
      <c r="U24" s="390" t="str">
        <f t="shared" si="6"/>
        <v/>
      </c>
    </row>
    <row r="25" spans="1:21" s="402" customFormat="1" ht="12.5" hidden="1" outlineLevel="1">
      <c r="A25" s="401">
        <f t="shared" si="22"/>
        <v>0</v>
      </c>
      <c r="B25" s="360" t="s">
        <v>153</v>
      </c>
      <c r="C25" s="361">
        <v>0</v>
      </c>
      <c r="D25" s="362">
        <v>0</v>
      </c>
      <c r="E25" s="399">
        <v>-161.05999999999997</v>
      </c>
      <c r="F25" s="392">
        <f t="shared" si="8"/>
        <v>1094</v>
      </c>
      <c r="G25" s="392">
        <f t="shared" si="9"/>
        <v>1094</v>
      </c>
      <c r="H25" s="392">
        <f t="shared" si="16"/>
        <v>1094</v>
      </c>
      <c r="I25" s="392">
        <f t="shared" si="17"/>
        <v>0</v>
      </c>
      <c r="J25" s="392">
        <f t="shared" si="0"/>
        <v>0</v>
      </c>
      <c r="K25" s="392">
        <f t="shared" si="1"/>
        <v>0</v>
      </c>
      <c r="L25" s="392">
        <f t="shared" si="18"/>
        <v>0</v>
      </c>
      <c r="M25" s="392">
        <f t="shared" si="2"/>
        <v>0</v>
      </c>
      <c r="N25" s="392">
        <f t="shared" si="3"/>
        <v>0</v>
      </c>
      <c r="O25" s="392">
        <f t="shared" si="19"/>
        <v>0</v>
      </c>
      <c r="P25" s="392">
        <f t="shared" si="4"/>
        <v>0</v>
      </c>
      <c r="Q25" s="392">
        <f t="shared" si="5"/>
        <v>0</v>
      </c>
      <c r="R25" s="392">
        <f t="shared" si="20"/>
        <v>1094</v>
      </c>
      <c r="S25" s="392">
        <f t="shared" si="21"/>
        <v>1094</v>
      </c>
      <c r="T25" s="392" t="e">
        <f ca="1">figintl(E25,1,D25,"X",#REF!)</f>
        <v>#NAME?</v>
      </c>
      <c r="U25" s="392" t="str">
        <f t="shared" si="6"/>
        <v/>
      </c>
    </row>
    <row r="26" spans="1:21" s="372" customFormat="1" ht="12.5" hidden="1" outlineLevel="1">
      <c r="A26" s="394">
        <f t="shared" si="22"/>
        <v>0</v>
      </c>
      <c r="B26" s="365" t="s">
        <v>154</v>
      </c>
      <c r="C26" s="366">
        <v>0</v>
      </c>
      <c r="D26" s="367">
        <v>0</v>
      </c>
      <c r="E26" s="395">
        <v>-62.01</v>
      </c>
      <c r="F26" s="396">
        <f t="shared" si="8"/>
        <v>1094</v>
      </c>
      <c r="G26" s="396">
        <f t="shared" si="9"/>
        <v>1094</v>
      </c>
      <c r="H26" s="396">
        <f t="shared" si="16"/>
        <v>1094</v>
      </c>
      <c r="I26" s="396">
        <f t="shared" si="17"/>
        <v>0</v>
      </c>
      <c r="J26" s="396">
        <f t="shared" si="0"/>
        <v>0</v>
      </c>
      <c r="K26" s="396">
        <f t="shared" si="1"/>
        <v>0</v>
      </c>
      <c r="L26" s="396">
        <f t="shared" si="18"/>
        <v>0</v>
      </c>
      <c r="M26" s="396">
        <f t="shared" si="2"/>
        <v>0</v>
      </c>
      <c r="N26" s="396">
        <f t="shared" si="3"/>
        <v>0</v>
      </c>
      <c r="O26" s="396">
        <f t="shared" si="19"/>
        <v>0</v>
      </c>
      <c r="P26" s="396">
        <f t="shared" si="4"/>
        <v>0</v>
      </c>
      <c r="Q26" s="396">
        <f t="shared" si="5"/>
        <v>0</v>
      </c>
      <c r="R26" s="396">
        <f t="shared" si="20"/>
        <v>1094</v>
      </c>
      <c r="S26" s="396">
        <f t="shared" si="21"/>
        <v>1094</v>
      </c>
      <c r="T26" s="396" t="e">
        <f ca="1">figintl(E26,1,D26,"X",#REF!)</f>
        <v>#NAME?</v>
      </c>
      <c r="U26" s="396" t="str">
        <f t="shared" si="6"/>
        <v/>
      </c>
    </row>
    <row r="27" spans="1:21" s="372" customFormat="1" ht="12.5" hidden="1" outlineLevel="1">
      <c r="A27" s="394">
        <f t="shared" si="22"/>
        <v>0</v>
      </c>
      <c r="B27" s="365" t="s">
        <v>155</v>
      </c>
      <c r="C27" s="366">
        <v>0</v>
      </c>
      <c r="D27" s="367">
        <v>0</v>
      </c>
      <c r="E27" s="395">
        <v>-81.72</v>
      </c>
      <c r="F27" s="396">
        <f t="shared" si="8"/>
        <v>1094</v>
      </c>
      <c r="G27" s="396">
        <f t="shared" si="9"/>
        <v>1094</v>
      </c>
      <c r="H27" s="396">
        <f t="shared" si="16"/>
        <v>1094</v>
      </c>
      <c r="I27" s="396">
        <f t="shared" si="17"/>
        <v>0</v>
      </c>
      <c r="J27" s="396">
        <f t="shared" si="0"/>
        <v>0</v>
      </c>
      <c r="K27" s="396">
        <f t="shared" si="1"/>
        <v>0</v>
      </c>
      <c r="L27" s="396">
        <f t="shared" si="18"/>
        <v>0</v>
      </c>
      <c r="M27" s="396">
        <f t="shared" si="2"/>
        <v>0</v>
      </c>
      <c r="N27" s="396">
        <f t="shared" si="3"/>
        <v>0</v>
      </c>
      <c r="O27" s="396">
        <f t="shared" si="19"/>
        <v>0</v>
      </c>
      <c r="P27" s="396">
        <f t="shared" si="4"/>
        <v>0</v>
      </c>
      <c r="Q27" s="396">
        <f t="shared" si="5"/>
        <v>0</v>
      </c>
      <c r="R27" s="396">
        <f t="shared" si="20"/>
        <v>1094</v>
      </c>
      <c r="S27" s="396">
        <f t="shared" si="21"/>
        <v>1094</v>
      </c>
      <c r="T27" s="396" t="e">
        <f ca="1">figintl(E27,1,D27,"X",#REF!)</f>
        <v>#NAME?</v>
      </c>
      <c r="U27" s="396" t="str">
        <f t="shared" si="6"/>
        <v/>
      </c>
    </row>
    <row r="28" spans="1:21" s="372" customFormat="1" ht="12.5" hidden="1" outlineLevel="1">
      <c r="A28" s="394">
        <f t="shared" si="22"/>
        <v>0</v>
      </c>
      <c r="B28" s="373" t="s">
        <v>156</v>
      </c>
      <c r="C28" s="374">
        <v>0</v>
      </c>
      <c r="D28" s="375">
        <v>0</v>
      </c>
      <c r="E28" s="397">
        <v>-17.329999999999984</v>
      </c>
      <c r="F28" s="398">
        <f t="shared" si="8"/>
        <v>1094</v>
      </c>
      <c r="G28" s="398">
        <f t="shared" si="9"/>
        <v>1094</v>
      </c>
      <c r="H28" s="398">
        <f t="shared" si="16"/>
        <v>1094</v>
      </c>
      <c r="I28" s="398">
        <f t="shared" si="17"/>
        <v>0</v>
      </c>
      <c r="J28" s="398">
        <f t="shared" si="0"/>
        <v>0</v>
      </c>
      <c r="K28" s="398">
        <f t="shared" si="1"/>
        <v>0</v>
      </c>
      <c r="L28" s="398">
        <f t="shared" si="18"/>
        <v>0</v>
      </c>
      <c r="M28" s="398">
        <f t="shared" si="2"/>
        <v>0</v>
      </c>
      <c r="N28" s="398">
        <f t="shared" si="3"/>
        <v>0</v>
      </c>
      <c r="O28" s="398">
        <f t="shared" si="19"/>
        <v>0</v>
      </c>
      <c r="P28" s="398">
        <f t="shared" si="4"/>
        <v>0</v>
      </c>
      <c r="Q28" s="398">
        <f t="shared" si="5"/>
        <v>0</v>
      </c>
      <c r="R28" s="398">
        <f t="shared" si="20"/>
        <v>1094</v>
      </c>
      <c r="S28" s="398">
        <f t="shared" si="21"/>
        <v>1094</v>
      </c>
      <c r="T28" s="398" t="e">
        <f ca="1">figintl(E28,1,D28,"X",#REF!)</f>
        <v>#NAME?</v>
      </c>
      <c r="U28" s="398" t="str">
        <f t="shared" si="6"/>
        <v/>
      </c>
    </row>
    <row r="29" spans="1:21" s="402" customFormat="1" ht="12.5" hidden="1" outlineLevel="1" collapsed="1">
      <c r="A29" s="401">
        <f t="shared" si="22"/>
        <v>0</v>
      </c>
      <c r="B29" s="369" t="s">
        <v>161</v>
      </c>
      <c r="C29" s="388">
        <v>0</v>
      </c>
      <c r="D29" s="370">
        <v>0</v>
      </c>
      <c r="E29" s="389">
        <v>1093.94</v>
      </c>
      <c r="F29" s="390">
        <f t="shared" si="8"/>
        <v>1094</v>
      </c>
      <c r="G29" s="390">
        <f t="shared" si="9"/>
        <v>1094</v>
      </c>
      <c r="H29" s="390">
        <f t="shared" si="16"/>
        <v>1094</v>
      </c>
      <c r="I29" s="390">
        <f t="shared" si="17"/>
        <v>0</v>
      </c>
      <c r="J29" s="390">
        <f t="shared" si="0"/>
        <v>0</v>
      </c>
      <c r="K29" s="390">
        <f t="shared" si="1"/>
        <v>0</v>
      </c>
      <c r="L29" s="390">
        <f t="shared" si="18"/>
        <v>0</v>
      </c>
      <c r="M29" s="390">
        <f t="shared" si="2"/>
        <v>0</v>
      </c>
      <c r="N29" s="390">
        <f t="shared" si="3"/>
        <v>0</v>
      </c>
      <c r="O29" s="390">
        <f t="shared" si="19"/>
        <v>0</v>
      </c>
      <c r="P29" s="390">
        <f t="shared" si="4"/>
        <v>0</v>
      </c>
      <c r="Q29" s="390">
        <f t="shared" si="5"/>
        <v>0</v>
      </c>
      <c r="R29" s="390">
        <f t="shared" si="20"/>
        <v>1094</v>
      </c>
      <c r="S29" s="390">
        <f t="shared" si="21"/>
        <v>1094</v>
      </c>
      <c r="T29" s="390" t="e">
        <f ca="1">figintl(E29,1,D29,"X",#REF!)</f>
        <v>#NAME?</v>
      </c>
      <c r="U29" s="390" t="str">
        <f t="shared" si="6"/>
        <v/>
      </c>
    </row>
    <row r="30" spans="1:21" s="407" customFormat="1" ht="12.5" hidden="1" outlineLevel="1">
      <c r="A30" s="403"/>
      <c r="B30" s="404"/>
      <c r="C30" s="382"/>
      <c r="D30" s="405"/>
      <c r="E30" s="406"/>
      <c r="F30" s="406"/>
      <c r="G30" s="406"/>
      <c r="H30" s="406"/>
      <c r="I30" s="406"/>
      <c r="J30" s="406"/>
      <c r="K30" s="406"/>
      <c r="L30" s="406"/>
      <c r="M30" s="406"/>
      <c r="N30" s="406"/>
      <c r="O30" s="406"/>
      <c r="P30" s="406"/>
      <c r="Q30" s="406"/>
      <c r="R30" s="406"/>
      <c r="S30" s="406"/>
      <c r="T30" s="406"/>
      <c r="U30" s="406" t="str">
        <f t="shared" si="6"/>
        <v/>
      </c>
    </row>
    <row r="31" spans="1:21" s="407" customFormat="1" ht="12.5" hidden="1" outlineLevel="1">
      <c r="A31" s="403"/>
      <c r="B31" s="404"/>
      <c r="C31" s="382"/>
      <c r="D31" s="405"/>
      <c r="E31" s="406"/>
      <c r="F31" s="406"/>
      <c r="G31" s="406"/>
      <c r="H31" s="406"/>
      <c r="I31" s="406"/>
      <c r="J31" s="406"/>
      <c r="K31" s="406"/>
      <c r="L31" s="406"/>
      <c r="M31" s="406"/>
      <c r="N31" s="406"/>
      <c r="O31" s="406"/>
      <c r="P31" s="406"/>
      <c r="Q31" s="406"/>
      <c r="R31" s="406"/>
      <c r="S31" s="406"/>
      <c r="T31" s="406"/>
      <c r="U31" s="406" t="str">
        <f t="shared" si="6"/>
        <v/>
      </c>
    </row>
    <row r="32" spans="1:21" s="407" customFormat="1" ht="12.5" hidden="1" outlineLevel="1">
      <c r="A32" s="403"/>
      <c r="B32" s="408"/>
      <c r="C32" s="409"/>
      <c r="D32" s="410"/>
      <c r="E32" s="411"/>
      <c r="F32" s="411"/>
      <c r="G32" s="406"/>
      <c r="H32" s="411"/>
      <c r="I32" s="406"/>
      <c r="J32" s="406"/>
      <c r="K32" s="411"/>
      <c r="L32" s="406"/>
      <c r="M32" s="411"/>
      <c r="N32" s="406"/>
      <c r="O32" s="411"/>
      <c r="P32" s="406"/>
      <c r="Q32" s="411"/>
      <c r="R32" s="411"/>
      <c r="S32" s="411"/>
      <c r="T32" s="406"/>
      <c r="U32" s="411" t="str">
        <f t="shared" si="6"/>
        <v/>
      </c>
    </row>
    <row r="33" spans="2:21" ht="12.5" collapsed="1">
      <c r="B33" s="385"/>
      <c r="C33" s="385"/>
      <c r="D33" s="412"/>
      <c r="E33" s="412"/>
      <c r="F33" s="412"/>
      <c r="G33" s="412"/>
      <c r="H33" s="412"/>
      <c r="I33" s="412"/>
      <c r="J33" s="412"/>
      <c r="K33" s="412"/>
      <c r="L33" s="412"/>
      <c r="M33" s="412"/>
      <c r="N33" s="412"/>
      <c r="O33" s="412"/>
      <c r="P33" s="412"/>
      <c r="Q33" s="412"/>
      <c r="R33" s="412"/>
      <c r="S33" s="412"/>
      <c r="T33" s="385"/>
      <c r="U33" s="386"/>
    </row>
    <row r="34" spans="2:21" ht="12.75" customHeight="1"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  <c r="S34" s="413"/>
    </row>
    <row r="35" spans="2:21" ht="12.75" customHeight="1">
      <c r="D35" s="413"/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</row>
    <row r="36" spans="2:21" ht="12.75" customHeight="1">
      <c r="D36" s="413"/>
      <c r="E36" s="413"/>
      <c r="F36" s="413"/>
      <c r="G36" s="413"/>
      <c r="H36" s="413"/>
      <c r="I36" s="413"/>
      <c r="J36" s="413"/>
      <c r="K36" s="413"/>
      <c r="L36" s="413"/>
      <c r="M36" s="413"/>
      <c r="N36" s="413"/>
      <c r="O36" s="413"/>
      <c r="P36" s="413"/>
      <c r="Q36" s="413"/>
      <c r="R36" s="413"/>
      <c r="S36" s="413"/>
    </row>
    <row r="37" spans="2:21" ht="12.75" customHeight="1">
      <c r="D37" s="413"/>
      <c r="E37" s="413"/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3"/>
      <c r="Q37" s="413"/>
      <c r="R37" s="413"/>
      <c r="S37" s="413"/>
    </row>
    <row r="38" spans="2:21" ht="12.75" customHeight="1"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</row>
    <row r="39" spans="2:21" ht="12.75" customHeight="1"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</row>
    <row r="40" spans="2:21" ht="12.75" customHeight="1"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  <c r="Q40" s="413"/>
      <c r="R40" s="413"/>
      <c r="S40" s="413"/>
    </row>
    <row r="41" spans="2:21" ht="12.75" customHeight="1"/>
    <row r="42" spans="2:21" ht="12.75" customHeight="1"/>
    <row r="43" spans="2:21" ht="12.75" customHeight="1"/>
    <row r="44" spans="2:21" ht="12.75" customHeight="1"/>
    <row r="45" spans="2:21" ht="12.75" customHeight="1"/>
    <row r="46" spans="2:21" ht="12.75" customHeight="1"/>
    <row r="47" spans="2:21" ht="12.75" customHeight="1"/>
    <row r="48" spans="2:21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pageMargins left="0.7" right="0.7" top="0.75" bottom="0.75" header="0.3" footer="0.3"/>
  <pageSetup paperSize="9" scale="95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9">
    <tabColor theme="5" tint="0.39997558519241921"/>
  </sheetPr>
  <dimension ref="A1:U56"/>
  <sheetViews>
    <sheetView topLeftCell="U1" zoomScale="80" zoomScaleNormal="80" workbookViewId="0">
      <selection activeCell="C33" sqref="C33"/>
    </sheetView>
  </sheetViews>
  <sheetFormatPr defaultColWidth="9.1796875" defaultRowHeight="25.5" customHeight="1" outlineLevelRow="1"/>
  <cols>
    <col min="1" max="1" width="3" style="350" customWidth="1"/>
    <col min="2" max="2" width="34.26953125" style="351" bestFit="1" customWidth="1"/>
    <col min="3" max="20" width="8.7265625" style="351" customWidth="1"/>
    <col min="21" max="21" width="48.81640625" style="352" customWidth="1"/>
    <col min="22" max="22" width="3" style="351" customWidth="1"/>
    <col min="23" max="28" width="10.7265625" style="351" customWidth="1"/>
    <col min="29" max="30" width="8.7265625" style="351" customWidth="1"/>
    <col min="31" max="31" width="3" style="351" customWidth="1"/>
    <col min="32" max="16384" width="9.1796875" style="351"/>
  </cols>
  <sheetData>
    <row r="1" spans="1:21" ht="12.5"/>
    <row r="2" spans="1:21" ht="13">
      <c r="A2" s="350" t="s">
        <v>17</v>
      </c>
      <c r="B2" s="353" t="s">
        <v>26</v>
      </c>
      <c r="C2" s="354"/>
      <c r="D2" s="354"/>
      <c r="E2" s="354"/>
      <c r="F2" s="354"/>
      <c r="R2" s="351" t="s">
        <v>48</v>
      </c>
      <c r="S2" s="351">
        <f>SIGN($E$5)</f>
        <v>1</v>
      </c>
      <c r="U2" s="355" t="s">
        <v>20</v>
      </c>
    </row>
    <row r="3" spans="1:21" ht="39">
      <c r="A3" s="356" t="s">
        <v>17</v>
      </c>
      <c r="B3" s="357" t="s">
        <v>5</v>
      </c>
      <c r="C3" s="357" t="s">
        <v>10</v>
      </c>
      <c r="D3" s="357" t="s">
        <v>8</v>
      </c>
      <c r="E3" s="357" t="s">
        <v>1</v>
      </c>
      <c r="F3" s="357" t="s">
        <v>18</v>
      </c>
      <c r="G3" s="357" t="s">
        <v>19</v>
      </c>
      <c r="H3" s="357" t="s">
        <v>2</v>
      </c>
      <c r="I3" s="357" t="s">
        <v>22</v>
      </c>
      <c r="J3" s="357" t="s">
        <v>23</v>
      </c>
      <c r="K3" s="357" t="s">
        <v>27</v>
      </c>
      <c r="L3" s="357" t="s">
        <v>42</v>
      </c>
      <c r="M3" s="357" t="s">
        <v>45</v>
      </c>
      <c r="N3" s="357" t="s">
        <v>44</v>
      </c>
      <c r="O3" s="357" t="s">
        <v>43</v>
      </c>
      <c r="P3" s="357" t="s">
        <v>47</v>
      </c>
      <c r="Q3" s="357" t="s">
        <v>46</v>
      </c>
      <c r="R3" s="358" t="s">
        <v>3</v>
      </c>
      <c r="S3" s="358" t="s">
        <v>4</v>
      </c>
      <c r="T3" s="358" t="s">
        <v>40</v>
      </c>
      <c r="U3" s="358" t="s">
        <v>41</v>
      </c>
    </row>
    <row r="4" spans="1:21" ht="12.5" hidden="1" outlineLevel="1">
      <c r="A4" s="356"/>
      <c r="B4" s="387">
        <v>0</v>
      </c>
      <c r="C4" s="387">
        <v>0</v>
      </c>
      <c r="D4" s="387">
        <v>0</v>
      </c>
      <c r="E4" s="387">
        <v>0</v>
      </c>
      <c r="F4" s="387">
        <v>0</v>
      </c>
      <c r="G4" s="387">
        <v>0</v>
      </c>
      <c r="H4" s="387">
        <v>0</v>
      </c>
      <c r="I4" s="387">
        <v>0</v>
      </c>
      <c r="J4" s="387">
        <v>0</v>
      </c>
      <c r="K4" s="387">
        <v>0</v>
      </c>
      <c r="L4" s="387">
        <v>0</v>
      </c>
      <c r="M4" s="387">
        <v>0</v>
      </c>
      <c r="N4" s="387">
        <v>0</v>
      </c>
      <c r="O4" s="387">
        <v>0</v>
      </c>
      <c r="P4" s="387">
        <v>0</v>
      </c>
      <c r="Q4" s="387">
        <v>0</v>
      </c>
      <c r="R4" s="387">
        <v>0</v>
      </c>
      <c r="S4" s="387">
        <v>0</v>
      </c>
      <c r="T4" s="387">
        <v>0</v>
      </c>
      <c r="U4" s="387">
        <v>0</v>
      </c>
    </row>
    <row r="5" spans="1:21" ht="12.5" collapsed="1">
      <c r="A5" s="350" t="str">
        <f>IF(OR(C5=0,C5="S",C5="+S"),0,C5)</f>
        <v>X</v>
      </c>
      <c r="B5" s="369" t="s">
        <v>142</v>
      </c>
      <c r="C5" s="388" t="s">
        <v>7</v>
      </c>
      <c r="D5" s="370">
        <v>0</v>
      </c>
      <c r="E5" s="389">
        <v>3228.5487056075699</v>
      </c>
      <c r="F5" s="390">
        <f>IF($C5="X",0,IF(AND(OR($C5="S",$C5="+S"),OR($C4="X",$C4="+X")),F4,G4))</f>
        <v>0</v>
      </c>
      <c r="G5" s="390">
        <f>F5+IF($C5=0,0,$E5)</f>
        <v>3228.5487056075699</v>
      </c>
      <c r="H5" s="390">
        <f>IF(F5=0,0,IF(SIGN(F5)=SIGN(G5),IF(SIGN(F5)&gt;0,MIN(F5:G5),MAX(F5:G5)),0))</f>
        <v>0</v>
      </c>
      <c r="I5" s="390">
        <f>IF(AND($C7="S",$C5="X"),IF($C7="S",$I7,0),IF(OR($C5="X",$C5="S"),E5,0))</f>
        <v>3228.5487056075699</v>
      </c>
      <c r="J5" s="390">
        <f>IF(AND($C7="S",$C5="X"),IF($C8="S",$I8,0),0)</f>
        <v>0</v>
      </c>
      <c r="K5" s="390">
        <f>IF(AND($C7="S",$C5="X"),IF($C9="S",$I9,0),0)</f>
        <v>0</v>
      </c>
      <c r="L5" s="390">
        <f>IF(AND($C7="+S",$C5="+X"),IF($C7="+S",$L7,0),IF(OR($C5="+X",$C5="+S"),IF($H5&gt;0,ABS(E5),IF($H5&lt;0,0,IF(E5=0,0,MAX($F5:$G5)))),0))</f>
        <v>0</v>
      </c>
      <c r="M5" s="390">
        <f>IF(AND($C7="+S",$C5="+X"),IF($C8="+S",$L8,0),0)</f>
        <v>0</v>
      </c>
      <c r="N5" s="390">
        <f>IF(AND($C7="+S",$C5="+X"),IF($C9="+S",$L9,0),0)</f>
        <v>0</v>
      </c>
      <c r="O5" s="390">
        <f>IF(AND($C7="+S",$C5="+X"),IF($C7="+S",$O7,0),IF(OR($C5="+X",$C5="+S"),IF($H5&gt;0,0,IF($H5&lt;0,-ABS(E5),IF(E5=0,0,MIN($F5:$G5)))),0))</f>
        <v>0</v>
      </c>
      <c r="P5" s="390">
        <f>IF(AND($C7="+S",$C5="+X"),IF($C8="+S",$O8,0),0)</f>
        <v>0</v>
      </c>
      <c r="Q5" s="390">
        <f>IF(AND($C7="+S",$C5="+X"),IF($C9="+S",$O9,0),0)</f>
        <v>0</v>
      </c>
      <c r="R5" s="390">
        <f>IF($S$2&lt;0,MIN(F5:G5),MAX(F5:G5))</f>
        <v>3228.5487056075699</v>
      </c>
      <c r="S5" s="390">
        <f>IF($S$2&lt;0,MAX(F5:G5),MIN(F5:G5))</f>
        <v>0</v>
      </c>
      <c r="T5" s="390" t="e">
        <f ca="1">figintl(E5,1,D5,"X",#REF!)</f>
        <v>#NAME?</v>
      </c>
      <c r="U5" s="390" t="str">
        <f t="shared" ref="U5:U34" si="0">IF(OR($C5="S",$C5="+S"),$B5&amp;" "&amp;$T5,"")&amp;IF(OR($C5="X",$C5="+X"),$B5&amp;IF(OR($C6="S",$C6="+S"),":
"&amp;U6&amp;IF(OR($C7="S",$C7="+S"),"
"&amp;U7,"")&amp;IF(OR($C8="S",$C8="+S"),"
"&amp;U8,""),""),"")</f>
        <v xml:space="preserve">Underlying
EBITDA
</v>
      </c>
    </row>
    <row r="6" spans="1:21" ht="12.5">
      <c r="A6" s="350" t="str">
        <f t="shared" ref="A6" si="1">IF(OR(C6=0,C6="S",C6="+S"),0,C6)</f>
        <v>+X</v>
      </c>
      <c r="B6" s="377" t="s">
        <v>175</v>
      </c>
      <c r="C6" s="378" t="s">
        <v>14</v>
      </c>
      <c r="D6" s="379">
        <v>0</v>
      </c>
      <c r="E6" s="391">
        <v>-1265.8899999999999</v>
      </c>
      <c r="F6" s="392">
        <f t="shared" ref="F6:F7" si="2">IF($C6="X",0,IF(AND(OR($C6="S",$C6="+S"),OR($C5="X",$C5="+X")),F5,G5))</f>
        <v>3228.5487056075699</v>
      </c>
      <c r="G6" s="392">
        <f t="shared" ref="G6:G7" si="3">F6+IF($C6=0,0,$E6)</f>
        <v>1962.65870560757</v>
      </c>
      <c r="H6" s="392">
        <f t="shared" ref="H6:H7" si="4">IF(F6=0,0,IF(SIGN(F6)=SIGN(G6),IF(SIGN(F6)&gt;0,MIN(F6:G6),MAX(F6:G6)),0))</f>
        <v>1962.65870560757</v>
      </c>
      <c r="I6" s="392">
        <f t="shared" ref="I6:I7" si="5">IF(AND($C7="S",$C6="X"),IF($C7="S",$I7,0),IF(OR($C6="X",$C6="S"),E6,0))</f>
        <v>0</v>
      </c>
      <c r="J6" s="392">
        <f t="shared" ref="J6:J31" si="6">IF(AND($C7="S",$C6="X"),IF($C8="S",$I8,0),0)</f>
        <v>0</v>
      </c>
      <c r="K6" s="392">
        <f t="shared" ref="K6:K31" si="7">IF(AND($C7="S",$C6="X"),IF($C9="S",$I9,0),0)</f>
        <v>0</v>
      </c>
      <c r="L6" s="393">
        <f>ABS(E6)</f>
        <v>1265.8899999999999</v>
      </c>
      <c r="M6" s="393">
        <v>0</v>
      </c>
      <c r="N6" s="393">
        <v>0</v>
      </c>
      <c r="O6" s="392">
        <f t="shared" ref="O6:O7" si="8">IF(AND($C7="+S",$C6="+X"),IF($C7="+S",$O7,0),IF(OR($C6="+X",$C6="+S"),IF($H6&gt;0,0,IF($H6&lt;0,-ABS(E6),IF(E6=0,0,MIN($F6:$G6)))),0))</f>
        <v>0</v>
      </c>
      <c r="P6" s="392">
        <f t="shared" ref="P6:P31" si="9">IF(AND($C7="+S",$C6="+X"),IF($C8="+S",$O8,0),0)</f>
        <v>0</v>
      </c>
      <c r="Q6" s="392">
        <f t="shared" ref="Q6:Q31" si="10">IF(AND($C7="+S",$C6="+X"),IF($C9="+S",$O9,0),0)</f>
        <v>0</v>
      </c>
      <c r="R6" s="392">
        <f t="shared" ref="R6:R7" si="11">IF($S$2&lt;0,MIN(F6:G6),MAX(F6:G6))</f>
        <v>3228.5487056075699</v>
      </c>
      <c r="S6" s="392">
        <f t="shared" ref="S6:S7" si="12">IF($S$2&lt;0,MAX(F6:G6),MIN(F6:G6))</f>
        <v>1962.65870560757</v>
      </c>
      <c r="T6" s="392" t="e">
        <f ca="1">figintl(E6,1,D6,"X",#REF!)</f>
        <v>#NAME?</v>
      </c>
      <c r="U6" s="393" t="e">
        <f ca="1">IF(OR($C6="S",$C6="+S"),$B6&amp;" "&amp;$T6,"")&amp;IF(OR($C6="X",$C6="+X"),""&amp;IF(OR($C7="S",$C7="+S"),""&amp;U7&amp;IF(OR($C8="S",$C8="+S"),"
"&amp;U8,"")&amp;IF(OR($C9="S",$C9="+S"),"
"&amp;U9,""),""),"")</f>
        <v>#NAME?</v>
      </c>
    </row>
    <row r="7" spans="1:21" s="372" customFormat="1" ht="12.5" hidden="1" outlineLevel="1">
      <c r="A7" s="394">
        <f t="shared" ref="A7:A22" si="13">IF(OR(C7=0,C7="S",C7="+S"),0,C7)</f>
        <v>0</v>
      </c>
      <c r="B7" s="365" t="s">
        <v>76</v>
      </c>
      <c r="C7" s="366" t="s">
        <v>149</v>
      </c>
      <c r="D7" s="367">
        <v>0</v>
      </c>
      <c r="E7" s="395">
        <v>-1021.89</v>
      </c>
      <c r="F7" s="396">
        <f t="shared" si="2"/>
        <v>3228.5487056075699</v>
      </c>
      <c r="G7" s="396">
        <f t="shared" si="3"/>
        <v>2206.65870560757</v>
      </c>
      <c r="H7" s="396">
        <f t="shared" si="4"/>
        <v>2206.65870560757</v>
      </c>
      <c r="I7" s="396">
        <f t="shared" si="5"/>
        <v>0</v>
      </c>
      <c r="J7" s="396">
        <f t="shared" si="6"/>
        <v>0</v>
      </c>
      <c r="K7" s="396">
        <f t="shared" si="7"/>
        <v>0</v>
      </c>
      <c r="L7" s="396">
        <f t="shared" ref="L7" si="14">IF(AND($C8="+S",$C7="+X"),IF($C8="+S",$L8,0),IF(OR($C7="+X",$C7="+S"),IF($H7&gt;0,ABS(E7),IF($H7&lt;0,0,IF(E7=0,0,MAX($F7:$G7)))),0))</f>
        <v>1021.89</v>
      </c>
      <c r="M7" s="396">
        <f t="shared" ref="M7:M31" si="15">IF(AND($C8="+S",$C7="+X"),IF($C9="+S",$L9,0),0)</f>
        <v>0</v>
      </c>
      <c r="N7" s="396">
        <f t="shared" ref="N7:N31" si="16">IF(AND($C8="+S",$C7="+X"),IF($C10="+S",$L10,0),0)</f>
        <v>0</v>
      </c>
      <c r="O7" s="396">
        <f t="shared" si="8"/>
        <v>0</v>
      </c>
      <c r="P7" s="396">
        <f t="shared" si="9"/>
        <v>0</v>
      </c>
      <c r="Q7" s="396">
        <f t="shared" si="10"/>
        <v>0</v>
      </c>
      <c r="R7" s="396">
        <f t="shared" si="11"/>
        <v>3228.5487056075699</v>
      </c>
      <c r="S7" s="396">
        <f t="shared" si="12"/>
        <v>2206.65870560757</v>
      </c>
      <c r="T7" s="396" t="e">
        <f ca="1">figintl(E7,1,D7,"X",#REF!)</f>
        <v>#NAME?</v>
      </c>
      <c r="U7" s="396" t="e">
        <f t="shared" ca="1" si="0"/>
        <v>#NAME?</v>
      </c>
    </row>
    <row r="8" spans="1:21" s="372" customFormat="1" ht="12.5" hidden="1" outlineLevel="1">
      <c r="A8" s="394">
        <f t="shared" si="13"/>
        <v>0</v>
      </c>
      <c r="B8" s="373" t="s">
        <v>143</v>
      </c>
      <c r="C8" s="374" t="s">
        <v>149</v>
      </c>
      <c r="D8" s="375">
        <v>0</v>
      </c>
      <c r="E8" s="397">
        <v>-244</v>
      </c>
      <c r="F8" s="398">
        <f t="shared" ref="F8:F31" si="17">IF($C8="X",0,IF(AND(OR($C8="S",$C8="+S"),OR($C7="X",$C7="+X")),F7,G7))</f>
        <v>2206.65870560757</v>
      </c>
      <c r="G8" s="398">
        <f t="shared" ref="G8:G31" si="18">F8+IF($C8=0,0,$E8)</f>
        <v>1962.65870560757</v>
      </c>
      <c r="H8" s="398">
        <f t="shared" ref="H8:H31" si="19">IF(F8=0,0,IF(SIGN(F8)=SIGN(G8),IF(SIGN(F8)&gt;0,MIN(F8:G8),MAX(F8:G8)),0))</f>
        <v>1962.65870560757</v>
      </c>
      <c r="I8" s="398">
        <f t="shared" ref="I8:I31" si="20">IF(AND($C9="S",$C8="X"),IF($C9="S",$I9,0),IF(OR($C8="X",$C8="S"),E8,0))</f>
        <v>0</v>
      </c>
      <c r="J8" s="398">
        <f t="shared" si="6"/>
        <v>0</v>
      </c>
      <c r="K8" s="398">
        <f t="shared" si="7"/>
        <v>0</v>
      </c>
      <c r="L8" s="398">
        <f t="shared" ref="L8:L31" si="21">IF(AND($C9="+S",$C8="+X"),IF($C9="+S",$L9,0),IF(OR($C8="+X",$C8="+S"),IF($H8&gt;0,ABS(E8),IF($H8&lt;0,0,IF(E8=0,0,MAX($F8:$G8)))),0))</f>
        <v>244</v>
      </c>
      <c r="M8" s="398">
        <f t="shared" si="15"/>
        <v>0</v>
      </c>
      <c r="N8" s="398">
        <f t="shared" si="16"/>
        <v>0</v>
      </c>
      <c r="O8" s="398">
        <f t="shared" ref="O8:O31" si="22">IF(AND($C9="+S",$C8="+X"),IF($C9="+S",$O9,0),IF(OR($C8="+X",$C8="+S"),IF($H8&gt;0,0,IF($H8&lt;0,-ABS(E8),IF(E8=0,0,MIN($F8:$G8)))),0))</f>
        <v>0</v>
      </c>
      <c r="P8" s="398">
        <f t="shared" si="9"/>
        <v>0</v>
      </c>
      <c r="Q8" s="398">
        <f t="shared" si="10"/>
        <v>0</v>
      </c>
      <c r="R8" s="398">
        <f t="shared" ref="R8:R31" si="23">IF($S$2&lt;0,MIN(F8:G8),MAX(F8:G8))</f>
        <v>2206.65870560757</v>
      </c>
      <c r="S8" s="398">
        <f t="shared" ref="S8:S31" si="24">IF($S$2&lt;0,MAX(F8:G8),MIN(F8:G8))</f>
        <v>1962.65870560757</v>
      </c>
      <c r="T8" s="398" t="e">
        <f ca="1">figintl(E8,1,D8,"X",#REF!)</f>
        <v>#NAME?</v>
      </c>
      <c r="U8" s="398" t="e">
        <f t="shared" ca="1" si="0"/>
        <v>#NAME?</v>
      </c>
    </row>
    <row r="9" spans="1:21" s="372" customFormat="1" ht="12.5" hidden="1" outlineLevel="1">
      <c r="A9" s="394">
        <f t="shared" si="13"/>
        <v>0</v>
      </c>
      <c r="B9" s="365" t="s">
        <v>144</v>
      </c>
      <c r="C9" s="366">
        <v>0</v>
      </c>
      <c r="D9" s="367">
        <v>0</v>
      </c>
      <c r="E9" s="395">
        <v>0</v>
      </c>
      <c r="F9" s="396">
        <f t="shared" si="17"/>
        <v>1962.65870560757</v>
      </c>
      <c r="G9" s="396">
        <f t="shared" si="18"/>
        <v>1962.65870560757</v>
      </c>
      <c r="H9" s="396">
        <f t="shared" si="19"/>
        <v>1962.65870560757</v>
      </c>
      <c r="I9" s="396">
        <f t="shared" si="20"/>
        <v>0</v>
      </c>
      <c r="J9" s="396">
        <f t="shared" si="6"/>
        <v>0</v>
      </c>
      <c r="K9" s="396">
        <f t="shared" si="7"/>
        <v>0</v>
      </c>
      <c r="L9" s="396">
        <f t="shared" si="21"/>
        <v>0</v>
      </c>
      <c r="M9" s="396">
        <f t="shared" si="15"/>
        <v>0</v>
      </c>
      <c r="N9" s="396">
        <f t="shared" si="16"/>
        <v>0</v>
      </c>
      <c r="O9" s="396">
        <f t="shared" si="22"/>
        <v>0</v>
      </c>
      <c r="P9" s="396">
        <f t="shared" si="9"/>
        <v>0</v>
      </c>
      <c r="Q9" s="396">
        <f t="shared" si="10"/>
        <v>0</v>
      </c>
      <c r="R9" s="396">
        <f t="shared" si="23"/>
        <v>1962.65870560757</v>
      </c>
      <c r="S9" s="396">
        <f t="shared" si="24"/>
        <v>1962.65870560757</v>
      </c>
      <c r="T9" s="396" t="e">
        <f ca="1">figintl(E9,1,D9,"X",#REF!)</f>
        <v>#NAME?</v>
      </c>
      <c r="U9" s="396" t="str">
        <f t="shared" si="0"/>
        <v/>
      </c>
    </row>
    <row r="10" spans="1:21" s="372" customFormat="1" ht="12.5" hidden="1" outlineLevel="1">
      <c r="A10" s="394">
        <f t="shared" si="13"/>
        <v>0</v>
      </c>
      <c r="B10" s="373" t="s">
        <v>145</v>
      </c>
      <c r="C10" s="374">
        <v>0</v>
      </c>
      <c r="D10" s="375">
        <v>0</v>
      </c>
      <c r="E10" s="397">
        <v>0</v>
      </c>
      <c r="F10" s="398">
        <f t="shared" si="17"/>
        <v>1962.65870560757</v>
      </c>
      <c r="G10" s="398">
        <f t="shared" si="18"/>
        <v>1962.65870560757</v>
      </c>
      <c r="H10" s="398">
        <f t="shared" si="19"/>
        <v>1962.65870560757</v>
      </c>
      <c r="I10" s="398">
        <f t="shared" si="20"/>
        <v>0</v>
      </c>
      <c r="J10" s="398">
        <f t="shared" si="6"/>
        <v>0</v>
      </c>
      <c r="K10" s="398">
        <f t="shared" si="7"/>
        <v>0</v>
      </c>
      <c r="L10" s="398">
        <f t="shared" si="21"/>
        <v>0</v>
      </c>
      <c r="M10" s="398">
        <f t="shared" si="15"/>
        <v>0</v>
      </c>
      <c r="N10" s="398">
        <f t="shared" si="16"/>
        <v>0</v>
      </c>
      <c r="O10" s="398">
        <f t="shared" si="22"/>
        <v>0</v>
      </c>
      <c r="P10" s="398">
        <f t="shared" si="9"/>
        <v>0</v>
      </c>
      <c r="Q10" s="398">
        <f t="shared" si="10"/>
        <v>0</v>
      </c>
      <c r="R10" s="398">
        <f t="shared" si="23"/>
        <v>1962.65870560757</v>
      </c>
      <c r="S10" s="398">
        <f t="shared" si="24"/>
        <v>1962.65870560757</v>
      </c>
      <c r="T10" s="398" t="e">
        <f ca="1">figintl(E10,1,D10,"X",#REF!)</f>
        <v>#NAME?</v>
      </c>
      <c r="U10" s="398" t="str">
        <f t="shared" si="0"/>
        <v/>
      </c>
    </row>
    <row r="11" spans="1:21" ht="12.5" collapsed="1">
      <c r="A11" s="350" t="str">
        <f t="shared" ref="A11:A18" si="25">IF(OR(C11=0,C11="S",C11="+S"),0,C11)</f>
        <v>+X</v>
      </c>
      <c r="B11" s="360" t="s">
        <v>147</v>
      </c>
      <c r="C11" s="361" t="s">
        <v>14</v>
      </c>
      <c r="D11" s="362">
        <v>0</v>
      </c>
      <c r="E11" s="399">
        <v>-328</v>
      </c>
      <c r="F11" s="392">
        <f t="shared" ref="F11:F18" si="26">IF($C11="X",0,IF(AND(OR($C11="S",$C11="+S"),OR($C10="X",$C10="+X")),F10,G10))</f>
        <v>1962.65870560757</v>
      </c>
      <c r="G11" s="392">
        <f t="shared" ref="G11:G18" si="27">F11+IF($C11=0,0,$E11)</f>
        <v>1634.65870560757</v>
      </c>
      <c r="H11" s="392">
        <f t="shared" ref="H11:H18" si="28">IF(F11=0,0,IF(SIGN(F11)=SIGN(G11),IF(SIGN(F11)&gt;0,MIN(F11:G11),MAX(F11:G11)),0))</f>
        <v>1634.65870560757</v>
      </c>
      <c r="I11" s="392">
        <f t="shared" ref="I11:I18" si="29">IF(AND($C12="S",$C11="X"),IF($C12="S",$I12,0),IF(OR($C11="X",$C11="S"),E11,0))</f>
        <v>0</v>
      </c>
      <c r="J11" s="392">
        <f t="shared" si="6"/>
        <v>0</v>
      </c>
      <c r="K11" s="392">
        <f t="shared" si="7"/>
        <v>0</v>
      </c>
      <c r="L11" s="393">
        <f>ABS(E11)</f>
        <v>328</v>
      </c>
      <c r="M11" s="393">
        <v>0</v>
      </c>
      <c r="N11" s="393">
        <v>0</v>
      </c>
      <c r="O11" s="392">
        <f t="shared" ref="O11:O18" si="30">IF(AND($C12="+S",$C11="+X"),IF($C12="+S",$O12,0),IF(OR($C11="+X",$C11="+S"),IF($H11&gt;0,0,IF($H11&lt;0,-ABS(E11),IF(E11=0,0,MIN($F11:$G11)))),0))</f>
        <v>0</v>
      </c>
      <c r="P11" s="392">
        <f t="shared" si="9"/>
        <v>0</v>
      </c>
      <c r="Q11" s="392">
        <f t="shared" si="10"/>
        <v>0</v>
      </c>
      <c r="R11" s="392">
        <f t="shared" ref="R11:R18" si="31">IF($S$2&lt;0,MIN(F11:G11),MAX(F11:G11))</f>
        <v>1962.65870560757</v>
      </c>
      <c r="S11" s="392">
        <f t="shared" ref="S11:S18" si="32">IF($S$2&lt;0,MAX(F11:G11),MIN(F11:G11))</f>
        <v>1634.65870560757</v>
      </c>
      <c r="T11" s="392" t="e">
        <f ca="1">figintl(E11,1,D11,"X",#REF!)</f>
        <v>#NAME?</v>
      </c>
      <c r="U11" s="392" t="e">
        <f t="shared" ca="1" si="0"/>
        <v>#NAME?</v>
      </c>
    </row>
    <row r="12" spans="1:21" s="372" customFormat="1" ht="12.5" hidden="1" outlineLevel="1">
      <c r="A12" s="394">
        <f t="shared" si="25"/>
        <v>0</v>
      </c>
      <c r="B12" s="365" t="s">
        <v>148</v>
      </c>
      <c r="C12" s="366" t="s">
        <v>149</v>
      </c>
      <c r="D12" s="367">
        <v>0</v>
      </c>
      <c r="E12" s="395">
        <v>-101</v>
      </c>
      <c r="F12" s="396">
        <f t="shared" si="26"/>
        <v>1962.65870560757</v>
      </c>
      <c r="G12" s="396">
        <f t="shared" si="27"/>
        <v>1861.65870560757</v>
      </c>
      <c r="H12" s="396">
        <f t="shared" si="28"/>
        <v>1861.65870560757</v>
      </c>
      <c r="I12" s="396">
        <f t="shared" si="29"/>
        <v>0</v>
      </c>
      <c r="J12" s="396">
        <f t="shared" si="6"/>
        <v>0</v>
      </c>
      <c r="K12" s="396">
        <f t="shared" si="7"/>
        <v>0</v>
      </c>
      <c r="L12" s="396">
        <f t="shared" ref="L12:L18" si="33">IF(AND($C13="+S",$C12="+X"),IF($C13="+S",$L13,0),IF(OR($C12="+X",$C12="+S"),IF($H12&gt;0,ABS(E12),IF($H12&lt;0,0,IF(E12=0,0,MAX($F12:$G12)))),0))</f>
        <v>101</v>
      </c>
      <c r="M12" s="396">
        <f t="shared" si="15"/>
        <v>0</v>
      </c>
      <c r="N12" s="396">
        <f t="shared" si="16"/>
        <v>0</v>
      </c>
      <c r="O12" s="396">
        <f t="shared" si="30"/>
        <v>0</v>
      </c>
      <c r="P12" s="396">
        <f t="shared" si="9"/>
        <v>0</v>
      </c>
      <c r="Q12" s="396">
        <f t="shared" si="10"/>
        <v>0</v>
      </c>
      <c r="R12" s="396">
        <f t="shared" si="31"/>
        <v>1962.65870560757</v>
      </c>
      <c r="S12" s="396">
        <f t="shared" si="32"/>
        <v>1861.65870560757</v>
      </c>
      <c r="T12" s="396" t="e">
        <f ca="1">figintl(E12,1,D12,"X",#REF!)</f>
        <v>#NAME?</v>
      </c>
      <c r="U12" s="396" t="e">
        <f t="shared" ca="1" si="0"/>
        <v>#NAME?</v>
      </c>
    </row>
    <row r="13" spans="1:21" s="372" customFormat="1" ht="12.5" hidden="1" outlineLevel="1">
      <c r="A13" s="394">
        <f t="shared" si="25"/>
        <v>0</v>
      </c>
      <c r="B13" s="365" t="s">
        <v>150</v>
      </c>
      <c r="C13" s="366" t="s">
        <v>149</v>
      </c>
      <c r="D13" s="367">
        <v>0</v>
      </c>
      <c r="E13" s="395">
        <v>-91</v>
      </c>
      <c r="F13" s="396">
        <f t="shared" si="26"/>
        <v>1861.65870560757</v>
      </c>
      <c r="G13" s="396">
        <f t="shared" si="27"/>
        <v>1770.65870560757</v>
      </c>
      <c r="H13" s="396">
        <f t="shared" si="28"/>
        <v>1770.65870560757</v>
      </c>
      <c r="I13" s="396">
        <f t="shared" si="29"/>
        <v>0</v>
      </c>
      <c r="J13" s="396">
        <f t="shared" si="6"/>
        <v>0</v>
      </c>
      <c r="K13" s="396">
        <f t="shared" si="7"/>
        <v>0</v>
      </c>
      <c r="L13" s="396">
        <f t="shared" si="33"/>
        <v>91</v>
      </c>
      <c r="M13" s="396">
        <f t="shared" si="15"/>
        <v>0</v>
      </c>
      <c r="N13" s="396">
        <f t="shared" si="16"/>
        <v>0</v>
      </c>
      <c r="O13" s="396">
        <f t="shared" si="30"/>
        <v>0</v>
      </c>
      <c r="P13" s="396">
        <f t="shared" si="9"/>
        <v>0</v>
      </c>
      <c r="Q13" s="396">
        <f t="shared" si="10"/>
        <v>0</v>
      </c>
      <c r="R13" s="396">
        <f t="shared" si="31"/>
        <v>1861.65870560757</v>
      </c>
      <c r="S13" s="396">
        <f t="shared" si="32"/>
        <v>1770.65870560757</v>
      </c>
      <c r="T13" s="396" t="e">
        <f ca="1">figintl(E13,1,D13,"X",#REF!)</f>
        <v>#NAME?</v>
      </c>
      <c r="U13" s="396" t="e">
        <f t="shared" ca="1" si="0"/>
        <v>#NAME?</v>
      </c>
    </row>
    <row r="14" spans="1:21" s="372" customFormat="1" ht="12.5" hidden="1" outlineLevel="1">
      <c r="A14" s="394">
        <f t="shared" si="25"/>
        <v>0</v>
      </c>
      <c r="B14" s="373" t="s">
        <v>54</v>
      </c>
      <c r="C14" s="374" t="s">
        <v>149</v>
      </c>
      <c r="D14" s="375">
        <v>0</v>
      </c>
      <c r="E14" s="397">
        <v>-136</v>
      </c>
      <c r="F14" s="398">
        <f t="shared" si="26"/>
        <v>1770.65870560757</v>
      </c>
      <c r="G14" s="398">
        <f t="shared" si="27"/>
        <v>1634.65870560757</v>
      </c>
      <c r="H14" s="398">
        <f t="shared" si="28"/>
        <v>1634.65870560757</v>
      </c>
      <c r="I14" s="398">
        <f t="shared" si="29"/>
        <v>0</v>
      </c>
      <c r="J14" s="398">
        <f t="shared" si="6"/>
        <v>0</v>
      </c>
      <c r="K14" s="398">
        <f t="shared" si="7"/>
        <v>0</v>
      </c>
      <c r="L14" s="398">
        <f t="shared" si="33"/>
        <v>136</v>
      </c>
      <c r="M14" s="398">
        <f t="shared" si="15"/>
        <v>0</v>
      </c>
      <c r="N14" s="398">
        <f t="shared" si="16"/>
        <v>0</v>
      </c>
      <c r="O14" s="398">
        <f t="shared" si="30"/>
        <v>0</v>
      </c>
      <c r="P14" s="398">
        <f t="shared" si="9"/>
        <v>0</v>
      </c>
      <c r="Q14" s="398">
        <f t="shared" si="10"/>
        <v>0</v>
      </c>
      <c r="R14" s="398">
        <f t="shared" si="31"/>
        <v>1770.65870560757</v>
      </c>
      <c r="S14" s="398">
        <f t="shared" si="32"/>
        <v>1634.65870560757</v>
      </c>
      <c r="T14" s="398" t="e">
        <f ca="1">figintl(E14,1,D14,"X",#REF!)</f>
        <v>#NAME?</v>
      </c>
      <c r="U14" s="398" t="e">
        <f t="shared" ca="1" si="0"/>
        <v>#NAME?</v>
      </c>
    </row>
    <row r="15" spans="1:21" ht="12.5" collapsed="1">
      <c r="A15" s="350" t="str">
        <f t="shared" si="25"/>
        <v>+X</v>
      </c>
      <c r="B15" s="360" t="s">
        <v>176</v>
      </c>
      <c r="C15" s="361" t="s">
        <v>14</v>
      </c>
      <c r="D15" s="362">
        <v>0</v>
      </c>
      <c r="E15" s="399">
        <v>-380</v>
      </c>
      <c r="F15" s="392">
        <f t="shared" si="26"/>
        <v>1634.65870560757</v>
      </c>
      <c r="G15" s="392">
        <f t="shared" si="27"/>
        <v>1254.65870560757</v>
      </c>
      <c r="H15" s="392">
        <f t="shared" si="28"/>
        <v>1254.65870560757</v>
      </c>
      <c r="I15" s="392">
        <f t="shared" si="29"/>
        <v>0</v>
      </c>
      <c r="J15" s="392">
        <f t="shared" si="6"/>
        <v>0</v>
      </c>
      <c r="K15" s="392">
        <f t="shared" si="7"/>
        <v>0</v>
      </c>
      <c r="L15" s="393">
        <f>ABS(E15)</f>
        <v>380</v>
      </c>
      <c r="M15" s="393">
        <v>0</v>
      </c>
      <c r="N15" s="393">
        <v>0</v>
      </c>
      <c r="O15" s="392">
        <f t="shared" si="30"/>
        <v>0</v>
      </c>
      <c r="P15" s="392">
        <f t="shared" si="9"/>
        <v>0</v>
      </c>
      <c r="Q15" s="392">
        <f t="shared" si="10"/>
        <v>0</v>
      </c>
      <c r="R15" s="392">
        <f t="shared" si="31"/>
        <v>1634.65870560757</v>
      </c>
      <c r="S15" s="392">
        <f t="shared" si="32"/>
        <v>1254.65870560757</v>
      </c>
      <c r="T15" s="392" t="e">
        <f ca="1">figintl(E15,1,D15,"X",#REF!)</f>
        <v>#NAME?</v>
      </c>
      <c r="U15" s="393" t="e">
        <f ca="1">IF(OR($C15="S",$C15="+S"),$B15&amp;" "&amp;$T15,"")&amp;IF(OR($C15="X",$C15="+X"),""&amp;IF(OR($C16="S",$C16="+S"),""&amp;U16&amp;IF(OR($C17="S",$C17="+S"),"
"&amp;U17,"")&amp;IF(OR($C18="S",$C18="+S"),"
"&amp;U18,""),""),"")</f>
        <v>#NAME?</v>
      </c>
    </row>
    <row r="16" spans="1:21" s="372" customFormat="1" ht="12.5" hidden="1" outlineLevel="1">
      <c r="A16" s="394">
        <f t="shared" si="25"/>
        <v>0</v>
      </c>
      <c r="B16" s="365" t="s">
        <v>146</v>
      </c>
      <c r="C16" s="366" t="s">
        <v>149</v>
      </c>
      <c r="D16" s="367">
        <v>0</v>
      </c>
      <c r="E16" s="395">
        <v>-305</v>
      </c>
      <c r="F16" s="396">
        <f t="shared" si="26"/>
        <v>1634.65870560757</v>
      </c>
      <c r="G16" s="396">
        <f t="shared" si="27"/>
        <v>1329.65870560757</v>
      </c>
      <c r="H16" s="396">
        <f t="shared" si="28"/>
        <v>1329.65870560757</v>
      </c>
      <c r="I16" s="396">
        <f t="shared" si="29"/>
        <v>0</v>
      </c>
      <c r="J16" s="396">
        <f t="shared" si="6"/>
        <v>0</v>
      </c>
      <c r="K16" s="396">
        <f t="shared" si="7"/>
        <v>0</v>
      </c>
      <c r="L16" s="396">
        <f t="shared" si="33"/>
        <v>305</v>
      </c>
      <c r="M16" s="396">
        <f t="shared" si="15"/>
        <v>0</v>
      </c>
      <c r="N16" s="396">
        <f t="shared" si="16"/>
        <v>0</v>
      </c>
      <c r="O16" s="396">
        <f t="shared" si="30"/>
        <v>0</v>
      </c>
      <c r="P16" s="396">
        <f t="shared" si="9"/>
        <v>0</v>
      </c>
      <c r="Q16" s="396">
        <f t="shared" si="10"/>
        <v>0</v>
      </c>
      <c r="R16" s="396">
        <f t="shared" si="31"/>
        <v>1634.65870560757</v>
      </c>
      <c r="S16" s="396">
        <f t="shared" si="32"/>
        <v>1329.65870560757</v>
      </c>
      <c r="T16" s="396" t="e">
        <f ca="1">figintl(E16,1,D16,"X",#REF!)</f>
        <v>#NAME?</v>
      </c>
      <c r="U16" s="396" t="e">
        <f t="shared" ca="1" si="0"/>
        <v>#NAME?</v>
      </c>
    </row>
    <row r="17" spans="1:21" s="372" customFormat="1" ht="12.5" hidden="1" outlineLevel="1">
      <c r="A17" s="394">
        <f t="shared" si="25"/>
        <v>0</v>
      </c>
      <c r="B17" s="365" t="s">
        <v>151</v>
      </c>
      <c r="C17" s="366" t="s">
        <v>149</v>
      </c>
      <c r="D17" s="367">
        <v>0</v>
      </c>
      <c r="E17" s="395">
        <v>-75</v>
      </c>
      <c r="F17" s="396">
        <f t="shared" si="26"/>
        <v>1329.65870560757</v>
      </c>
      <c r="G17" s="396">
        <f t="shared" si="27"/>
        <v>1254.65870560757</v>
      </c>
      <c r="H17" s="396">
        <f t="shared" si="28"/>
        <v>1254.65870560757</v>
      </c>
      <c r="I17" s="396">
        <f t="shared" si="29"/>
        <v>0</v>
      </c>
      <c r="J17" s="396">
        <f t="shared" si="6"/>
        <v>0</v>
      </c>
      <c r="K17" s="396">
        <f t="shared" si="7"/>
        <v>0</v>
      </c>
      <c r="L17" s="396">
        <f t="shared" si="33"/>
        <v>75</v>
      </c>
      <c r="M17" s="396">
        <f t="shared" si="15"/>
        <v>0</v>
      </c>
      <c r="N17" s="396">
        <f t="shared" si="16"/>
        <v>0</v>
      </c>
      <c r="O17" s="396">
        <f t="shared" si="30"/>
        <v>0</v>
      </c>
      <c r="P17" s="396">
        <f t="shared" si="9"/>
        <v>0</v>
      </c>
      <c r="Q17" s="396">
        <f t="shared" si="10"/>
        <v>0</v>
      </c>
      <c r="R17" s="396">
        <f t="shared" si="31"/>
        <v>1329.65870560757</v>
      </c>
      <c r="S17" s="396">
        <f t="shared" si="32"/>
        <v>1254.65870560757</v>
      </c>
      <c r="T17" s="396" t="e">
        <f ca="1">figintl(E17,1,D17,"X",#REF!)</f>
        <v>#NAME?</v>
      </c>
      <c r="U17" s="396" t="e">
        <f t="shared" ca="1" si="0"/>
        <v>#NAME?</v>
      </c>
    </row>
    <row r="18" spans="1:21" ht="12.5" hidden="1" outlineLevel="1" collapsed="1">
      <c r="A18" s="350">
        <f t="shared" si="25"/>
        <v>0</v>
      </c>
      <c r="B18" s="369" t="s">
        <v>152</v>
      </c>
      <c r="C18" s="388">
        <v>0</v>
      </c>
      <c r="D18" s="370">
        <v>0</v>
      </c>
      <c r="E18" s="389">
        <v>1255</v>
      </c>
      <c r="F18" s="390">
        <f t="shared" si="26"/>
        <v>1254.65870560757</v>
      </c>
      <c r="G18" s="390">
        <f t="shared" si="27"/>
        <v>1254.65870560757</v>
      </c>
      <c r="H18" s="390">
        <f t="shared" si="28"/>
        <v>1254.65870560757</v>
      </c>
      <c r="I18" s="390">
        <f t="shared" si="29"/>
        <v>0</v>
      </c>
      <c r="J18" s="390">
        <f t="shared" si="6"/>
        <v>0</v>
      </c>
      <c r="K18" s="390">
        <f t="shared" si="7"/>
        <v>0</v>
      </c>
      <c r="L18" s="390">
        <f t="shared" si="33"/>
        <v>0</v>
      </c>
      <c r="M18" s="390">
        <f t="shared" si="15"/>
        <v>0</v>
      </c>
      <c r="N18" s="390">
        <f t="shared" si="16"/>
        <v>0</v>
      </c>
      <c r="O18" s="390">
        <f t="shared" si="30"/>
        <v>0</v>
      </c>
      <c r="P18" s="390">
        <f t="shared" si="9"/>
        <v>0</v>
      </c>
      <c r="Q18" s="390">
        <f t="shared" si="10"/>
        <v>0</v>
      </c>
      <c r="R18" s="390">
        <f t="shared" si="31"/>
        <v>1254.65870560757</v>
      </c>
      <c r="S18" s="390">
        <f t="shared" si="32"/>
        <v>1254.65870560757</v>
      </c>
      <c r="T18" s="390" t="e">
        <f ca="1">figintl(E18,1,D18,"X",#REF!)</f>
        <v>#NAME?</v>
      </c>
      <c r="U18" s="390" t="str">
        <f t="shared" si="0"/>
        <v/>
      </c>
    </row>
    <row r="19" spans="1:21" ht="12.5" collapsed="1">
      <c r="A19" s="350" t="str">
        <f t="shared" si="13"/>
        <v>+X</v>
      </c>
      <c r="B19" s="360" t="s">
        <v>153</v>
      </c>
      <c r="C19" s="361" t="s">
        <v>14</v>
      </c>
      <c r="D19" s="362">
        <v>0</v>
      </c>
      <c r="E19" s="399">
        <v>-160.99999999999997</v>
      </c>
      <c r="F19" s="392">
        <f>IF($C19="X",0,IF(AND(OR($C19="S",$C19="+S"),OR($C18="X",$C18="+X")),F18,G18))</f>
        <v>1254.65870560757</v>
      </c>
      <c r="G19" s="392">
        <f t="shared" si="18"/>
        <v>1093.65870560757</v>
      </c>
      <c r="H19" s="392">
        <f t="shared" si="19"/>
        <v>1093.65870560757</v>
      </c>
      <c r="I19" s="392">
        <f t="shared" si="20"/>
        <v>0</v>
      </c>
      <c r="J19" s="392">
        <f t="shared" si="6"/>
        <v>0</v>
      </c>
      <c r="K19" s="392">
        <f t="shared" si="7"/>
        <v>0</v>
      </c>
      <c r="L19" s="393">
        <f>ABS(E19)</f>
        <v>160.99999999999997</v>
      </c>
      <c r="M19" s="393">
        <v>0</v>
      </c>
      <c r="N19" s="393">
        <v>0</v>
      </c>
      <c r="O19" s="392">
        <f t="shared" si="22"/>
        <v>0</v>
      </c>
      <c r="P19" s="392">
        <f t="shared" si="9"/>
        <v>0</v>
      </c>
      <c r="Q19" s="392">
        <f t="shared" si="10"/>
        <v>0</v>
      </c>
      <c r="R19" s="392">
        <f t="shared" si="23"/>
        <v>1254.65870560757</v>
      </c>
      <c r="S19" s="392">
        <f t="shared" si="24"/>
        <v>1093.65870560757</v>
      </c>
      <c r="T19" s="392" t="e">
        <f ca="1">figintl(E19,1,D19,"X",#REF!)</f>
        <v>#NAME?</v>
      </c>
      <c r="U19" s="392" t="e">
        <f t="shared" ca="1" si="0"/>
        <v>#NAME?</v>
      </c>
    </row>
    <row r="20" spans="1:21" s="372" customFormat="1" ht="12.5" hidden="1" outlineLevel="1">
      <c r="A20" s="394">
        <f>IF(OR(C20=0,C20="S",C20="+S"),0,C20)</f>
        <v>0</v>
      </c>
      <c r="B20" s="365" t="s">
        <v>154</v>
      </c>
      <c r="C20" s="366" t="s">
        <v>149</v>
      </c>
      <c r="D20" s="367">
        <v>0</v>
      </c>
      <c r="E20" s="395">
        <v>-62.01</v>
      </c>
      <c r="F20" s="380">
        <f t="shared" si="17"/>
        <v>1254.65870560757</v>
      </c>
      <c r="G20" s="380">
        <f t="shared" si="18"/>
        <v>1192.64870560757</v>
      </c>
      <c r="H20" s="380">
        <f t="shared" si="19"/>
        <v>1192.64870560757</v>
      </c>
      <c r="I20" s="380">
        <f t="shared" si="20"/>
        <v>0</v>
      </c>
      <c r="J20" s="380">
        <f t="shared" si="6"/>
        <v>0</v>
      </c>
      <c r="K20" s="380">
        <f t="shared" si="7"/>
        <v>0</v>
      </c>
      <c r="L20" s="380">
        <f t="shared" si="21"/>
        <v>62.01</v>
      </c>
      <c r="M20" s="380">
        <f t="shared" si="15"/>
        <v>0</v>
      </c>
      <c r="N20" s="380">
        <f t="shared" si="16"/>
        <v>0</v>
      </c>
      <c r="O20" s="380">
        <f t="shared" si="22"/>
        <v>0</v>
      </c>
      <c r="P20" s="380">
        <f t="shared" si="9"/>
        <v>0</v>
      </c>
      <c r="Q20" s="380">
        <f t="shared" si="10"/>
        <v>0</v>
      </c>
      <c r="R20" s="380">
        <f t="shared" si="23"/>
        <v>1254.65870560757</v>
      </c>
      <c r="S20" s="380">
        <f t="shared" si="24"/>
        <v>1192.64870560757</v>
      </c>
      <c r="T20" s="380" t="e">
        <f ca="1">figintl(E20,1,D20,"X",#REF!)</f>
        <v>#NAME?</v>
      </c>
      <c r="U20" s="380" t="e">
        <f t="shared" ca="1" si="0"/>
        <v>#NAME?</v>
      </c>
    </row>
    <row r="21" spans="1:21" s="372" customFormat="1" ht="12.5" hidden="1" outlineLevel="1">
      <c r="A21" s="394">
        <f>IF(OR(C21=0,C21="S",C21="+S"),0,C21)</f>
        <v>0</v>
      </c>
      <c r="B21" s="365" t="s">
        <v>155</v>
      </c>
      <c r="C21" s="366" t="s">
        <v>149</v>
      </c>
      <c r="D21" s="367">
        <v>0</v>
      </c>
      <c r="E21" s="395">
        <v>-81.72</v>
      </c>
      <c r="F21" s="380">
        <f t="shared" si="17"/>
        <v>1192.64870560757</v>
      </c>
      <c r="G21" s="380">
        <f t="shared" si="18"/>
        <v>1110.92870560757</v>
      </c>
      <c r="H21" s="380">
        <f t="shared" si="19"/>
        <v>1110.92870560757</v>
      </c>
      <c r="I21" s="380">
        <f t="shared" si="20"/>
        <v>0</v>
      </c>
      <c r="J21" s="380">
        <f t="shared" si="6"/>
        <v>0</v>
      </c>
      <c r="K21" s="380">
        <f t="shared" si="7"/>
        <v>0</v>
      </c>
      <c r="L21" s="380">
        <f t="shared" si="21"/>
        <v>81.72</v>
      </c>
      <c r="M21" s="380">
        <f t="shared" si="15"/>
        <v>0</v>
      </c>
      <c r="N21" s="380">
        <f t="shared" si="16"/>
        <v>0</v>
      </c>
      <c r="O21" s="380">
        <f t="shared" si="22"/>
        <v>0</v>
      </c>
      <c r="P21" s="380">
        <f t="shared" si="9"/>
        <v>0</v>
      </c>
      <c r="Q21" s="380">
        <f t="shared" si="10"/>
        <v>0</v>
      </c>
      <c r="R21" s="380">
        <f t="shared" si="23"/>
        <v>1192.64870560757</v>
      </c>
      <c r="S21" s="380">
        <f t="shared" si="24"/>
        <v>1110.92870560757</v>
      </c>
      <c r="T21" s="380" t="e">
        <f ca="1">figintl(E21,1,D21,"X",#REF!)</f>
        <v>#NAME?</v>
      </c>
      <c r="U21" s="380" t="e">
        <f t="shared" ca="1" si="0"/>
        <v>#NAME?</v>
      </c>
    </row>
    <row r="22" spans="1:21" s="372" customFormat="1" ht="12.5" hidden="1" outlineLevel="1">
      <c r="A22" s="394">
        <f t="shared" si="13"/>
        <v>0</v>
      </c>
      <c r="B22" s="373" t="s">
        <v>156</v>
      </c>
      <c r="C22" s="374" t="s">
        <v>149</v>
      </c>
      <c r="D22" s="375">
        <v>0</v>
      </c>
      <c r="E22" s="397">
        <v>-17.269999999999982</v>
      </c>
      <c r="F22" s="400">
        <f t="shared" si="17"/>
        <v>1110.92870560757</v>
      </c>
      <c r="G22" s="400">
        <f t="shared" si="18"/>
        <v>1093.65870560757</v>
      </c>
      <c r="H22" s="400">
        <f t="shared" si="19"/>
        <v>1093.65870560757</v>
      </c>
      <c r="I22" s="400">
        <f t="shared" si="20"/>
        <v>0</v>
      </c>
      <c r="J22" s="400">
        <f t="shared" si="6"/>
        <v>0</v>
      </c>
      <c r="K22" s="400">
        <f t="shared" si="7"/>
        <v>0</v>
      </c>
      <c r="L22" s="400">
        <f t="shared" si="21"/>
        <v>17.269999999999982</v>
      </c>
      <c r="M22" s="400">
        <f t="shared" si="15"/>
        <v>0</v>
      </c>
      <c r="N22" s="400">
        <f t="shared" si="16"/>
        <v>0</v>
      </c>
      <c r="O22" s="400">
        <f t="shared" si="22"/>
        <v>0</v>
      </c>
      <c r="P22" s="400">
        <f t="shared" si="9"/>
        <v>0</v>
      </c>
      <c r="Q22" s="400">
        <f t="shared" si="10"/>
        <v>0</v>
      </c>
      <c r="R22" s="400">
        <f t="shared" si="23"/>
        <v>1110.92870560757</v>
      </c>
      <c r="S22" s="400">
        <f t="shared" si="24"/>
        <v>1093.65870560757</v>
      </c>
      <c r="T22" s="400" t="e">
        <f ca="1">figintl(E22,1,D22,"X",#REF!)</f>
        <v>#NAME?</v>
      </c>
      <c r="U22" s="400" t="e">
        <f t="shared" ca="1" si="0"/>
        <v>#NAME?</v>
      </c>
    </row>
    <row r="23" spans="1:21" ht="12.5" collapsed="1">
      <c r="A23" s="350" t="str">
        <f>IF(OR(C23=0,C23="S",C23="+S"),0,C23)</f>
        <v>X</v>
      </c>
      <c r="B23" s="369" t="s">
        <v>157</v>
      </c>
      <c r="C23" s="388" t="s">
        <v>7</v>
      </c>
      <c r="D23" s="370">
        <v>0</v>
      </c>
      <c r="E23" s="389">
        <v>1094</v>
      </c>
      <c r="F23" s="390">
        <f>IF($C23="X",0,IF(AND(OR($C23="S",$C23="+S"),OR($C22="X",$C22="+X")),F22,G22))</f>
        <v>0</v>
      </c>
      <c r="G23" s="390">
        <f t="shared" si="18"/>
        <v>1094</v>
      </c>
      <c r="H23" s="390">
        <f t="shared" si="19"/>
        <v>0</v>
      </c>
      <c r="I23" s="390">
        <f t="shared" si="20"/>
        <v>1094</v>
      </c>
      <c r="J23" s="390">
        <f t="shared" si="6"/>
        <v>0</v>
      </c>
      <c r="K23" s="390">
        <f t="shared" si="7"/>
        <v>0</v>
      </c>
      <c r="L23" s="390">
        <f t="shared" si="21"/>
        <v>0</v>
      </c>
      <c r="M23" s="390">
        <f t="shared" si="15"/>
        <v>0</v>
      </c>
      <c r="N23" s="390">
        <f t="shared" si="16"/>
        <v>0</v>
      </c>
      <c r="O23" s="390">
        <f t="shared" si="22"/>
        <v>0</v>
      </c>
      <c r="P23" s="390">
        <f t="shared" si="9"/>
        <v>0</v>
      </c>
      <c r="Q23" s="390">
        <f t="shared" si="10"/>
        <v>0</v>
      </c>
      <c r="R23" s="390">
        <f t="shared" si="23"/>
        <v>1094</v>
      </c>
      <c r="S23" s="390">
        <f t="shared" si="24"/>
        <v>0</v>
      </c>
      <c r="T23" s="390" t="e">
        <f ca="1">figintl(E23,1,D23,"X",#REF!)</f>
        <v>#NAME?</v>
      </c>
      <c r="U23" s="390" t="str">
        <f t="shared" si="0"/>
        <v>FCF to
Solvay
share from
cont. ops.</v>
      </c>
    </row>
    <row r="24" spans="1:21" ht="12.5" hidden="1" outlineLevel="1">
      <c r="A24" s="350">
        <f>IF(OR(C24=0,C24="S",C24="+S"),0,C24)</f>
        <v>0</v>
      </c>
      <c r="B24" s="377" t="s">
        <v>158</v>
      </c>
      <c r="C24" s="378">
        <v>0</v>
      </c>
      <c r="D24" s="379">
        <v>0</v>
      </c>
      <c r="E24" s="391">
        <v>-5.999999999994543E-2</v>
      </c>
      <c r="F24" s="392">
        <f t="shared" si="17"/>
        <v>1094</v>
      </c>
      <c r="G24" s="392">
        <f t="shared" si="18"/>
        <v>1094</v>
      </c>
      <c r="H24" s="392">
        <f t="shared" si="19"/>
        <v>1094</v>
      </c>
      <c r="I24" s="392">
        <f t="shared" si="20"/>
        <v>0</v>
      </c>
      <c r="J24" s="392">
        <f t="shared" si="6"/>
        <v>0</v>
      </c>
      <c r="K24" s="392">
        <f t="shared" si="7"/>
        <v>0</v>
      </c>
      <c r="L24" s="392">
        <f t="shared" si="21"/>
        <v>0</v>
      </c>
      <c r="M24" s="392">
        <f t="shared" si="15"/>
        <v>0</v>
      </c>
      <c r="N24" s="392">
        <f t="shared" si="16"/>
        <v>0</v>
      </c>
      <c r="O24" s="392">
        <f t="shared" si="22"/>
        <v>0</v>
      </c>
      <c r="P24" s="392">
        <f t="shared" si="9"/>
        <v>0</v>
      </c>
      <c r="Q24" s="392">
        <f t="shared" si="10"/>
        <v>0</v>
      </c>
      <c r="R24" s="392">
        <f t="shared" si="23"/>
        <v>1094</v>
      </c>
      <c r="S24" s="392">
        <f t="shared" si="24"/>
        <v>1094</v>
      </c>
      <c r="T24" s="392" t="e">
        <f ca="1">figintl(E24,1,D24,"X",#REF!)</f>
        <v>#NAME?</v>
      </c>
      <c r="U24" s="392" t="str">
        <f t="shared" si="0"/>
        <v/>
      </c>
    </row>
    <row r="25" spans="1:21" ht="12.5" hidden="1" outlineLevel="1">
      <c r="A25" s="350">
        <f>IF(OR(C25=0,C25="S",C25="+S"),0,C25)</f>
        <v>0</v>
      </c>
      <c r="B25" s="360" t="s">
        <v>159</v>
      </c>
      <c r="C25" s="361">
        <v>0</v>
      </c>
      <c r="D25" s="362">
        <v>0</v>
      </c>
      <c r="E25" s="399">
        <v>1255.06</v>
      </c>
      <c r="F25" s="392">
        <f t="shared" si="17"/>
        <v>1094</v>
      </c>
      <c r="G25" s="392">
        <f t="shared" si="18"/>
        <v>1094</v>
      </c>
      <c r="H25" s="392">
        <f t="shared" si="19"/>
        <v>1094</v>
      </c>
      <c r="I25" s="392">
        <f t="shared" si="20"/>
        <v>0</v>
      </c>
      <c r="J25" s="392">
        <f t="shared" si="6"/>
        <v>0</v>
      </c>
      <c r="K25" s="392">
        <f t="shared" si="7"/>
        <v>0</v>
      </c>
      <c r="L25" s="392">
        <f t="shared" si="21"/>
        <v>0</v>
      </c>
      <c r="M25" s="392">
        <f t="shared" si="15"/>
        <v>0</v>
      </c>
      <c r="N25" s="392">
        <f t="shared" si="16"/>
        <v>0</v>
      </c>
      <c r="O25" s="392">
        <f t="shared" si="22"/>
        <v>0</v>
      </c>
      <c r="P25" s="392">
        <f t="shared" si="9"/>
        <v>0</v>
      </c>
      <c r="Q25" s="392">
        <f t="shared" si="10"/>
        <v>0</v>
      </c>
      <c r="R25" s="392">
        <f t="shared" si="23"/>
        <v>1094</v>
      </c>
      <c r="S25" s="392">
        <f t="shared" si="24"/>
        <v>1094</v>
      </c>
      <c r="T25" s="392" t="e">
        <f ca="1">figintl(E25,1,D25,"X",#REF!)</f>
        <v>#NAME?</v>
      </c>
      <c r="U25" s="392" t="str">
        <f t="shared" si="0"/>
        <v/>
      </c>
    </row>
    <row r="26" spans="1:21" s="402" customFormat="1" ht="12.5" hidden="1" outlineLevel="1">
      <c r="A26" s="401">
        <f t="shared" ref="A26:A31" si="34">IF(OR(C26=0,C26="S",C26="+S"),0,C26)</f>
        <v>0</v>
      </c>
      <c r="B26" s="369" t="s">
        <v>160</v>
      </c>
      <c r="C26" s="388">
        <v>0</v>
      </c>
      <c r="D26" s="370">
        <v>0</v>
      </c>
      <c r="E26" s="389">
        <v>1255</v>
      </c>
      <c r="F26" s="390">
        <f t="shared" si="17"/>
        <v>1094</v>
      </c>
      <c r="G26" s="390">
        <f t="shared" si="18"/>
        <v>1094</v>
      </c>
      <c r="H26" s="390">
        <f t="shared" si="19"/>
        <v>1094</v>
      </c>
      <c r="I26" s="390">
        <f t="shared" si="20"/>
        <v>0</v>
      </c>
      <c r="J26" s="390">
        <f t="shared" si="6"/>
        <v>0</v>
      </c>
      <c r="K26" s="390">
        <f t="shared" si="7"/>
        <v>0</v>
      </c>
      <c r="L26" s="390">
        <f t="shared" si="21"/>
        <v>0</v>
      </c>
      <c r="M26" s="390">
        <f t="shared" si="15"/>
        <v>0</v>
      </c>
      <c r="N26" s="390">
        <f t="shared" si="16"/>
        <v>0</v>
      </c>
      <c r="O26" s="390">
        <f t="shared" si="22"/>
        <v>0</v>
      </c>
      <c r="P26" s="390">
        <f t="shared" si="9"/>
        <v>0</v>
      </c>
      <c r="Q26" s="390">
        <f t="shared" si="10"/>
        <v>0</v>
      </c>
      <c r="R26" s="390">
        <f t="shared" si="23"/>
        <v>1094</v>
      </c>
      <c r="S26" s="390">
        <f t="shared" si="24"/>
        <v>1094</v>
      </c>
      <c r="T26" s="390" t="e">
        <f ca="1">figintl(E26,1,D26,"X",#REF!)</f>
        <v>#NAME?</v>
      </c>
      <c r="U26" s="390" t="str">
        <f t="shared" si="0"/>
        <v/>
      </c>
    </row>
    <row r="27" spans="1:21" s="402" customFormat="1" ht="12.5" hidden="1" outlineLevel="1">
      <c r="A27" s="401">
        <f t="shared" si="34"/>
        <v>0</v>
      </c>
      <c r="B27" s="360" t="s">
        <v>153</v>
      </c>
      <c r="C27" s="361">
        <v>0</v>
      </c>
      <c r="D27" s="362">
        <v>0</v>
      </c>
      <c r="E27" s="399">
        <v>-161.05999999999997</v>
      </c>
      <c r="F27" s="392">
        <f t="shared" si="17"/>
        <v>1094</v>
      </c>
      <c r="G27" s="392">
        <f t="shared" si="18"/>
        <v>1094</v>
      </c>
      <c r="H27" s="392">
        <f t="shared" si="19"/>
        <v>1094</v>
      </c>
      <c r="I27" s="392">
        <f t="shared" si="20"/>
        <v>0</v>
      </c>
      <c r="J27" s="392">
        <f t="shared" si="6"/>
        <v>0</v>
      </c>
      <c r="K27" s="392">
        <f t="shared" si="7"/>
        <v>0</v>
      </c>
      <c r="L27" s="392">
        <f t="shared" si="21"/>
        <v>0</v>
      </c>
      <c r="M27" s="392">
        <f t="shared" si="15"/>
        <v>0</v>
      </c>
      <c r="N27" s="392">
        <f t="shared" si="16"/>
        <v>0</v>
      </c>
      <c r="O27" s="392">
        <f t="shared" si="22"/>
        <v>0</v>
      </c>
      <c r="P27" s="392">
        <f t="shared" si="9"/>
        <v>0</v>
      </c>
      <c r="Q27" s="392">
        <f t="shared" si="10"/>
        <v>0</v>
      </c>
      <c r="R27" s="392">
        <f t="shared" si="23"/>
        <v>1094</v>
      </c>
      <c r="S27" s="392">
        <f t="shared" si="24"/>
        <v>1094</v>
      </c>
      <c r="T27" s="392" t="e">
        <f ca="1">figintl(E27,1,D27,"X",#REF!)</f>
        <v>#NAME?</v>
      </c>
      <c r="U27" s="392" t="str">
        <f t="shared" si="0"/>
        <v/>
      </c>
    </row>
    <row r="28" spans="1:21" s="372" customFormat="1" ht="12.5" hidden="1" outlineLevel="1">
      <c r="A28" s="394">
        <f t="shared" si="34"/>
        <v>0</v>
      </c>
      <c r="B28" s="365" t="s">
        <v>154</v>
      </c>
      <c r="C28" s="366">
        <v>0</v>
      </c>
      <c r="D28" s="367">
        <v>0</v>
      </c>
      <c r="E28" s="395">
        <v>-62.01</v>
      </c>
      <c r="F28" s="396">
        <f t="shared" si="17"/>
        <v>1094</v>
      </c>
      <c r="G28" s="396">
        <f t="shared" si="18"/>
        <v>1094</v>
      </c>
      <c r="H28" s="396">
        <f t="shared" si="19"/>
        <v>1094</v>
      </c>
      <c r="I28" s="396">
        <f t="shared" si="20"/>
        <v>0</v>
      </c>
      <c r="J28" s="396">
        <f t="shared" si="6"/>
        <v>0</v>
      </c>
      <c r="K28" s="396">
        <f t="shared" si="7"/>
        <v>0</v>
      </c>
      <c r="L28" s="396">
        <f t="shared" si="21"/>
        <v>0</v>
      </c>
      <c r="M28" s="396">
        <f t="shared" si="15"/>
        <v>0</v>
      </c>
      <c r="N28" s="396">
        <f t="shared" si="16"/>
        <v>0</v>
      </c>
      <c r="O28" s="396">
        <f t="shared" si="22"/>
        <v>0</v>
      </c>
      <c r="P28" s="396">
        <f t="shared" si="9"/>
        <v>0</v>
      </c>
      <c r="Q28" s="396">
        <f t="shared" si="10"/>
        <v>0</v>
      </c>
      <c r="R28" s="396">
        <f t="shared" si="23"/>
        <v>1094</v>
      </c>
      <c r="S28" s="396">
        <f t="shared" si="24"/>
        <v>1094</v>
      </c>
      <c r="T28" s="396" t="e">
        <f ca="1">figintl(E28,1,D28,"X",#REF!)</f>
        <v>#NAME?</v>
      </c>
      <c r="U28" s="396" t="str">
        <f t="shared" si="0"/>
        <v/>
      </c>
    </row>
    <row r="29" spans="1:21" s="372" customFormat="1" ht="12.5" hidden="1" outlineLevel="1">
      <c r="A29" s="394">
        <f t="shared" si="34"/>
        <v>0</v>
      </c>
      <c r="B29" s="365" t="s">
        <v>155</v>
      </c>
      <c r="C29" s="366">
        <v>0</v>
      </c>
      <c r="D29" s="367">
        <v>0</v>
      </c>
      <c r="E29" s="395">
        <v>-81.72</v>
      </c>
      <c r="F29" s="396">
        <f t="shared" si="17"/>
        <v>1094</v>
      </c>
      <c r="G29" s="396">
        <f t="shared" si="18"/>
        <v>1094</v>
      </c>
      <c r="H29" s="396">
        <f t="shared" si="19"/>
        <v>1094</v>
      </c>
      <c r="I29" s="396">
        <f t="shared" si="20"/>
        <v>0</v>
      </c>
      <c r="J29" s="396">
        <f t="shared" si="6"/>
        <v>0</v>
      </c>
      <c r="K29" s="396">
        <f t="shared" si="7"/>
        <v>0</v>
      </c>
      <c r="L29" s="396">
        <f t="shared" si="21"/>
        <v>0</v>
      </c>
      <c r="M29" s="396">
        <f t="shared" si="15"/>
        <v>0</v>
      </c>
      <c r="N29" s="396">
        <f t="shared" si="16"/>
        <v>0</v>
      </c>
      <c r="O29" s="396">
        <f t="shared" si="22"/>
        <v>0</v>
      </c>
      <c r="P29" s="396">
        <f t="shared" si="9"/>
        <v>0</v>
      </c>
      <c r="Q29" s="396">
        <f t="shared" si="10"/>
        <v>0</v>
      </c>
      <c r="R29" s="396">
        <f t="shared" si="23"/>
        <v>1094</v>
      </c>
      <c r="S29" s="396">
        <f t="shared" si="24"/>
        <v>1094</v>
      </c>
      <c r="T29" s="396" t="e">
        <f ca="1">figintl(E29,1,D29,"X",#REF!)</f>
        <v>#NAME?</v>
      </c>
      <c r="U29" s="396" t="str">
        <f t="shared" si="0"/>
        <v/>
      </c>
    </row>
    <row r="30" spans="1:21" s="372" customFormat="1" ht="12.5" hidden="1" outlineLevel="1">
      <c r="A30" s="394">
        <f t="shared" si="34"/>
        <v>0</v>
      </c>
      <c r="B30" s="373" t="s">
        <v>156</v>
      </c>
      <c r="C30" s="374">
        <v>0</v>
      </c>
      <c r="D30" s="375">
        <v>0</v>
      </c>
      <c r="E30" s="397">
        <v>-17.329999999999984</v>
      </c>
      <c r="F30" s="398">
        <f t="shared" si="17"/>
        <v>1094</v>
      </c>
      <c r="G30" s="398">
        <f t="shared" si="18"/>
        <v>1094</v>
      </c>
      <c r="H30" s="398">
        <f t="shared" si="19"/>
        <v>1094</v>
      </c>
      <c r="I30" s="398">
        <f t="shared" si="20"/>
        <v>0</v>
      </c>
      <c r="J30" s="398">
        <f t="shared" si="6"/>
        <v>0</v>
      </c>
      <c r="K30" s="398">
        <f t="shared" si="7"/>
        <v>0</v>
      </c>
      <c r="L30" s="398">
        <f t="shared" si="21"/>
        <v>0</v>
      </c>
      <c r="M30" s="398">
        <f t="shared" si="15"/>
        <v>0</v>
      </c>
      <c r="N30" s="398">
        <f t="shared" si="16"/>
        <v>0</v>
      </c>
      <c r="O30" s="398">
        <f t="shared" si="22"/>
        <v>0</v>
      </c>
      <c r="P30" s="398">
        <f t="shared" si="9"/>
        <v>0</v>
      </c>
      <c r="Q30" s="398">
        <f t="shared" si="10"/>
        <v>0</v>
      </c>
      <c r="R30" s="398">
        <f t="shared" si="23"/>
        <v>1094</v>
      </c>
      <c r="S30" s="398">
        <f t="shared" si="24"/>
        <v>1094</v>
      </c>
      <c r="T30" s="398" t="e">
        <f ca="1">figintl(E30,1,D30,"X",#REF!)</f>
        <v>#NAME?</v>
      </c>
      <c r="U30" s="398" t="str">
        <f t="shared" si="0"/>
        <v/>
      </c>
    </row>
    <row r="31" spans="1:21" s="402" customFormat="1" ht="12.5" hidden="1" outlineLevel="1" collapsed="1">
      <c r="A31" s="401">
        <f t="shared" si="34"/>
        <v>0</v>
      </c>
      <c r="B31" s="369" t="s">
        <v>161</v>
      </c>
      <c r="C31" s="388">
        <v>0</v>
      </c>
      <c r="D31" s="370">
        <v>0</v>
      </c>
      <c r="E31" s="389">
        <v>1093.94</v>
      </c>
      <c r="F31" s="390">
        <f t="shared" si="17"/>
        <v>1094</v>
      </c>
      <c r="G31" s="390">
        <f t="shared" si="18"/>
        <v>1094</v>
      </c>
      <c r="H31" s="390">
        <f t="shared" si="19"/>
        <v>1094</v>
      </c>
      <c r="I31" s="390">
        <f t="shared" si="20"/>
        <v>0</v>
      </c>
      <c r="J31" s="390">
        <f t="shared" si="6"/>
        <v>0</v>
      </c>
      <c r="K31" s="390">
        <f t="shared" si="7"/>
        <v>0</v>
      </c>
      <c r="L31" s="390">
        <f t="shared" si="21"/>
        <v>0</v>
      </c>
      <c r="M31" s="390">
        <f t="shared" si="15"/>
        <v>0</v>
      </c>
      <c r="N31" s="390">
        <f t="shared" si="16"/>
        <v>0</v>
      </c>
      <c r="O31" s="390">
        <f t="shared" si="22"/>
        <v>0</v>
      </c>
      <c r="P31" s="390">
        <f t="shared" si="9"/>
        <v>0</v>
      </c>
      <c r="Q31" s="390">
        <f t="shared" si="10"/>
        <v>0</v>
      </c>
      <c r="R31" s="390">
        <f t="shared" si="23"/>
        <v>1094</v>
      </c>
      <c r="S31" s="390">
        <f t="shared" si="24"/>
        <v>1094</v>
      </c>
      <c r="T31" s="390" t="e">
        <f ca="1">figintl(E31,1,D31,"X",#REF!)</f>
        <v>#NAME?</v>
      </c>
      <c r="U31" s="390" t="str">
        <f t="shared" si="0"/>
        <v/>
      </c>
    </row>
    <row r="32" spans="1:21" s="407" customFormat="1" ht="12.5" hidden="1" outlineLevel="1">
      <c r="A32" s="403"/>
      <c r="B32" s="404"/>
      <c r="C32" s="382"/>
      <c r="D32" s="405"/>
      <c r="E32" s="406"/>
      <c r="F32" s="406"/>
      <c r="G32" s="406"/>
      <c r="H32" s="406"/>
      <c r="I32" s="406"/>
      <c r="J32" s="406"/>
      <c r="K32" s="406"/>
      <c r="L32" s="406"/>
      <c r="M32" s="406"/>
      <c r="N32" s="406"/>
      <c r="O32" s="406"/>
      <c r="P32" s="406"/>
      <c r="Q32" s="406"/>
      <c r="R32" s="406"/>
      <c r="S32" s="406"/>
      <c r="T32" s="406"/>
      <c r="U32" s="406" t="str">
        <f t="shared" si="0"/>
        <v/>
      </c>
    </row>
    <row r="33" spans="1:21" s="407" customFormat="1" ht="12.5" hidden="1" outlineLevel="1">
      <c r="A33" s="403"/>
      <c r="B33" s="404"/>
      <c r="C33" s="382"/>
      <c r="D33" s="405"/>
      <c r="E33" s="406"/>
      <c r="F33" s="406"/>
      <c r="G33" s="406"/>
      <c r="H33" s="406"/>
      <c r="I33" s="406"/>
      <c r="J33" s="406"/>
      <c r="K33" s="406"/>
      <c r="L33" s="406"/>
      <c r="M33" s="406"/>
      <c r="N33" s="406"/>
      <c r="O33" s="406"/>
      <c r="P33" s="406"/>
      <c r="Q33" s="406"/>
      <c r="R33" s="406"/>
      <c r="S33" s="406"/>
      <c r="T33" s="406"/>
      <c r="U33" s="406" t="str">
        <f t="shared" si="0"/>
        <v/>
      </c>
    </row>
    <row r="34" spans="1:21" s="407" customFormat="1" ht="12.5" hidden="1" outlineLevel="1">
      <c r="A34" s="403"/>
      <c r="B34" s="408"/>
      <c r="C34" s="409"/>
      <c r="D34" s="410"/>
      <c r="E34" s="411"/>
      <c r="F34" s="411"/>
      <c r="G34" s="406"/>
      <c r="H34" s="411"/>
      <c r="I34" s="406"/>
      <c r="J34" s="406"/>
      <c r="K34" s="411"/>
      <c r="L34" s="406"/>
      <c r="M34" s="411"/>
      <c r="N34" s="406"/>
      <c r="O34" s="411"/>
      <c r="P34" s="406"/>
      <c r="Q34" s="411"/>
      <c r="R34" s="411"/>
      <c r="S34" s="411"/>
      <c r="T34" s="406"/>
      <c r="U34" s="411" t="str">
        <f t="shared" si="0"/>
        <v/>
      </c>
    </row>
    <row r="35" spans="1:21" ht="12.5" collapsed="1">
      <c r="B35" s="385"/>
      <c r="C35" s="385"/>
      <c r="D35" s="412"/>
      <c r="E35" s="412"/>
      <c r="F35" s="412"/>
      <c r="G35" s="412"/>
      <c r="H35" s="412"/>
      <c r="I35" s="412"/>
      <c r="J35" s="412"/>
      <c r="K35" s="412"/>
      <c r="L35" s="412"/>
      <c r="M35" s="412"/>
      <c r="N35" s="412"/>
      <c r="O35" s="412"/>
      <c r="P35" s="412"/>
      <c r="Q35" s="412"/>
      <c r="R35" s="412"/>
      <c r="S35" s="412"/>
      <c r="T35" s="385"/>
      <c r="U35" s="386"/>
    </row>
    <row r="36" spans="1:21" ht="12.75" customHeight="1">
      <c r="D36" s="413"/>
      <c r="E36" s="413"/>
      <c r="F36" s="413"/>
      <c r="G36" s="413"/>
      <c r="H36" s="413"/>
      <c r="I36" s="413"/>
      <c r="J36" s="413"/>
      <c r="K36" s="413"/>
      <c r="L36" s="413"/>
      <c r="M36" s="413"/>
      <c r="N36" s="413"/>
      <c r="O36" s="413"/>
      <c r="P36" s="413"/>
      <c r="Q36" s="413"/>
      <c r="R36" s="413"/>
      <c r="S36" s="413"/>
    </row>
    <row r="37" spans="1:21" ht="12.75" customHeight="1">
      <c r="D37" s="413"/>
      <c r="E37" s="413"/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3"/>
      <c r="Q37" s="413"/>
      <c r="R37" s="413"/>
      <c r="S37" s="413"/>
    </row>
    <row r="38" spans="1:21" ht="12.75" customHeight="1"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</row>
    <row r="39" spans="1:21" ht="12.75" customHeight="1"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</row>
    <row r="40" spans="1:21" ht="12.75" customHeight="1"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  <c r="Q40" s="413"/>
      <c r="R40" s="413"/>
      <c r="S40" s="413"/>
    </row>
    <row r="41" spans="1:21" ht="12.75" customHeight="1">
      <c r="D41" s="413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</row>
    <row r="42" spans="1:21" ht="12.75" customHeight="1">
      <c r="D42" s="413"/>
      <c r="E42" s="413"/>
      <c r="F42" s="413"/>
      <c r="G42" s="413"/>
      <c r="H42" s="413"/>
      <c r="I42" s="413"/>
      <c r="J42" s="413"/>
      <c r="K42" s="413"/>
      <c r="L42" s="413"/>
      <c r="M42" s="413"/>
      <c r="N42" s="413"/>
      <c r="O42" s="413"/>
      <c r="P42" s="413"/>
      <c r="Q42" s="413"/>
      <c r="R42" s="413"/>
      <c r="S42" s="413"/>
    </row>
    <row r="43" spans="1:21" ht="12.75" customHeight="1"/>
    <row r="44" spans="1:21" ht="12.75" customHeight="1"/>
    <row r="45" spans="1:21" ht="12.75" customHeight="1"/>
    <row r="46" spans="1:21" ht="12.75" customHeight="1"/>
    <row r="47" spans="1:21" ht="12.75" customHeight="1"/>
    <row r="48" spans="1:21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pageMargins left="0.7" right="0.7" top="0.75" bottom="0.75" header="0.3" footer="0.3"/>
  <pageSetup paperSize="9" scale="95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7">
    <tabColor theme="5" tint="0.39997558519241921"/>
  </sheetPr>
  <dimension ref="A1:U20"/>
  <sheetViews>
    <sheetView topLeftCell="E1" zoomScale="80" zoomScaleNormal="80" workbookViewId="0">
      <selection activeCell="C33" sqref="C33"/>
    </sheetView>
  </sheetViews>
  <sheetFormatPr defaultColWidth="9.1796875" defaultRowHeight="25.5" customHeight="1" outlineLevelRow="1"/>
  <cols>
    <col min="1" max="1" width="3" style="350" customWidth="1"/>
    <col min="2" max="2" width="21.26953125" style="351" customWidth="1"/>
    <col min="3" max="4" width="5.7265625" style="351" customWidth="1"/>
    <col min="5" max="20" width="8.7265625" style="351" customWidth="1"/>
    <col min="21" max="21" width="48.81640625" style="352" customWidth="1"/>
    <col min="22" max="22" width="3" style="351" customWidth="1"/>
    <col min="23" max="30" width="10.7265625" style="351" customWidth="1"/>
    <col min="31" max="32" width="8.7265625" style="351" customWidth="1"/>
    <col min="33" max="33" width="3" style="351" customWidth="1"/>
    <col min="34" max="16384" width="9.1796875" style="351"/>
  </cols>
  <sheetData>
    <row r="1" spans="1:21" ht="12.5"/>
    <row r="2" spans="1:21" ht="13">
      <c r="A2" s="350" t="s">
        <v>17</v>
      </c>
      <c r="B2" s="353" t="s">
        <v>26</v>
      </c>
      <c r="C2" s="354"/>
      <c r="D2" s="354"/>
      <c r="E2" s="354"/>
      <c r="F2" s="354"/>
      <c r="R2" s="351" t="s">
        <v>48</v>
      </c>
      <c r="S2" s="351">
        <f>SIGN($E$5)</f>
        <v>-1</v>
      </c>
      <c r="U2" s="355" t="s">
        <v>20</v>
      </c>
    </row>
    <row r="3" spans="1:21" ht="39">
      <c r="A3" s="356" t="s">
        <v>17</v>
      </c>
      <c r="B3" s="357" t="s">
        <v>5</v>
      </c>
      <c r="C3" s="357" t="s">
        <v>10</v>
      </c>
      <c r="D3" s="357" t="s">
        <v>8</v>
      </c>
      <c r="E3" s="357" t="s">
        <v>1</v>
      </c>
      <c r="F3" s="357" t="s">
        <v>18</v>
      </c>
      <c r="G3" s="357" t="s">
        <v>19</v>
      </c>
      <c r="H3" s="357" t="s">
        <v>2</v>
      </c>
      <c r="I3" s="357" t="s">
        <v>22</v>
      </c>
      <c r="J3" s="357" t="s">
        <v>23</v>
      </c>
      <c r="K3" s="357" t="s">
        <v>27</v>
      </c>
      <c r="L3" s="357" t="s">
        <v>42</v>
      </c>
      <c r="M3" s="357" t="s">
        <v>45</v>
      </c>
      <c r="N3" s="357" t="s">
        <v>44</v>
      </c>
      <c r="O3" s="357" t="s">
        <v>43</v>
      </c>
      <c r="P3" s="357" t="s">
        <v>47</v>
      </c>
      <c r="Q3" s="357" t="s">
        <v>46</v>
      </c>
      <c r="R3" s="358" t="s">
        <v>3</v>
      </c>
      <c r="S3" s="358" t="s">
        <v>4</v>
      </c>
      <c r="T3" s="358" t="s">
        <v>40</v>
      </c>
      <c r="U3" s="358" t="s">
        <v>41</v>
      </c>
    </row>
    <row r="4" spans="1:21" ht="12.5" hidden="1" outlineLevel="1">
      <c r="A4" s="356"/>
      <c r="B4" s="359">
        <v>0</v>
      </c>
      <c r="C4" s="359">
        <v>0</v>
      </c>
      <c r="D4" s="359">
        <v>0</v>
      </c>
      <c r="E4" s="359">
        <v>0</v>
      </c>
      <c r="F4" s="359">
        <v>0</v>
      </c>
      <c r="G4" s="359">
        <v>0</v>
      </c>
      <c r="H4" s="359">
        <v>0</v>
      </c>
      <c r="I4" s="359">
        <v>0</v>
      </c>
      <c r="J4" s="359">
        <v>0</v>
      </c>
      <c r="K4" s="359">
        <v>0</v>
      </c>
      <c r="L4" s="359">
        <v>0</v>
      </c>
      <c r="M4" s="359">
        <v>0</v>
      </c>
      <c r="N4" s="359">
        <v>0</v>
      </c>
      <c r="O4" s="359">
        <v>0</v>
      </c>
      <c r="P4" s="359">
        <v>0</v>
      </c>
      <c r="Q4" s="359">
        <v>0</v>
      </c>
      <c r="R4" s="359">
        <v>0</v>
      </c>
      <c r="S4" s="359">
        <v>0</v>
      </c>
      <c r="T4" s="359">
        <v>0</v>
      </c>
      <c r="U4" s="359">
        <v>0</v>
      </c>
    </row>
    <row r="5" spans="1:21" ht="12.5" collapsed="1">
      <c r="A5" s="350" t="str">
        <f>IF(OR(C5=0,C5="S",C5="+S"),0,C5)</f>
        <v>X</v>
      </c>
      <c r="B5" s="360" t="s">
        <v>162</v>
      </c>
      <c r="C5" s="361" t="s">
        <v>7</v>
      </c>
      <c r="D5" s="362">
        <v>0</v>
      </c>
      <c r="E5" s="362">
        <v>-3808.6089985252615</v>
      </c>
      <c r="F5" s="363">
        <f>IF($C5="X",0,IF(AND(OR($C5="S",$C5="+S"),OR($C4="X",$C4="+X")),F4,G4))</f>
        <v>0</v>
      </c>
      <c r="G5" s="363">
        <f>F5+IF($C5=0,0,$E5)</f>
        <v>-3808.6089985252615</v>
      </c>
      <c r="H5" s="363">
        <f>IF(F5=0,0,IF(SIGN(F5)=SIGN(G5),IF(SIGN(F5)&gt;0,MIN(F5:G5),MAX(F5:G5)),0))</f>
        <v>0</v>
      </c>
      <c r="I5" s="363">
        <f>IF(AND($C6="S",$C5="X"),IF($C6="S",$I6,0),IF(OR($C5="X",$C5="S"),E5,0))</f>
        <v>-2008.6089985252615</v>
      </c>
      <c r="J5" s="363">
        <f>IF(AND($C6="S",$C5="X"),IF($C7="S",$I7,0),0)</f>
        <v>-1800</v>
      </c>
      <c r="K5" s="363">
        <f>IF(AND($C6="S",$C5="X"),IF($C8="S",$I8,0),0)</f>
        <v>0</v>
      </c>
      <c r="L5" s="363">
        <f>IF(AND($C6="+S",$C5="+X"),IF($C6="+S",$L6,0),IF(OR($C5="+X",$C5="+S"),IF($H5&gt;0,ABS(E5),IF($H5&lt;0,0,IF(E5=0,0,MAX($F5:$G5)))),0))</f>
        <v>0</v>
      </c>
      <c r="M5" s="363">
        <f>IF(AND($C6="+S",$C5="+X"),IF($C7="+S",$L7,0),0)</f>
        <v>0</v>
      </c>
      <c r="N5" s="363">
        <f>IF(AND($C6="+S",$C5="+X"),IF($C8="+S",$L8,0),0)</f>
        <v>0</v>
      </c>
      <c r="O5" s="363">
        <f>IF(AND($C6="+S",$C5="+X"),IF($C6="+S",$O6,0),IF(OR($C5="+X",$C5="+S"),IF($H5&gt;0,0,IF($H5&lt;0,-ABS(E5),IF(E5=0,0,MIN($F5:$G5)))),0))</f>
        <v>0</v>
      </c>
      <c r="P5" s="363">
        <f>IF(AND($C6="+S",$C5="+X"),IF($C7="+S",$O7,0),0)</f>
        <v>0</v>
      </c>
      <c r="Q5" s="363">
        <f>IF(AND($C6="+S",$C5="+X"),IF($C8="+S",$O8,0),0)</f>
        <v>0</v>
      </c>
      <c r="R5" s="363">
        <f>IF($S$2&lt;0,MIN(F5:G5),MAX(F5:G5))</f>
        <v>-3808.6089985252615</v>
      </c>
      <c r="S5" s="363">
        <f>IF($S$2&lt;0,MAX(F5:G5),MIN(F5:G5))</f>
        <v>0</v>
      </c>
      <c r="T5" s="363" t="e">
        <f ca="1">figintl(E5,1,D5,"X",#REF!)</f>
        <v>#NAME?</v>
      </c>
      <c r="U5" s="418" t="str">
        <f>$B5</f>
        <v>September 30, 2022</v>
      </c>
    </row>
    <row r="6" spans="1:21" ht="12.5" hidden="1" outlineLevel="1">
      <c r="A6" s="350">
        <f>IF(OR(C6=0,C6="S",C6="+S"),0,C6)</f>
        <v>0</v>
      </c>
      <c r="B6" s="365" t="s">
        <v>163</v>
      </c>
      <c r="C6" s="366" t="s">
        <v>164</v>
      </c>
      <c r="D6" s="367">
        <v>0</v>
      </c>
      <c r="E6" s="367">
        <v>-2008.6089985252615</v>
      </c>
      <c r="F6" s="368">
        <f t="shared" ref="F6:F14" si="0">IF($C6="X",0,IF(AND(OR($C6="S",$C6="+S"),OR($C5="X",$C5="+X")),F5,G5))</f>
        <v>0</v>
      </c>
      <c r="G6" s="368">
        <f t="shared" ref="G6:G16" si="1">F6+IF($C6=0,0,$E6)</f>
        <v>-2008.6089985252615</v>
      </c>
      <c r="H6" s="368">
        <f>IF(F6=0,0,IF(SIGN(F6)=SIGN(G6),IF(SIGN(F6)&gt;0,MIN(F6:G6),MAX(F6:G6)),0))</f>
        <v>0</v>
      </c>
      <c r="I6" s="368">
        <f>IF(AND($C7="S",$C6="X"),IF($C7="S",$I7,0),IF(OR($C6="X",$C6="S"),E6,0))</f>
        <v>-2008.6089985252615</v>
      </c>
      <c r="J6" s="368">
        <f>IF(AND($C7="S",$C6="X"),IF($C8="S",$I8,0),0)</f>
        <v>0</v>
      </c>
      <c r="K6" s="368">
        <f>IF(AND($C7="S",$C6="X"),IF($C9="S",$I9,0),0)</f>
        <v>0</v>
      </c>
      <c r="L6" s="368">
        <f>IF(AND($C7="+S",$C6="+X"),IF($C7="+S",$L7,0),IF(OR($C6="+X",$C6="+S"),IF($H6&gt;0,ABS(E6),IF($H6&lt;0,0,IF(E6=0,0,MAX($F6:$G6)))),0))</f>
        <v>0</v>
      </c>
      <c r="M6" s="368">
        <f>IF(AND($C7="+S",$C6="+X"),IF($C8="+S",$L8,0),0)</f>
        <v>0</v>
      </c>
      <c r="N6" s="368">
        <f>IF(AND($C7="+S",$C6="+X"),IF($C9="+S",$L9,0),0)</f>
        <v>0</v>
      </c>
      <c r="O6" s="368">
        <f>IF(AND($C7="+S",$C6="+X"),IF($C7="+S",$O7,0),IF(OR($C6="+X",$C6="+S"),IF($H6&gt;0,0,IF($H6&lt;0,-ABS(E6),IF(E6=0,0,MIN($F6:$G6)))),0))</f>
        <v>0</v>
      </c>
      <c r="P6" s="368">
        <f>IF(AND($C7="+S",$C6="+X"),IF($C8="+S",$O8,0),0)</f>
        <v>0</v>
      </c>
      <c r="Q6" s="368">
        <f>IF(AND($C7="+S",$C6="+X"),IF($C9="+S",$O9,0),0)</f>
        <v>0</v>
      </c>
      <c r="R6" s="368">
        <f>IF($S$2&lt;0,MIN(F6:G6),MAX(F6:G6))</f>
        <v>-2008.6089985252615</v>
      </c>
      <c r="S6" s="368">
        <f>IF($S$2&lt;0,MAX(F6:G6),MIN(F6:G6))</f>
        <v>0</v>
      </c>
      <c r="T6" s="368" t="e">
        <f ca="1">figintl(E6,1,D6,"X",#REF!)</f>
        <v>#NAME?</v>
      </c>
      <c r="U6" s="419" t="e">
        <f ca="1">IF(OR($C6="S",$C6="+S"),$B6&amp;" "&amp;$T6,"")&amp;IF(OR($C6="X",$C6="+X"),$B6&amp;IF(OR($C7="S",$C7="+S"),":
"&amp;U7&amp;IF(OR($C8="S",$C8="+S"),"
"&amp;U8,"")&amp;IF(OR($C9="S",$C9="+S"),"
"&amp;U9,""),""),"")</f>
        <v>#NAME?</v>
      </c>
    </row>
    <row r="7" spans="1:21" ht="12.5" hidden="1" outlineLevel="1">
      <c r="A7" s="350">
        <f>IF(OR(C7=0,C7="S",C7="+S"),0,C7)</f>
        <v>0</v>
      </c>
      <c r="B7" s="365" t="s">
        <v>165</v>
      </c>
      <c r="C7" s="366" t="s">
        <v>164</v>
      </c>
      <c r="D7" s="367">
        <v>0</v>
      </c>
      <c r="E7" s="367">
        <v>-1800</v>
      </c>
      <c r="F7" s="368">
        <f t="shared" si="0"/>
        <v>-2008.6089985252615</v>
      </c>
      <c r="G7" s="368">
        <f t="shared" si="1"/>
        <v>-3808.6089985252615</v>
      </c>
      <c r="H7" s="368">
        <f>IF(F7=0,0,IF(SIGN(F7)=SIGN(G7),IF(SIGN(F7)&gt;0,MIN(F7:G7),MAX(F7:G7)),0))</f>
        <v>-2008.6089985252615</v>
      </c>
      <c r="I7" s="368">
        <f>IF(AND($C8="S",$C7="X"),IF($C8="S",$I8,0),IF(OR($C7="X",$C7="S"),E7,0))</f>
        <v>-1800</v>
      </c>
      <c r="J7" s="368">
        <f>IF(AND($C8="S",$C7="X"),IF($C9="S",$I9,0),0)</f>
        <v>0</v>
      </c>
      <c r="K7" s="368">
        <f>IF(AND($C8="S",$C7="X"),IF($C11="S",$I11,0),0)</f>
        <v>0</v>
      </c>
      <c r="L7" s="368">
        <f>IF(AND($C8="+S",$C7="+X"),IF($C8="+S",$L8,0),IF(OR($C7="+X",$C7="+S"),IF($H7&gt;0,ABS(E7),IF($H7&lt;0,0,IF(E7=0,0,MAX($F7:$G7)))),0))</f>
        <v>0</v>
      </c>
      <c r="M7" s="368">
        <f>IF(AND($C8="+S",$C7="+X"),IF($C9="+S",$L9,0),0)</f>
        <v>0</v>
      </c>
      <c r="N7" s="368">
        <f>IF(AND($C8="+S",$C7="+X"),IF($C11="+S",$L11,0),0)</f>
        <v>0</v>
      </c>
      <c r="O7" s="368">
        <f>IF(AND($C8="+S",$C7="+X"),IF($C8="+S",$O8,0),IF(OR($C7="+X",$C7="+S"),IF($H7&gt;0,0,IF($H7&lt;0,-ABS(E7),IF(E7=0,0,MIN($F7:$G7)))),0))</f>
        <v>0</v>
      </c>
      <c r="P7" s="368">
        <f>IF(AND($C8="+S",$C7="+X"),IF($C9="+S",$O9,0),0)</f>
        <v>0</v>
      </c>
      <c r="Q7" s="368">
        <f>IF(AND($C8="+S",$C7="+X"),IF($C11="+S",$O11,0),0)</f>
        <v>0</v>
      </c>
      <c r="R7" s="368">
        <f>IF($S$2&lt;0,MIN(F7:G7),MAX(F7:G7))</f>
        <v>-3808.6089985252615</v>
      </c>
      <c r="S7" s="368">
        <f>IF($S$2&lt;0,MAX(F7:G7),MIN(F7:G7))</f>
        <v>-2008.6089985252615</v>
      </c>
      <c r="T7" s="368" t="e">
        <f ca="1">figintl(E7,1,D7,"X",#REF!)</f>
        <v>#NAME?</v>
      </c>
      <c r="U7" s="419" t="e">
        <f ca="1">IF(OR($C7="S",$C7="+S"),$B7&amp;" "&amp;$T7,"")&amp;IF(OR($C7="X",$C7="+X"),$B7&amp;IF(OR($C8="S",$C8="+S"),":
"&amp;U8&amp;IF(OR($C9="S",$C9="+S"),"
"&amp;U9,"")&amp;IF(OR($C11="S",$C11="+S"),"
"&amp;U11,""),""),"")</f>
        <v>#NAME?</v>
      </c>
    </row>
    <row r="8" spans="1:21" s="372" customFormat="1" ht="12.5" collapsed="1">
      <c r="A8" s="350" t="str">
        <f t="shared" ref="A8:A14" si="2">IF(OR(C8=0,C8="S",C8="+S"),0,C8)</f>
        <v>+X</v>
      </c>
      <c r="B8" s="369" t="s">
        <v>166</v>
      </c>
      <c r="C8" s="370" t="s">
        <v>14</v>
      </c>
      <c r="D8" s="370">
        <v>0</v>
      </c>
      <c r="E8" s="370">
        <v>1093.94</v>
      </c>
      <c r="F8" s="371">
        <f t="shared" si="0"/>
        <v>-3808.6089985252615</v>
      </c>
      <c r="G8" s="371">
        <f t="shared" si="1"/>
        <v>-2714.6689985252615</v>
      </c>
      <c r="H8" s="371">
        <f t="shared" ref="H8:H14" si="3">IF(F8=0,0,IF(SIGN(F8)=SIGN(G8),IF(SIGN(F8)&gt;0,MIN(F8:G8),MAX(F8:G8)),0))</f>
        <v>-2714.6689985252615</v>
      </c>
      <c r="I8" s="371">
        <f>IF(AND($C9="S",$C8="X"),IF($C9="S",$I9,0),IF(OR($C8="X",$C8="S"),E8,0))</f>
        <v>0</v>
      </c>
      <c r="J8" s="371">
        <f>IF(AND($C9="S",$C8="X"),IF($C11="S",$I11,0),0)</f>
        <v>0</v>
      </c>
      <c r="K8" s="371">
        <f>IF(AND($C9="S",$C8="X"),IF($C12="S",$I12,0),0)</f>
        <v>0</v>
      </c>
      <c r="L8" s="371">
        <f>IF(AND($C9="+S",$C8="+X"),IF($C9="+S",$L9,0),IF(OR($C8="+X",$C8="+S"),IF($H8&gt;0,ABS(E8),IF($H8&lt;0,0,IF(E8=0,0,MAX($F8:$G8)))),0))</f>
        <v>0</v>
      </c>
      <c r="M8" s="371">
        <f>IF(AND($C9="+S",$C8="+X"),IF($C11="+S",$L11,0),0)</f>
        <v>0</v>
      </c>
      <c r="N8" s="371">
        <f>IF(AND($C9="+S",$C8="+X"),IF($C12="+S",$L12,0),0)</f>
        <v>0</v>
      </c>
      <c r="O8" s="371">
        <f>IF(AND($C9="+S",$C8="+X"),IF($C9="+S",$O9,0),IF(OR($C8="+X",$C8="+S"),IF($H8&gt;0,0,IF($H8&lt;0,-ABS(E8),IF(E8=0,0,MIN($F8:$G8)))),0))</f>
        <v>-1093.94</v>
      </c>
      <c r="P8" s="371">
        <f>IF(AND($C9="+S",$C8="+X"),IF($C11="+S",$O11,0),0)</f>
        <v>0</v>
      </c>
      <c r="Q8" s="371">
        <f>IF(AND($C9="+S",$C8="+X"),IF($C12="+S",$O12,0),0)</f>
        <v>0</v>
      </c>
      <c r="R8" s="371">
        <f t="shared" ref="R8:R14" si="4">IF($S$2&lt;0,MIN(F8:G8),MAX(F8:G8))</f>
        <v>-3808.6089985252615</v>
      </c>
      <c r="S8" s="371">
        <f t="shared" ref="S8:S14" si="5">IF($S$2&lt;0,MAX(F8:G8),MIN(F8:G8))</f>
        <v>-2714.6689985252615</v>
      </c>
      <c r="T8" s="371" t="e">
        <f ca="1">figintl(E8,1,D8,"X",#REF!)</f>
        <v>#NAME?</v>
      </c>
      <c r="U8" s="417" t="str">
        <f>IF(OR($C8="S",$C8="+S"),$B8&amp;" "&amp;$T8,"")&amp;IF(OR($C8="X",$C8="+X"),$B8&amp;IF(OR($C9="S",$C9="+S"),":
"&amp;U9&amp;IF(OR($C11="S",$C11="+S"),"
"&amp;U11,"")&amp;IF(OR($C12="S",$C12="+S"),"
"&amp;U12,""),""),"")</f>
        <v>FCF to
Solvay
share-
holders</v>
      </c>
    </row>
    <row r="9" spans="1:21" s="372" customFormat="1" ht="12.5">
      <c r="A9" s="350" t="str">
        <f t="shared" si="2"/>
        <v>+X</v>
      </c>
      <c r="B9" s="369" t="s">
        <v>167</v>
      </c>
      <c r="C9" s="370" t="s">
        <v>14</v>
      </c>
      <c r="D9" s="370">
        <v>0</v>
      </c>
      <c r="E9" s="370">
        <v>-399.26</v>
      </c>
      <c r="F9" s="371">
        <f t="shared" si="0"/>
        <v>-2714.6689985252615</v>
      </c>
      <c r="G9" s="371">
        <f t="shared" si="1"/>
        <v>-3113.9289985252617</v>
      </c>
      <c r="H9" s="371">
        <f t="shared" si="3"/>
        <v>-2714.6689985252615</v>
      </c>
      <c r="I9" s="371">
        <f>IF(AND($C11="S",$C9="X"),IF($C11="S",$I11,0),IF(OR($C9="X",$C9="S"),E9,0))</f>
        <v>0</v>
      </c>
      <c r="J9" s="371">
        <f>IF(AND($C11="S",$C9="X"),IF($C12="S",$I12,0),0)</f>
        <v>0</v>
      </c>
      <c r="K9" s="371">
        <f>IF(AND($C11="S",$C9="X"),IF($C13="S",$I13,0),0)</f>
        <v>0</v>
      </c>
      <c r="L9" s="371">
        <f>IF(AND($C11="+S",$C9="+X"),IF($C11="+S",$L11,0),IF(OR($C9="+X",$C9="+S"),IF($H9&gt;0,ABS(E9),IF($H9&lt;0,0,IF(E9=0,0,MAX($F9:$G9)))),0))</f>
        <v>0</v>
      </c>
      <c r="M9" s="371">
        <f>IF(AND($C11="+S",$C9="+X"),IF($C12="+S",$L12,0),0)</f>
        <v>0</v>
      </c>
      <c r="N9" s="371">
        <f>IF(AND($C11="+S",$C9="+X"),IF($C13="+S",$L13,0),0)</f>
        <v>0</v>
      </c>
      <c r="O9" s="371">
        <f>IF(AND($C11="+S",$C9="+X"),IF($C11="+S",$O11,0),IF(OR($C9="+X",$C9="+S"),IF($H9&gt;0,0,IF($H9&lt;0,-ABS(E9),IF(E9=0,0,MIN($F9:$G9)))),0))</f>
        <v>-399.26</v>
      </c>
      <c r="P9" s="371">
        <f>IF(AND($C11="+S",$C9="+X"),IF($C12="+S",$O12,0),0)</f>
        <v>0</v>
      </c>
      <c r="Q9" s="371">
        <f>IF(AND($C11="+S",$C9="+X"),IF($C13="+S",$O13,0),0)</f>
        <v>0</v>
      </c>
      <c r="R9" s="371">
        <f t="shared" si="4"/>
        <v>-3113.9289985252617</v>
      </c>
      <c r="S9" s="371">
        <f t="shared" si="5"/>
        <v>-2714.6689985252615</v>
      </c>
      <c r="T9" s="371" t="e">
        <f ca="1">figintl(E9,1,D9,"X",#REF!)</f>
        <v>#NAME?</v>
      </c>
      <c r="U9" s="417" t="str">
        <f>IF(OR($C9="S",$C9="+S"),$B9&amp;" "&amp;$T9,"")&amp;IF(OR($C9="X",$C9="+X"),$B9&amp;IF(OR($C11="S",$C11="+S"),":
"&amp;U11&amp;IF(OR($C12="S",$C12="+S"),"
"&amp;U12,"")&amp;IF(OR($C13="S",$C13="+S"),"
"&amp;U13,""),""),"")</f>
        <v>Dividends
to Solvay
share-
holders</v>
      </c>
    </row>
    <row r="10" spans="1:21" s="372" customFormat="1" ht="12.5">
      <c r="A10" s="350" t="str">
        <f>IF(OR(C10=0,C10="S",C10="+S"),0,C10)</f>
        <v>+X</v>
      </c>
      <c r="B10" s="369" t="s">
        <v>168</v>
      </c>
      <c r="C10" s="370" t="s">
        <v>14</v>
      </c>
      <c r="D10" s="370">
        <v>0</v>
      </c>
      <c r="E10" s="370">
        <v>-155</v>
      </c>
      <c r="F10" s="371">
        <f>IF($C10="X",0,IF(AND(OR($C10="S",$C10="+S"),OR($C9="X",$C9="+X")),F9,G9))</f>
        <v>-3113.9289985252617</v>
      </c>
      <c r="G10" s="371">
        <f>F10+IF($C10=0,0,$E10)</f>
        <v>-3268.9289985252617</v>
      </c>
      <c r="H10" s="371">
        <f>IF(F10=0,0,IF(SIGN(F10)=SIGN(G10),IF(SIGN(F10)&gt;0,MIN(F10:G10),MAX(F10:G10)),0))</f>
        <v>-3113.9289985252617</v>
      </c>
      <c r="I10" s="371">
        <f>IF(AND($C12="S",$C10="X"),IF($C12="S",$I12,0),IF(OR($C10="X",$C10="S"),E10,0))</f>
        <v>0</v>
      </c>
      <c r="J10" s="371">
        <f>IF(AND($C12="S",$C10="X"),IF($C13="S",$I13,0),0)</f>
        <v>0</v>
      </c>
      <c r="K10" s="371">
        <f>IF(AND($C12="S",$C10="X"),IF($C14="S",$I14,0),0)</f>
        <v>0</v>
      </c>
      <c r="L10" s="371">
        <f>IF(AND($C12="+S",$C10="+X"),IF($C12="+S",$L12,0),IF(OR($C10="+X",$C10="+S"),IF($H10&gt;0,ABS(E10),IF($H10&lt;0,0,IF(E10=0,0,MAX($F10:$G10)))),0))</f>
        <v>0</v>
      </c>
      <c r="M10" s="371">
        <f>IF(AND($C12="+S",$C10="+X"),IF($C13="+S",$L13,0),0)</f>
        <v>0</v>
      </c>
      <c r="N10" s="371">
        <f>IF(AND($C12="+S",$C10="+X"),IF($C14="+S",$L14,0),0)</f>
        <v>0</v>
      </c>
      <c r="O10" s="371">
        <f>IF(AND($C11="+S",$C10="+X"),IF($C11="+S",$O11,0),IF(OR($C10="+X",$C10="+S"),IF($H10&gt;0,0,IF($H10&lt;0,-ABS(E10),IF(E10=0,0,MIN($F10:$G10)))),0))</f>
        <v>-155</v>
      </c>
      <c r="P10" s="371">
        <f>IF(AND($C12="+S",$C10="+X"),IF($C13="+S",$O13,0),0)</f>
        <v>0</v>
      </c>
      <c r="Q10" s="371">
        <f>IF(AND($C12="+S",$C10="+X"),IF($C14="+S",$O14,0),0)</f>
        <v>0</v>
      </c>
      <c r="R10" s="371">
        <f>IF($S$2&lt;0,MIN(F10:G10),MAX(F10:G10))</f>
        <v>-3268.9289985252617</v>
      </c>
      <c r="S10" s="371">
        <f>IF($S$2&lt;0,MAX(F10:G10),MIN(F10:G10))</f>
        <v>-3113.9289985252617</v>
      </c>
      <c r="T10" s="371" t="e">
        <f ca="1">figintl(E10,1,D10,"X",#REF!)</f>
        <v>#NAME?</v>
      </c>
      <c r="U10" s="417" t="str">
        <f>IF(OR($C10="S",$C10="+S"),$B10&amp;" "&amp;$T10,"")&amp;IF(OR($C10="X",$C10="+X"),$B10&amp;IF(OR($C12="S",$C12="+S"),":
"&amp;U12&amp;IF(OR($C13="S",$C13="+S"),"
"&amp;U13,"")&amp;IF(OR($C14="S",$C14="+S"),"
"&amp;U14,""),""),"")</f>
        <v>Use of 
provisions
for additional 
voluntary 
contributions
pension plans)</v>
      </c>
    </row>
    <row r="11" spans="1:21" s="372" customFormat="1" ht="12.5">
      <c r="A11" s="350" t="str">
        <f>IF(OR(C11=0,C11="S",C11="+S"),0,C11)</f>
        <v>+X</v>
      </c>
      <c r="B11" s="369" t="s">
        <v>169</v>
      </c>
      <c r="C11" s="370" t="s">
        <v>14</v>
      </c>
      <c r="D11" s="370">
        <v>0</v>
      </c>
      <c r="E11" s="370">
        <v>0</v>
      </c>
      <c r="F11" s="371">
        <f>IF($C11="X",0,IF(AND(OR($C11="S",$C11="+S"),OR($C10="X",$C10="+X")),F10,G10))</f>
        <v>-3268.9289985252617</v>
      </c>
      <c r="G11" s="371">
        <f>F11+IF($C11=0,0,$E11)</f>
        <v>-3268.9289985252617</v>
      </c>
      <c r="H11" s="371">
        <f>IF(F11=0,0,IF(SIGN(F11)=SIGN(G11),IF(SIGN(F11)&gt;0,MIN(F11:G11),MAX(F11:G11)),0))</f>
        <v>-3268.9289985252617</v>
      </c>
      <c r="I11" s="371">
        <f>IF(AND($C13="S",$C11="X"),IF($C13="S",$I13,0),IF(OR($C11="X",$C11="S"),E11,0))</f>
        <v>0</v>
      </c>
      <c r="J11" s="371">
        <f>IF(AND($C13="S",$C11="X"),IF($C14="S",$I14,0),0)</f>
        <v>0</v>
      </c>
      <c r="K11" s="371">
        <f>IF(AND($C13="S",$C11="X"),IF($C15="S",$I15,0),0)</f>
        <v>0</v>
      </c>
      <c r="L11" s="371">
        <f>IF(AND($C13="+S",$C11="+X"),IF($C13="+S",$L13,0),IF(OR($C11="+X",$C11="+S"),IF($H11&gt;0,ABS(E11),IF($H11&lt;0,0,IF(E11=0,0,MAX($F11:$G11)))),0))</f>
        <v>0</v>
      </c>
      <c r="M11" s="371">
        <f>IF(AND($C13="+S",$C11="+X"),IF($C14="+S",$L14,0),0)</f>
        <v>0</v>
      </c>
      <c r="N11" s="371">
        <f>IF(AND($C13="+S",$C11="+X"),IF($C15="+S",$L15,0),0)</f>
        <v>0</v>
      </c>
      <c r="O11" s="371">
        <f>IF(AND($C13="+S",$C11="+X"),IF($C13="+S",$O13,0),IF(OR($C11="+X",$C11="+S"),IF($H11&gt;0,0,IF($H11&lt;0,-ABS(E11),IF(E11=0,0,MIN($F11:$G11)))),0))</f>
        <v>0</v>
      </c>
      <c r="P11" s="371">
        <f>IF(AND($C13="+S",$C11="+X"),IF($C14="+S",$O14,0),0)</f>
        <v>0</v>
      </c>
      <c r="Q11" s="371">
        <f>IF(AND($C13="+S",$C11="+X"),IF($C15="+S",$O15,0),0)</f>
        <v>0</v>
      </c>
      <c r="R11" s="371">
        <f>IF($S$2&lt;0,MIN(F11:G11),MAX(F11:G11))</f>
        <v>-3268.9289985252617</v>
      </c>
      <c r="S11" s="371">
        <f>IF($S$2&lt;0,MAX(F11:G11),MIN(F11:G11))</f>
        <v>-3268.9289985252617</v>
      </c>
      <c r="T11" s="371" t="e">
        <f ca="1">figintl(E11,1,D11,"X",#REF!)</f>
        <v>#NAME?</v>
      </c>
      <c r="U11" s="417" t="str">
        <f>IF(OR($C11="S",$C11="+S"),$B11&amp;" "&amp;$T11,"")&amp;IF(OR($C11="X",$C11="+X"),$B11&amp;IF(OR($C13="S",$C13="+S"),":
"&amp;U13&amp;IF(OR($C14="S",$C14="+S"),"
"&amp;U14,"")&amp;IF(OR($C15="S",$C15="+S"),"
"&amp;U15,""),""),"")</f>
        <v>Remeasu-
rements
(forex)</v>
      </c>
    </row>
    <row r="12" spans="1:21" s="372" customFormat="1" ht="12.5">
      <c r="A12" s="350" t="str">
        <f>IF(OR(C12=0,C12="S",C12="+S"),0,C12)</f>
        <v>+X</v>
      </c>
      <c r="B12" s="369" t="s">
        <v>170</v>
      </c>
      <c r="C12" s="370" t="s">
        <v>14</v>
      </c>
      <c r="D12" s="370">
        <v>0</v>
      </c>
      <c r="E12" s="370">
        <v>0</v>
      </c>
      <c r="F12" s="371">
        <f>IF($C12="X",0,IF(AND(OR($C12="S",$C12="+S"),OR($C11="X",$C11="+X")),F11,G11))</f>
        <v>-3268.9289985252617</v>
      </c>
      <c r="G12" s="371">
        <f>F12+IF($C12=0,0,$E12)</f>
        <v>-3268.9289985252617</v>
      </c>
      <c r="H12" s="371">
        <f>IF(F12=0,0,IF(SIGN(F12)=SIGN(G12),IF(SIGN(F12)&gt;0,MIN(F12:G12),MAX(F12:G12)),0))</f>
        <v>-3268.9289985252617</v>
      </c>
      <c r="I12" s="371">
        <f>IF(AND($C14="S",$C12="X"),IF($C14="S",$I14,0),IF(OR($C12="X",$C12="S"),E12,0))</f>
        <v>0</v>
      </c>
      <c r="J12" s="371">
        <f>IF(AND($C14="S",$C12="X"),IF($C15="S",$I15,0),0)</f>
        <v>0</v>
      </c>
      <c r="K12" s="371">
        <f>IF(AND($C14="S",$C12="X"),IF($C16="S",$I16,0),0)</f>
        <v>0</v>
      </c>
      <c r="L12" s="371">
        <f>IF(AND($C14="+S",$C12="+X"),IF($C14="+S",$L14,0),IF(OR($C12="+X",$C12="+S"),IF($H12&gt;0,ABS(E12),IF($H12&lt;0,0,IF(E12=0,0,MAX($F12:$G12)))),0))</f>
        <v>0</v>
      </c>
      <c r="M12" s="371">
        <f>IF(AND($C14="+S",$C12="+X"),IF($C15="+S",$L15,0),0)</f>
        <v>0</v>
      </c>
      <c r="N12" s="371">
        <f>IF(AND($C14="+S",$C12="+X"),IF($C16="+S",$L16,0),0)</f>
        <v>0</v>
      </c>
      <c r="O12" s="371">
        <f>IF(AND($C14="+S",$C12="+X"),IF($C14="+S",$O14,0),IF(OR($C12="+X",$C12="+S"),IF($H12&gt;0,0,IF($H12&lt;0,-ABS(E12),IF(E12=0,0,MIN($F12:$G12)))),0))</f>
        <v>0</v>
      </c>
      <c r="P12" s="371">
        <f>IF(AND($C14="+S",$C12="+X"),IF($C15="+S",$O15,0),0)</f>
        <v>0</v>
      </c>
      <c r="Q12" s="371">
        <f>IF(AND($C14="+S",$C12="+X"),IF($C16="+S",$O16,0),0)</f>
        <v>0</v>
      </c>
      <c r="R12" s="371">
        <f>IF($S$2&lt;0,MIN(F12:G12),MAX(F12:G12))</f>
        <v>-3268.9289985252617</v>
      </c>
      <c r="S12" s="371">
        <f>IF($S$2&lt;0,MAX(F12:G12),MIN(F12:G12))</f>
        <v>-3268.9289985252617</v>
      </c>
      <c r="T12" s="371" t="e">
        <f ca="1">figintl(E12,1,D12,"X",#REF!)</f>
        <v>#NAME?</v>
      </c>
      <c r="U12" s="417" t="str">
        <f>IF(OR($C12="S",$C12="+S"),$B12&amp;" "&amp;$T12,"")&amp;IF(OR($C12="X",$C12="+X"),$B12&amp;IF(OR($C14="S",$C14="+S"),":
"&amp;U14&amp;IF(OR($C15="S",$C15="+S"),"
"&amp;U15,"")&amp;IF(OR($C16="S",$C16="+S"),"
"&amp;U16,""),""),"")</f>
        <v>In/outflow
from M&amp;A</v>
      </c>
    </row>
    <row r="13" spans="1:21" s="372" customFormat="1" ht="12.5">
      <c r="A13" s="350" t="str">
        <f>IF(OR(C13=0,C13="S",C13="+S"),0,C13)</f>
        <v>+X</v>
      </c>
      <c r="B13" s="369" t="s">
        <v>171</v>
      </c>
      <c r="C13" s="370" t="s">
        <v>14</v>
      </c>
      <c r="D13" s="370">
        <v>0</v>
      </c>
      <c r="E13" s="370">
        <v>-322.4587898483237</v>
      </c>
      <c r="F13" s="371">
        <f>IF($C13="X",0,IF(AND(OR($C13="S",$C13="+S"),OR($C12="X",$C12="+X")),F12,G12))</f>
        <v>-3268.9289985252617</v>
      </c>
      <c r="G13" s="371">
        <f>F13+IF($C13=0,0,$E13)</f>
        <v>-3591.3877883735854</v>
      </c>
      <c r="H13" s="371">
        <f>IF(F13=0,0,IF(SIGN(F13)=SIGN(G13),IF(SIGN(F13)&gt;0,MIN(F13:G13),MAX(F13:G13)),0))</f>
        <v>-3268.9289985252617</v>
      </c>
      <c r="I13" s="371">
        <f>IF(AND($C15="S",$C13="X"),IF($C15="S",$I15,0),IF(OR($C13="X",$C13="S"),E13,0))</f>
        <v>0</v>
      </c>
      <c r="J13" s="371">
        <f>IF(AND($C15="S",$C13="X"),IF($C16="S",$I16,0),0)</f>
        <v>0</v>
      </c>
      <c r="K13" s="371">
        <f>IF(AND($C15="S",$C13="X"),IF($C17="S",$I17,0),0)</f>
        <v>0</v>
      </c>
      <c r="L13" s="371">
        <f>IF(AND($C15="+S",$C13="+X"),IF($C15="+S",$L15,0),IF(OR($C13="+X",$C13="+S"),IF($H13&gt;0,ABS(E13),IF($H13&lt;0,0,IF(E13=0,0,MAX($F13:$G13)))),0))</f>
        <v>0</v>
      </c>
      <c r="M13" s="371">
        <f>IF(AND($C15="+S",$C13="+X"),IF($C16="+S",$L16,0),0)</f>
        <v>0</v>
      </c>
      <c r="N13" s="371">
        <f>IF(AND($C15="+S",$C13="+X"),IF($C17="+S",$L17,0),0)</f>
        <v>0</v>
      </c>
      <c r="O13" s="371">
        <f>IF(AND($C15="+S",$C13="+X"),IF($C15="+S",$O15,0),IF(OR($C13="+X",$C13="+S"),IF($H13&gt;0,0,IF($H13&lt;0,-ABS(E13),IF(E13=0,0,MIN($F13:$G13)))),0))</f>
        <v>-322.4587898483237</v>
      </c>
      <c r="P13" s="371">
        <f>IF(AND($C15="+S",$C13="+X"),IF($C16="+S",$O16,0),0)</f>
        <v>0</v>
      </c>
      <c r="Q13" s="371">
        <f>IF(AND($C15="+S",$C13="+X"),IF($C17="+S",$O17,0),0)</f>
        <v>0</v>
      </c>
      <c r="R13" s="371">
        <f>IF($S$2&lt;0,MIN(F13:G13),MAX(F13:G13))</f>
        <v>-3591.3877883735854</v>
      </c>
      <c r="S13" s="371">
        <f>IF($S$2&lt;0,MAX(F13:G13),MIN(F13:G13))</f>
        <v>-3268.9289985252617</v>
      </c>
      <c r="T13" s="371" t="e">
        <f ca="1">figintl(E13,1,D13,"X",#REF!)</f>
        <v>#NAME?</v>
      </c>
      <c r="U13" s="417" t="str">
        <f>IF(OR($C13="S",$C13="+S"),$B13&amp;" "&amp;$T13,"")&amp;IF(OR($C13="X",$C13="+X"),$B13&amp;IF(OR($C14="S",$C14="+S"),":
"&amp;U14&amp;IF(OR($C15="S",$C15="+S"),"
"&amp;U15,"")&amp;IF(OR($C16="S",$C16="+S"),"
"&amp;U16,""),""),"")</f>
        <v>Changes
in scope
&amp; other</v>
      </c>
    </row>
    <row r="14" spans="1:21" ht="12.5">
      <c r="A14" s="350" t="str">
        <f t="shared" si="2"/>
        <v>X</v>
      </c>
      <c r="B14" s="360" t="s">
        <v>172</v>
      </c>
      <c r="C14" s="361" t="s">
        <v>7</v>
      </c>
      <c r="D14" s="362">
        <v>0</v>
      </c>
      <c r="E14" s="362">
        <v>-3591.3877883735854</v>
      </c>
      <c r="F14" s="363">
        <f t="shared" si="0"/>
        <v>0</v>
      </c>
      <c r="G14" s="363">
        <f t="shared" si="1"/>
        <v>-3591.3877883735854</v>
      </c>
      <c r="H14" s="363">
        <f t="shared" si="3"/>
        <v>0</v>
      </c>
      <c r="I14" s="363">
        <f>IF(AND($C15="S",$C14="X"),IF($C15="S",$I15,0),IF(OR($C14="X",$C14="S"),E14,0))</f>
        <v>-1791.3877883735854</v>
      </c>
      <c r="J14" s="363">
        <f>IF(AND($C15="S",$C14="X"),IF($C16="S",$I16,0),0)</f>
        <v>-1800</v>
      </c>
      <c r="K14" s="363">
        <f>IF(AND($C15="S",$C14="X"),IF($C17="S",$I17,0),0)</f>
        <v>0</v>
      </c>
      <c r="L14" s="363">
        <f>IF(AND($C15="+S",$C14="+X"),IF($C15="+S",$L15,0),IF(OR($C14="+X",$C14="+S"),IF($H14&gt;0,ABS(E14),IF($H14&lt;0,0,IF(E14=0,0,MAX($F14:$G14)))),0))</f>
        <v>0</v>
      </c>
      <c r="M14" s="363">
        <f>IF(AND($C15="+S",$C14="+X"),IF($C16="+S",$L16,0),0)</f>
        <v>0</v>
      </c>
      <c r="N14" s="363">
        <f>IF(AND($C15="+S",$C14="+X"),IF($C17="+S",$L17,0),0)</f>
        <v>0</v>
      </c>
      <c r="O14" s="363">
        <f>IF(AND($C15="+S",$C14="+X"),IF($C15="+S",$O15,0),IF(OR($C14="+X",$C14="+S"),IF($H14&gt;0,0,IF($H14&lt;0,-ABS(E14),IF(E14=0,0,MIN($F14:$G14)))),0))</f>
        <v>0</v>
      </c>
      <c r="P14" s="363">
        <f>IF(AND($C15="+S",$C14="+X"),IF($C16="+S",$O16,0),0)</f>
        <v>0</v>
      </c>
      <c r="Q14" s="363">
        <f>IF(AND($C15="+S",$C14="+X"),IF($C17="+S",$O17,0),0)</f>
        <v>0</v>
      </c>
      <c r="R14" s="363">
        <f t="shared" si="4"/>
        <v>-3591.3877883735854</v>
      </c>
      <c r="S14" s="363">
        <f t="shared" si="5"/>
        <v>0</v>
      </c>
      <c r="T14" s="363" t="e">
        <f ca="1">figintl(E14,1,D14,"X",#REF!)</f>
        <v>#NAME?</v>
      </c>
      <c r="U14" s="418" t="str">
        <f>$B14</f>
        <v>December 31, 2022</v>
      </c>
    </row>
    <row r="15" spans="1:21" ht="12.5" hidden="1" outlineLevel="1">
      <c r="A15" s="350">
        <f>IF(OR(C15=0,C15="S",C15="+S"),0,C15)</f>
        <v>0</v>
      </c>
      <c r="B15" s="365" t="s">
        <v>163</v>
      </c>
      <c r="C15" s="366" t="s">
        <v>164</v>
      </c>
      <c r="D15" s="367">
        <v>0</v>
      </c>
      <c r="E15" s="367">
        <v>-1791.3877883735854</v>
      </c>
      <c r="F15" s="368">
        <f>IF($C15="X",0,IF(AND(OR($C15="S",$C15="+S"),OR($C14="X",$C14="+X")),F14,G14))</f>
        <v>0</v>
      </c>
      <c r="G15" s="368">
        <f t="shared" si="1"/>
        <v>-1791.3877883735854</v>
      </c>
      <c r="H15" s="368">
        <f>IF(F15=0,0,IF(SIGN(F15)=SIGN(G15),IF(SIGN(F15)&gt;0,MIN(F15:G15),MAX(F15:G15)),0))</f>
        <v>0</v>
      </c>
      <c r="I15" s="368">
        <f>IF(AND($C16="S",$C15="X"),IF($C16="S",$I16,0),IF(OR($C15="X",$C15="S"),E15,0))</f>
        <v>-1791.3877883735854</v>
      </c>
      <c r="J15" s="368">
        <f>IF(AND($C16="S",$C15="X"),IF($C17="S",$I17,0),0)</f>
        <v>0</v>
      </c>
      <c r="K15" s="368">
        <f>IF(AND($C16="S",$C15="X"),IF($C18="S",$I18,0),0)</f>
        <v>0</v>
      </c>
      <c r="L15" s="368">
        <f>IF(AND($C16="+S",$C15="+X"),IF($C16="+S",$L16,0),IF(OR($C15="+X",$C15="+S"),IF($H15&gt;0,ABS(E15),IF($H15&lt;0,0,IF(E15=0,0,MAX($F15:$G15)))),0))</f>
        <v>0</v>
      </c>
      <c r="M15" s="368">
        <f>IF(AND($C16="+S",$C15="+X"),IF($C17="+S",$L17,0),0)</f>
        <v>0</v>
      </c>
      <c r="N15" s="368">
        <f>IF(AND($C16="+S",$C15="+X"),IF($C18="+S",$L18,0),0)</f>
        <v>0</v>
      </c>
      <c r="O15" s="368">
        <f>IF(AND($C16="+S",$C15="+X"),IF($C16="+S",$O16,0),IF(OR($C15="+X",$C15="+S"),IF($H15&gt;0,0,IF($H15&lt;0,-ABS(E15),IF(E15=0,0,MIN($F15:$G15)))),0))</f>
        <v>0</v>
      </c>
      <c r="P15" s="368">
        <f>IF(AND($C16="+S",$C15="+X"),IF($C17="+S",$O17,0),0)</f>
        <v>0</v>
      </c>
      <c r="Q15" s="368">
        <f>IF(AND($C16="+S",$C15="+X"),IF($C18="+S",$O18,0),0)</f>
        <v>0</v>
      </c>
      <c r="R15" s="368">
        <f>IF($S$2&lt;0,MIN(F15:G15),MAX(F15:G15))</f>
        <v>-1791.3877883735854</v>
      </c>
      <c r="S15" s="368">
        <f>IF($S$2&lt;0,MAX(F15:G15),MIN(F15:G15))</f>
        <v>0</v>
      </c>
      <c r="T15" s="368" t="e">
        <f ca="1">figintl(E15,1,D15,"X",#REF!)</f>
        <v>#NAME?</v>
      </c>
      <c r="U15" s="419" t="e">
        <f ca="1">IF(OR($C15="S",$C15="+S"),$B15&amp;" "&amp;$T15,"")&amp;IF(OR($C15="X",$C15="+X"),$B15&amp;IF(OR($C16="S",$C16="+S"),":
"&amp;U16&amp;IF(OR($C17="S",$C17="+S"),"
"&amp;U17,"")&amp;IF(OR($C18="S",$C18="+S"),"
"&amp;U18,""),""),"")</f>
        <v>#NAME?</v>
      </c>
    </row>
    <row r="16" spans="1:21" ht="12.5" hidden="1" outlineLevel="1">
      <c r="A16" s="350">
        <f>IF(OR(C16=0,C16="S",C16="+S"),0,C16)</f>
        <v>0</v>
      </c>
      <c r="B16" s="373" t="s">
        <v>165</v>
      </c>
      <c r="C16" s="374" t="s">
        <v>164</v>
      </c>
      <c r="D16" s="375">
        <v>0</v>
      </c>
      <c r="E16" s="375">
        <v>-1800</v>
      </c>
      <c r="F16" s="376">
        <f>IF($C16="X",0,IF(AND(OR($C16="S",$C16="+S"),OR($C15="X",$C15="+X")),F15,G15))</f>
        <v>-1791.3877883735854</v>
      </c>
      <c r="G16" s="376">
        <f t="shared" si="1"/>
        <v>-3591.3877883735854</v>
      </c>
      <c r="H16" s="376">
        <f>IF(F16=0,0,IF(SIGN(F16)=SIGN(G16),IF(SIGN(F16)&gt;0,MIN(F16:G16),MAX(F16:G16)),0))</f>
        <v>-1791.3877883735854</v>
      </c>
      <c r="I16" s="376">
        <f>IF(AND($C17="S",$C16="X"),IF($C17="S",$I17,0),IF(OR($C16="X",$C16="S"),E16,0))</f>
        <v>-1800</v>
      </c>
      <c r="J16" s="376">
        <f>IF(AND($C17="S",$C16="X"),IF($C18="S",$I18,0),0)</f>
        <v>0</v>
      </c>
      <c r="K16" s="376">
        <f>IF(AND($C17="S",$C16="X"),IF($C19="S",$I19,0),0)</f>
        <v>0</v>
      </c>
      <c r="L16" s="376">
        <f>IF(AND($C17="+S",$C16="+X"),IF($C17="+S",$L17,0),IF(OR($C16="+X",$C16="+S"),IF($H16&gt;0,ABS(E16),IF($H16&lt;0,0,IF(E16=0,0,MAX($F16:$G16)))),0))</f>
        <v>0</v>
      </c>
      <c r="M16" s="376">
        <f>IF(AND($C17="+S",$C16="+X"),IF($C18="+S",$L18,0),0)</f>
        <v>0</v>
      </c>
      <c r="N16" s="376">
        <f>IF(AND($C17="+S",$C16="+X"),IF($C19="+S",$L19,0),0)</f>
        <v>0</v>
      </c>
      <c r="O16" s="376">
        <f>IF(AND($C17="+S",$C16="+X"),IF($C17="+S",$O17,0),IF(OR($C16="+X",$C16="+S"),IF($H16&gt;0,0,IF($H16&lt;0,-ABS(E16),IF(E16=0,0,MIN($F16:$G16)))),0))</f>
        <v>0</v>
      </c>
      <c r="P16" s="376">
        <f>IF(AND($C17="+S",$C16="+X"),IF($C18="+S",$O18,0),0)</f>
        <v>0</v>
      </c>
      <c r="Q16" s="376">
        <f>IF(AND($C17="+S",$C16="+X"),IF($C19="+S",$O19,0),0)</f>
        <v>0</v>
      </c>
      <c r="R16" s="376">
        <f>IF($S$2&lt;0,MIN(F16:G16),MAX(F16:G16))</f>
        <v>-3591.3877883735854</v>
      </c>
      <c r="S16" s="376">
        <f>IF($S$2&lt;0,MAX(F16:G16),MIN(F16:G16))</f>
        <v>-1791.3877883735854</v>
      </c>
      <c r="T16" s="376" t="e">
        <f ca="1">figintl(E16,1,D16,"X",#REF!)</f>
        <v>#NAME?</v>
      </c>
      <c r="U16" s="420" t="e">
        <f ca="1">IF(OR($C16="S",$C16="+S"),$B16&amp;" "&amp;$T16,"")&amp;IF(OR($C16="X",$C16="+X"),$B16&amp;IF(OR($C17="S",$C17="+S"),":
"&amp;U17&amp;IF(OR($C18="S",$C18="+S"),"
"&amp;U18,"")&amp;IF(OR($C19="S",$C19="+S"),"
"&amp;U19,""),""),"")</f>
        <v>#NAME?</v>
      </c>
    </row>
    <row r="17" spans="2:21" ht="12.5" collapsed="1">
      <c r="B17" s="377" t="s">
        <v>173</v>
      </c>
      <c r="C17" s="378" t="s">
        <v>14</v>
      </c>
      <c r="D17" s="379">
        <v>0</v>
      </c>
      <c r="E17" s="379">
        <v>694.68000000000006</v>
      </c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380"/>
      <c r="T17" s="381" t="e">
        <f ca="1">figintl(E17,1,D17,"X",#REF!)</f>
        <v>#NAME?</v>
      </c>
      <c r="U17" s="421" t="e">
        <f ca="1">IF(E17=0,"",B17&amp;"
"&amp;T17)&amp;IF(E18=0,"",B18&amp;"
"&amp;T18)</f>
        <v>#NAME?</v>
      </c>
    </row>
    <row r="18" spans="2:21" ht="12.5" collapsed="1">
      <c r="B18" s="377" t="s">
        <v>174</v>
      </c>
      <c r="C18" s="378" t="s">
        <v>14</v>
      </c>
      <c r="D18" s="379">
        <v>0</v>
      </c>
      <c r="E18" s="379">
        <v>0</v>
      </c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380"/>
      <c r="Q18" s="380"/>
      <c r="R18" s="380"/>
      <c r="S18" s="380"/>
      <c r="T18" s="381" t="e">
        <f ca="1">figintl(E18,1,D18,"X",#REF!)</f>
        <v>#NAME?</v>
      </c>
      <c r="U18" s="422"/>
    </row>
    <row r="19" spans="2:21" ht="12.5" hidden="1" outlineLevel="1">
      <c r="B19" s="381"/>
      <c r="C19" s="383"/>
      <c r="D19" s="383"/>
      <c r="E19" s="383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4"/>
    </row>
    <row r="20" spans="2:21" ht="25.5" customHeight="1" collapsed="1">
      <c r="B20" s="385"/>
      <c r="C20" s="385"/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N20" s="385"/>
      <c r="O20" s="385"/>
      <c r="P20" s="385"/>
      <c r="Q20" s="385"/>
      <c r="R20" s="385"/>
      <c r="S20" s="385"/>
      <c r="T20" s="385"/>
      <c r="U20" s="386"/>
    </row>
  </sheetData>
  <pageMargins left="0.7" right="0.7" top="0.75" bottom="0.75" header="0.3" footer="0.3"/>
  <pageSetup paperSize="9" scale="95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0">
    <tabColor theme="5" tint="0.39997558519241921"/>
  </sheetPr>
  <dimension ref="A1:U22"/>
  <sheetViews>
    <sheetView topLeftCell="E1" zoomScale="80" zoomScaleNormal="80" workbookViewId="0">
      <selection activeCell="C33" sqref="C33"/>
    </sheetView>
  </sheetViews>
  <sheetFormatPr defaultColWidth="9.1796875" defaultRowHeight="25.5" customHeight="1" outlineLevelRow="1"/>
  <cols>
    <col min="1" max="1" width="3" style="350" customWidth="1"/>
    <col min="2" max="2" width="21.26953125" style="351" customWidth="1"/>
    <col min="3" max="4" width="5.7265625" style="351" customWidth="1"/>
    <col min="5" max="20" width="8.7265625" style="351" customWidth="1"/>
    <col min="21" max="21" width="48.81640625" style="352" customWidth="1"/>
    <col min="22" max="22" width="3" style="351" customWidth="1"/>
    <col min="23" max="28" width="10.7265625" style="351" customWidth="1"/>
    <col min="29" max="30" width="8.7265625" style="351" customWidth="1"/>
    <col min="31" max="31" width="3" style="351" customWidth="1"/>
    <col min="32" max="16384" width="9.1796875" style="351"/>
  </cols>
  <sheetData>
    <row r="1" spans="1:21" ht="12.5"/>
    <row r="2" spans="1:21" ht="13">
      <c r="A2" s="350" t="s">
        <v>17</v>
      </c>
      <c r="B2" s="353" t="s">
        <v>26</v>
      </c>
      <c r="C2" s="354"/>
      <c r="D2" s="354"/>
      <c r="E2" s="354"/>
      <c r="F2" s="354"/>
      <c r="R2" s="351" t="s">
        <v>48</v>
      </c>
      <c r="S2" s="351">
        <f>SIGN($E$5)</f>
        <v>-1</v>
      </c>
      <c r="U2" s="355" t="s">
        <v>20</v>
      </c>
    </row>
    <row r="3" spans="1:21" ht="39">
      <c r="A3" s="356" t="s">
        <v>17</v>
      </c>
      <c r="B3" s="357" t="s">
        <v>5</v>
      </c>
      <c r="C3" s="357" t="s">
        <v>10</v>
      </c>
      <c r="D3" s="357" t="s">
        <v>8</v>
      </c>
      <c r="E3" s="357" t="s">
        <v>1</v>
      </c>
      <c r="F3" s="357" t="s">
        <v>18</v>
      </c>
      <c r="G3" s="357" t="s">
        <v>19</v>
      </c>
      <c r="H3" s="357" t="s">
        <v>2</v>
      </c>
      <c r="I3" s="357" t="s">
        <v>22</v>
      </c>
      <c r="J3" s="357" t="s">
        <v>23</v>
      </c>
      <c r="K3" s="357" t="s">
        <v>27</v>
      </c>
      <c r="L3" s="357" t="s">
        <v>42</v>
      </c>
      <c r="M3" s="357" t="s">
        <v>45</v>
      </c>
      <c r="N3" s="357" t="s">
        <v>44</v>
      </c>
      <c r="O3" s="357" t="s">
        <v>43</v>
      </c>
      <c r="P3" s="357" t="s">
        <v>47</v>
      </c>
      <c r="Q3" s="357" t="s">
        <v>46</v>
      </c>
      <c r="R3" s="358" t="s">
        <v>3</v>
      </c>
      <c r="S3" s="358" t="s">
        <v>4</v>
      </c>
      <c r="T3" s="358" t="s">
        <v>40</v>
      </c>
      <c r="U3" s="358" t="s">
        <v>41</v>
      </c>
    </row>
    <row r="4" spans="1:21" ht="12.5" hidden="1" outlineLevel="1">
      <c r="A4" s="356"/>
      <c r="B4" s="359">
        <v>0</v>
      </c>
      <c r="C4" s="359">
        <v>0</v>
      </c>
      <c r="D4" s="359">
        <v>0</v>
      </c>
      <c r="E4" s="359">
        <v>0</v>
      </c>
      <c r="F4" s="359">
        <v>0</v>
      </c>
      <c r="G4" s="359">
        <v>0</v>
      </c>
      <c r="H4" s="359">
        <v>0</v>
      </c>
      <c r="I4" s="359">
        <v>0</v>
      </c>
      <c r="J4" s="359">
        <v>0</v>
      </c>
      <c r="K4" s="359">
        <v>0</v>
      </c>
      <c r="L4" s="359">
        <v>0</v>
      </c>
      <c r="M4" s="359">
        <v>0</v>
      </c>
      <c r="N4" s="359">
        <v>0</v>
      </c>
      <c r="O4" s="359">
        <v>0</v>
      </c>
      <c r="P4" s="359">
        <v>0</v>
      </c>
      <c r="Q4" s="359">
        <v>0</v>
      </c>
      <c r="R4" s="359">
        <v>0</v>
      </c>
      <c r="S4" s="359">
        <v>0</v>
      </c>
      <c r="T4" s="359">
        <v>0</v>
      </c>
      <c r="U4" s="359">
        <v>0</v>
      </c>
    </row>
    <row r="5" spans="1:21" ht="12.5" collapsed="1">
      <c r="A5" s="350" t="str">
        <f>IF(OR(C5=0,C5="S",C5="+S"),0,C5)</f>
        <v>X</v>
      </c>
      <c r="B5" s="360" t="s">
        <v>177</v>
      </c>
      <c r="C5" s="361" t="s">
        <v>7</v>
      </c>
      <c r="D5" s="362">
        <v>0</v>
      </c>
      <c r="E5" s="362">
        <v>-3949.3819453292354</v>
      </c>
      <c r="F5" s="363">
        <f>IF($C5="X",0,IF(AND(OR($C5="S",$C5="+S"),OR($C4="X",$C4="+X")),F4,G4))</f>
        <v>0</v>
      </c>
      <c r="G5" s="363">
        <f>F5+IF($C5=0,0,$E5)</f>
        <v>-3949.3819453292354</v>
      </c>
      <c r="H5" s="363">
        <f>IF(F5=0,0,IF(SIGN(F5)=SIGN(G5),IF(SIGN(F5)&gt;0,MIN(F5:G5),MAX(F5:G5)),0))</f>
        <v>0</v>
      </c>
      <c r="I5" s="363">
        <f>IF(AND($C6="S",$C5="X"),IF($C6="S",$I6,0),IF(OR($C5="X",$C5="S"),E5,0))</f>
        <v>-2149.3819453292354</v>
      </c>
      <c r="J5" s="363">
        <f>IF(AND($C6="S",$C5="X"),IF($C7="S",$I7,0),0)</f>
        <v>-1800</v>
      </c>
      <c r="K5" s="363">
        <f>IF(AND($C6="S",$C5="X"),IF($C9="S",$I9,0),0)</f>
        <v>0</v>
      </c>
      <c r="L5" s="363">
        <f>IF(AND($C6="+S",$C5="+X"),IF($C6="+S",$L6,0),IF(OR($C5="+X",$C5="+S"),IF($H5&gt;0,ABS(E5),IF($H5&lt;0,0,IF(E5=0,0,MAX($F5:$G5)))),0))</f>
        <v>0</v>
      </c>
      <c r="M5" s="363">
        <f>IF(AND($C6="+S",$C5="+X"),IF($C7="+S",$L7,0),0)</f>
        <v>0</v>
      </c>
      <c r="N5" s="363">
        <f>IF(AND($C6="+S",$C5="+X"),IF($C9="+S",$L9,0),0)</f>
        <v>0</v>
      </c>
      <c r="O5" s="363">
        <f>IF(AND($C6="+S",$C5="+X"),IF($C6="+S",$O6,0),IF(OR($C5="+X",$C5="+S"),IF($H5&gt;0,0,IF($H5&lt;0,-ABS(E5),IF(E5=0,0,MIN($F5:$G5)))),0))</f>
        <v>0</v>
      </c>
      <c r="P5" s="363">
        <f>IF(AND($C6="+S",$C5="+X"),IF($C7="+S",$O7,0),0)</f>
        <v>0</v>
      </c>
      <c r="Q5" s="363">
        <f>IF(AND($C6="+S",$C5="+X"),IF($C9="+S",$O9,0),0)</f>
        <v>0</v>
      </c>
      <c r="R5" s="363">
        <f>IF($S$2&lt;0,MIN(F5:G5),MAX(F5:G5))</f>
        <v>-3949.3819453292354</v>
      </c>
      <c r="S5" s="363">
        <f>IF($S$2&lt;0,MAX(F5:G5),MIN(F5:G5))</f>
        <v>0</v>
      </c>
      <c r="T5" s="363" t="e">
        <f ca="1">figintl(E5,1,D5,"X",#REF!)</f>
        <v>#NAME?</v>
      </c>
      <c r="U5" s="418" t="str">
        <f>$B5</f>
        <v>December 31, 2021</v>
      </c>
    </row>
    <row r="6" spans="1:21" ht="12.5" hidden="1" outlineLevel="1">
      <c r="A6" s="350">
        <f>IF(OR(C6=0,C6="S",C6="+S"),0,C6)</f>
        <v>0</v>
      </c>
      <c r="B6" s="365" t="s">
        <v>163</v>
      </c>
      <c r="C6" s="366" t="s">
        <v>164</v>
      </c>
      <c r="D6" s="367">
        <v>0</v>
      </c>
      <c r="E6" s="367">
        <v>-2149.3819453292354</v>
      </c>
      <c r="F6" s="368">
        <f t="shared" ref="F6:F10" si="0">IF($C6="X",0,IF(AND(OR($C6="S",$C6="+S"),OR($C5="X",$C5="+X")),F5,G5))</f>
        <v>0</v>
      </c>
      <c r="G6" s="368">
        <f t="shared" ref="G6:G18" si="1">F6+IF($C6=0,0,$E6)</f>
        <v>-2149.3819453292354</v>
      </c>
      <c r="H6" s="368">
        <f>IF(F6=0,0,IF(SIGN(F6)=SIGN(G6),IF(SIGN(F6)&gt;0,MIN(F6:G6),MAX(F6:G6)),0))</f>
        <v>0</v>
      </c>
      <c r="I6" s="368">
        <f>IF(AND($C7="S",$C6="X"),IF($C7="S",$I7,0),IF(OR($C6="X",$C6="S"),E6,0))</f>
        <v>-2149.3819453292354</v>
      </c>
      <c r="J6" s="368">
        <f>IF(AND($C7="S",$C6="X"),IF($C9="S",$I9,0),0)</f>
        <v>0</v>
      </c>
      <c r="K6" s="368">
        <f>IF(AND($C7="S",$C6="X"),IF($C10="S",$I10,0),0)</f>
        <v>0</v>
      </c>
      <c r="L6" s="368">
        <f>IF(AND($C7="+S",$C6="+X"),IF($C7="+S",$L7,0),IF(OR($C6="+X",$C6="+S"),IF($H6&gt;0,ABS(E6),IF($H6&lt;0,0,IF(E6=0,0,MAX($F6:$G6)))),0))</f>
        <v>0</v>
      </c>
      <c r="M6" s="368">
        <f>IF(AND($C7="+S",$C6="+X"),IF($C9="+S",$L9,0),0)</f>
        <v>0</v>
      </c>
      <c r="N6" s="368">
        <f>IF(AND($C7="+S",$C6="+X"),IF($C10="+S",$L10,0),0)</f>
        <v>0</v>
      </c>
      <c r="O6" s="368">
        <f>IF(AND($C7="+S",$C6="+X"),IF($C7="+S",$O7,0),IF(OR($C6="+X",$C6="+S"),IF($H6&gt;0,0,IF($H6&lt;0,-ABS(E6),IF(E6=0,0,MIN($F6:$G6)))),0))</f>
        <v>0</v>
      </c>
      <c r="P6" s="368">
        <f>IF(AND($C7="+S",$C6="+X"),IF($C9="+S",$O9,0),0)</f>
        <v>0</v>
      </c>
      <c r="Q6" s="368">
        <f>IF(AND($C7="+S",$C6="+X"),IF($C10="+S",$O10,0),0)</f>
        <v>0</v>
      </c>
      <c r="R6" s="368">
        <f>IF($S$2&lt;0,MIN(F6:G6),MAX(F6:G6))</f>
        <v>-2149.3819453292354</v>
      </c>
      <c r="S6" s="368">
        <f>IF($S$2&lt;0,MAX(F6:G6),MIN(F6:G6))</f>
        <v>0</v>
      </c>
      <c r="T6" s="368" t="e">
        <f ca="1">figintl(E6,1,D6,"X",#REF!)</f>
        <v>#NAME?</v>
      </c>
      <c r="U6" s="419" t="e">
        <f ca="1">IF(OR($C6="S",$C6="+S"),$B6&amp;" "&amp;$T6,"")&amp;IF(OR($C6="X",$C6="+X"),$B6&amp;IF(OR($C7="S",$C7="+S"),":
"&amp;U7&amp;IF(OR($C9="S",$C9="+S"),"
"&amp;U9,"")&amp;IF(OR($C10="S",$C10="+S"),"
"&amp;U10,""),""),"")</f>
        <v>#NAME?</v>
      </c>
    </row>
    <row r="7" spans="1:21" ht="12.5" hidden="1" outlineLevel="1">
      <c r="A7" s="350">
        <f>IF(OR(C7=0,C7="S",C7="+S"),0,C7)</f>
        <v>0</v>
      </c>
      <c r="B7" s="373" t="s">
        <v>165</v>
      </c>
      <c r="C7" s="374" t="s">
        <v>164</v>
      </c>
      <c r="D7" s="375">
        <v>0</v>
      </c>
      <c r="E7" s="375">
        <v>-1800</v>
      </c>
      <c r="F7" s="376">
        <f t="shared" si="0"/>
        <v>-2149.3819453292354</v>
      </c>
      <c r="G7" s="376">
        <f t="shared" si="1"/>
        <v>-3949.3819453292354</v>
      </c>
      <c r="H7" s="376">
        <f>IF(F7=0,0,IF(SIGN(F7)=SIGN(G7),IF(SIGN(F7)&gt;0,MIN(F7:G7),MAX(F7:G7)),0))</f>
        <v>-2149.3819453292354</v>
      </c>
      <c r="I7" s="376">
        <f>IF(AND($C9="S",$C7="X"),IF($C9="S",$I9,0),IF(OR($C7="X",$C7="S"),E7,0))</f>
        <v>-1800</v>
      </c>
      <c r="J7" s="376">
        <f>IF(AND($C9="S",$C7="X"),IF($C10="S",$I10,0),0)</f>
        <v>0</v>
      </c>
      <c r="K7" s="376">
        <f>IF(AND($C9="S",$C7="X"),IF($C12="S",$I12,0),0)</f>
        <v>0</v>
      </c>
      <c r="L7" s="376">
        <f>IF(AND($C9="+S",$C7="+X"),IF($C9="+S",$L9,0),IF(OR($C7="+X",$C7="+S"),IF($H7&gt;0,ABS(E7),IF($H7&lt;0,0,IF(E7=0,0,MAX($F7:$G7)))),0))</f>
        <v>0</v>
      </c>
      <c r="M7" s="376">
        <f>IF(AND($C9="+S",$C7="+X"),IF($C10="+S",$L10,0),0)</f>
        <v>0</v>
      </c>
      <c r="N7" s="376">
        <f>IF(AND($C9="+S",$C7="+X"),IF($C12="+S",$L12,0),0)</f>
        <v>0</v>
      </c>
      <c r="O7" s="376">
        <f>IF(AND($C9="+S",$C7="+X"),IF($C9="+S",$O9,0),IF(OR($C7="+X",$C7="+S"),IF($H7&gt;0,0,IF($H7&lt;0,-ABS(E7),IF(E7=0,0,MIN($F7:$G7)))),0))</f>
        <v>0</v>
      </c>
      <c r="P7" s="376">
        <f>IF(AND($C9="+S",$C7="+X"),IF($C10="+S",$O10,0),0)</f>
        <v>0</v>
      </c>
      <c r="Q7" s="376">
        <f>IF(AND($C9="+S",$C7="+X"),IF($C12="+S",$O12,0),0)</f>
        <v>0</v>
      </c>
      <c r="R7" s="376">
        <f>IF($S$2&lt;0,MIN(F7:G7),MAX(F7:G7))</f>
        <v>-3949.3819453292354</v>
      </c>
      <c r="S7" s="376">
        <f>IF($S$2&lt;0,MAX(F7:G7),MIN(F7:G7))</f>
        <v>-2149.3819453292354</v>
      </c>
      <c r="T7" s="376" t="e">
        <f ca="1">figintl(E7,1,D7,"X",#REF!)</f>
        <v>#NAME?</v>
      </c>
      <c r="U7" s="420" t="e">
        <f ca="1">IF(OR($C7="S",$C7="+S"),$B7&amp;" "&amp;$T7,"")&amp;IF(OR($C7="X",$C7="+X"),$B7&amp;IF(OR($C9="S",$C9="+S"),":
"&amp;U9&amp;IF(OR($C10="S",$C10="+S"),"
"&amp;U10,"")&amp;IF(OR($C12="S",$C12="+S"),"
"&amp;U12,""),""),"")</f>
        <v>#NAME?</v>
      </c>
    </row>
    <row r="8" spans="1:21" s="372" customFormat="1" ht="12.5" collapsed="1">
      <c r="A8" s="350" t="str">
        <f t="shared" ref="A8" si="2">IF(OR(C8=0,C8="S",C8="+S"),0,C8)</f>
        <v>+X</v>
      </c>
      <c r="B8" s="360" t="s">
        <v>173</v>
      </c>
      <c r="C8" s="362" t="s">
        <v>14</v>
      </c>
      <c r="D8" s="362">
        <v>0</v>
      </c>
      <c r="E8" s="362">
        <v>694.68000000000006</v>
      </c>
      <c r="F8" s="363">
        <f t="shared" ref="F8:F9" si="3">IF($C8="X",0,IF(AND(OR($C8="S",$C8="+S"),OR($C7="X",$C7="+X")),F7,G7))</f>
        <v>-3949.3819453292354</v>
      </c>
      <c r="G8" s="363">
        <f t="shared" ref="G8:G9" si="4">F8+IF($C8=0,0,$E8)</f>
        <v>-3254.7019453292351</v>
      </c>
      <c r="H8" s="363">
        <f t="shared" ref="H8:H9" si="5">IF(F8=0,0,IF(SIGN(F8)=SIGN(G8),IF(SIGN(F8)&gt;0,MIN(F8:G8),MAX(F8:G8)),0))</f>
        <v>-3254.7019453292351</v>
      </c>
      <c r="I8" s="363">
        <f t="shared" ref="I8:I9" si="6">IF(AND($C10="S",$C8="X"),IF($C10="S",$I10,0),IF(OR($C8="X",$C8="S"),E8,0))</f>
        <v>0</v>
      </c>
      <c r="J8" s="363">
        <f t="shared" ref="J8:J9" si="7">IF(AND($C10="S",$C8="X"),IF($C11="S",$I11,0),0)</f>
        <v>0</v>
      </c>
      <c r="K8" s="363">
        <f t="shared" ref="K8:K9" si="8">IF(AND($C10="S",$C8="X"),IF($C12="S",$I12,0),0)</f>
        <v>0</v>
      </c>
      <c r="L8" s="363">
        <f>IF(AND($C9="+S",$C8="+X"),IF($C9="+S",$L9,0),IF(OR($C8="+X",$C8="+S"),IF($H8&gt;0,ABS(E8),IF($H8&lt;0,0,IF(E8=0,0,MAX($F8:$G8)))),0))</f>
        <v>0</v>
      </c>
      <c r="M8" s="363">
        <f>IF(AND($C9="+S",$C8="+X"),IF($C10="+S",$L10,0),0)</f>
        <v>0</v>
      </c>
      <c r="N8" s="363">
        <f>IF(AND($C9="+S",$C8="+X"),IF($C11="+S",$L11,0),0)</f>
        <v>0</v>
      </c>
      <c r="O8" s="364">
        <f>-ABS(E8)</f>
        <v>-694.68000000000006</v>
      </c>
      <c r="P8" s="364">
        <v>0</v>
      </c>
      <c r="Q8" s="364">
        <v>0</v>
      </c>
      <c r="R8" s="363">
        <f t="shared" ref="R8:R9" si="9">IF($S$2&lt;0,MIN(F8:G8),MAX(F8:G8))</f>
        <v>-3949.3819453292354</v>
      </c>
      <c r="S8" s="363">
        <f t="shared" ref="S8:S9" si="10">IF($S$2&lt;0,MAX(F8:G8),MIN(F8:G8))</f>
        <v>-3254.7019453292351</v>
      </c>
      <c r="T8" s="363" t="e">
        <f ca="1">figintl(E8,1,D8,"X",#REF!)</f>
        <v>#NAME?</v>
      </c>
      <c r="U8" s="434" t="e">
        <f ca="1">IF(OR($C8="S",$C8="+S"),$B8&amp;" "&amp;$T8,"")&amp;IF(OR($C8="X",$C8="+X"),$B8&amp;IF(OR($C9="S",$C9="+S"),":
"&amp;U9&amp;IF(OR($C10="S",$C10="+S"),"
"&amp;U10,"")&amp;IF(OR($C11="S",$C11="+S"),"
"&amp;U11,""),""),"")</f>
        <v>#NAME?</v>
      </c>
    </row>
    <row r="9" spans="1:21" ht="12.5" hidden="1" outlineLevel="1">
      <c r="A9" s="350">
        <f t="shared" ref="A9:A16" si="11">IF(OR(C9=0,C9="S",C9="+S"),0,C9)</f>
        <v>0</v>
      </c>
      <c r="B9" s="365" t="s">
        <v>166</v>
      </c>
      <c r="C9" s="366" t="s">
        <v>149</v>
      </c>
      <c r="D9" s="367">
        <v>0</v>
      </c>
      <c r="E9" s="367">
        <v>1093.94</v>
      </c>
      <c r="F9" s="368">
        <f t="shared" si="3"/>
        <v>-3949.3819453292354</v>
      </c>
      <c r="G9" s="368">
        <f t="shared" si="4"/>
        <v>-2855.4419453292353</v>
      </c>
      <c r="H9" s="368">
        <f t="shared" si="5"/>
        <v>-2855.4419453292353</v>
      </c>
      <c r="I9" s="368">
        <f t="shared" si="6"/>
        <v>0</v>
      </c>
      <c r="J9" s="368">
        <f t="shared" si="7"/>
        <v>0</v>
      </c>
      <c r="K9" s="368">
        <f t="shared" si="8"/>
        <v>0</v>
      </c>
      <c r="L9" s="368">
        <f t="shared" ref="L9:L15" si="12">IF(AND($C10="+S",$C9="+X"),IF($C10="+S",$L10,0),IF(OR($C9="+X",$C9="+S"),IF($H9&gt;0,ABS(E9),IF($H9&lt;0,0,IF(E9=0,0,MAX($F9:$G9)))),0))</f>
        <v>0</v>
      </c>
      <c r="M9" s="368">
        <f t="shared" ref="M9:M15" si="13">IF(AND($C10="+S",$C9="+X"),IF($C11="+S",$L11,0),0)</f>
        <v>0</v>
      </c>
      <c r="N9" s="368">
        <f t="shared" ref="N9:N15" si="14">IF(AND($C10="+S",$C9="+X"),IF($C12="+S",$L12,0),0)</f>
        <v>0</v>
      </c>
      <c r="O9" s="368">
        <f t="shared" ref="O9:O15" si="15">IF(AND($C10="+S",$C9="+X"),IF($C10="+S",$O10,0),IF(OR($C9="+X",$C9="+S"),IF($H9&gt;0,0,IF($H9&lt;0,-ABS(E9),IF(E9=0,0,MIN($F9:$G9)))),0))</f>
        <v>-1093.94</v>
      </c>
      <c r="P9" s="368">
        <f t="shared" ref="P9:P15" si="16">IF(AND($C10="+S",$C9="+X"),IF($C11="+S",$O11,0),0)</f>
        <v>0</v>
      </c>
      <c r="Q9" s="368">
        <f t="shared" ref="Q9:Q15" si="17">IF(AND($C10="+S",$C9="+X"),IF($C12="+S",$O12,0),0)</f>
        <v>0</v>
      </c>
      <c r="R9" s="368">
        <f t="shared" si="9"/>
        <v>-3949.3819453292354</v>
      </c>
      <c r="S9" s="368">
        <f t="shared" si="10"/>
        <v>-2855.4419453292353</v>
      </c>
      <c r="T9" s="368" t="e">
        <f ca="1">figintl(E9,1,D9,"X",#REF!)</f>
        <v>#NAME?</v>
      </c>
      <c r="U9" s="419" t="e">
        <f t="shared" ref="U9:U10" ca="1" si="18">IF(OR($C9="S",$C9="+S"),$B9&amp;" "&amp;$T9,"")&amp;IF(OR($C9="X",$C9="+X"),$B9&amp;IF(OR($C10="S",$C10="+S"),":
"&amp;U10&amp;IF(OR($C11="S",$C11="+S"),"
"&amp;U11,"")&amp;IF(OR($C12="S",$C12="+S"),"
"&amp;U12,""),""),"")</f>
        <v>#NAME?</v>
      </c>
    </row>
    <row r="10" spans="1:21" ht="12.5" hidden="1" outlineLevel="1">
      <c r="A10" s="350">
        <f t="shared" si="11"/>
        <v>0</v>
      </c>
      <c r="B10" s="365" t="s">
        <v>167</v>
      </c>
      <c r="C10" s="366" t="s">
        <v>149</v>
      </c>
      <c r="D10" s="367">
        <v>0</v>
      </c>
      <c r="E10" s="367">
        <v>-399.26</v>
      </c>
      <c r="F10" s="368">
        <f t="shared" si="0"/>
        <v>-2855.4419453292353</v>
      </c>
      <c r="G10" s="368">
        <f t="shared" si="1"/>
        <v>-3254.7019453292351</v>
      </c>
      <c r="H10" s="368">
        <f t="shared" ref="H10:H16" si="19">IF(F10=0,0,IF(SIGN(F10)=SIGN(G10),IF(SIGN(F10)&gt;0,MIN(F10:G10),MAX(F10:G10)),0))</f>
        <v>-2855.4419453292353</v>
      </c>
      <c r="I10" s="368">
        <f>IF(AND($C12="S",$C10="X"),IF($C12="S",$I12,0),IF(OR($C10="X",$C10="S"),E10,0))</f>
        <v>0</v>
      </c>
      <c r="J10" s="368">
        <f>IF(AND($C12="S",$C10="X"),IF($C13="S",$I13,0),0)</f>
        <v>0</v>
      </c>
      <c r="K10" s="368">
        <f>IF(AND($C12="S",$C10="X"),IF($C15="S",$I15,0),0)</f>
        <v>0</v>
      </c>
      <c r="L10" s="368">
        <f t="shared" si="12"/>
        <v>0</v>
      </c>
      <c r="M10" s="368">
        <f t="shared" si="13"/>
        <v>0</v>
      </c>
      <c r="N10" s="368">
        <f t="shared" si="14"/>
        <v>0</v>
      </c>
      <c r="O10" s="368">
        <f t="shared" si="15"/>
        <v>-399.26</v>
      </c>
      <c r="P10" s="368">
        <f t="shared" si="16"/>
        <v>0</v>
      </c>
      <c r="Q10" s="368">
        <f t="shared" si="17"/>
        <v>0</v>
      </c>
      <c r="R10" s="368">
        <f t="shared" ref="R10:R16" si="20">IF($S$2&lt;0,MIN(F10:G10),MAX(F10:G10))</f>
        <v>-3254.7019453292351</v>
      </c>
      <c r="S10" s="368">
        <f t="shared" ref="S10:S16" si="21">IF($S$2&lt;0,MAX(F10:G10),MIN(F10:G10))</f>
        <v>-2855.4419453292353</v>
      </c>
      <c r="T10" s="368" t="e">
        <f ca="1">figintl(E10,1,D10,"X",#REF!)</f>
        <v>#NAME?</v>
      </c>
      <c r="U10" s="420" t="e">
        <f t="shared" ca="1" si="18"/>
        <v>#NAME?</v>
      </c>
    </row>
    <row r="11" spans="1:21" s="372" customFormat="1" ht="12.5" collapsed="1">
      <c r="A11" s="350" t="str">
        <f>IF(OR(C11=0,C11="S",C11="+S"),0,C11)</f>
        <v>+X</v>
      </c>
      <c r="B11" s="369" t="s">
        <v>178</v>
      </c>
      <c r="C11" s="370" t="s">
        <v>14</v>
      </c>
      <c r="D11" s="370">
        <v>0</v>
      </c>
      <c r="E11" s="370">
        <v>-155</v>
      </c>
      <c r="F11" s="371">
        <f>IF($C11="X",0,IF(AND(OR($C11="S",$C11="+S"),OR($C10="X",$C10="+X")),F10,G10))</f>
        <v>-3254.7019453292351</v>
      </c>
      <c r="G11" s="371">
        <f>F11+IF($C11=0,0,$E11)</f>
        <v>-3409.7019453292351</v>
      </c>
      <c r="H11" s="371">
        <f>IF(F11=0,0,IF(SIGN(F11)=SIGN(G11),IF(SIGN(F11)&gt;0,MIN(F11:G11),MAX(F11:G11)),0))</f>
        <v>-3254.7019453292351</v>
      </c>
      <c r="I11" s="371">
        <f>IF(AND($C13="S",$C11="X"),IF($C13="S",$I13,0),IF(OR($C11="X",$C11="S"),E11,0))</f>
        <v>0</v>
      </c>
      <c r="J11" s="371">
        <f>IF(AND($C13="S",$C11="X"),IF($C15="S",$I15,0),0)</f>
        <v>0</v>
      </c>
      <c r="K11" s="371">
        <f>IF(AND($C13="S",$C11="X"),IF($C16="S",$I16,0),0)</f>
        <v>0</v>
      </c>
      <c r="L11" s="371">
        <f t="shared" si="12"/>
        <v>0</v>
      </c>
      <c r="M11" s="371">
        <f t="shared" si="13"/>
        <v>0</v>
      </c>
      <c r="N11" s="371">
        <f t="shared" si="14"/>
        <v>0</v>
      </c>
      <c r="O11" s="371">
        <f t="shared" si="15"/>
        <v>-155</v>
      </c>
      <c r="P11" s="371">
        <f t="shared" si="16"/>
        <v>0</v>
      </c>
      <c r="Q11" s="371">
        <f t="shared" si="17"/>
        <v>0</v>
      </c>
      <c r="R11" s="371">
        <f>IF($S$2&lt;0,MIN(F11:G11),MAX(F11:G11))</f>
        <v>-3409.7019453292351</v>
      </c>
      <c r="S11" s="371">
        <f>IF($S$2&lt;0,MAX(F11:G11),MIN(F11:G11))</f>
        <v>-3254.7019453292351</v>
      </c>
      <c r="T11" s="371" t="e">
        <f ca="1">figintl(E11,1,D11,"X",#REF!)</f>
        <v>#NAME?</v>
      </c>
      <c r="U11" s="417" t="str">
        <f>IF(OR($C11="S",$C11="+S"),$B11&amp;" "&amp;$T11,"")&amp;IF(OR($C11="X",$C11="+X"),$B11&amp;IF(OR($C12="S",$C12="+S"),":
"&amp;U12&amp;IF(OR($C13="S",$C13="+S"),"
"&amp;U13,"")&amp;IF(OR($C14="S",$C14="+S"),"
"&amp;U14,""),""),"")</f>
        <v>Voluntary 
pension 
contributions</v>
      </c>
    </row>
    <row r="12" spans="1:21" s="372" customFormat="1" ht="12.5">
      <c r="A12" s="350" t="str">
        <f>IF(OR(C12=0,C12="S",C12="+S"),0,C12)</f>
        <v>+X</v>
      </c>
      <c r="B12" s="369" t="s">
        <v>170</v>
      </c>
      <c r="C12" s="370" t="s">
        <v>14</v>
      </c>
      <c r="D12" s="370">
        <v>0</v>
      </c>
      <c r="E12" s="370">
        <v>82</v>
      </c>
      <c r="F12" s="371">
        <f>IF($C12="X",0,IF(AND(OR($C12="S",$C12="+S"),OR($C11="X",$C11="+X")),F11,G11))</f>
        <v>-3409.7019453292351</v>
      </c>
      <c r="G12" s="371">
        <f>F12+IF($C12=0,0,$E12)</f>
        <v>-3327.7019453292351</v>
      </c>
      <c r="H12" s="371">
        <f>IF(F12=0,0,IF(SIGN(F12)=SIGN(G12),IF(SIGN(F12)&gt;0,MIN(F12:G12),MAX(F12:G12)),0))</f>
        <v>-3327.7019453292351</v>
      </c>
      <c r="I12" s="371">
        <f>IF(AND($C15="S",$C12="X"),IF($C15="S",$I15,0),IF(OR($C12="X",$C12="S"),E12,0))</f>
        <v>0</v>
      </c>
      <c r="J12" s="371">
        <f>IF(AND($C15="S",$C12="X"),IF($C16="S",$I16,0),0)</f>
        <v>0</v>
      </c>
      <c r="K12" s="371">
        <f>IF(AND($C15="S",$C12="X"),IF($C17="S",$I17,0),0)</f>
        <v>0</v>
      </c>
      <c r="L12" s="371">
        <f t="shared" si="12"/>
        <v>0</v>
      </c>
      <c r="M12" s="371">
        <f t="shared" si="13"/>
        <v>0</v>
      </c>
      <c r="N12" s="371">
        <f t="shared" si="14"/>
        <v>0</v>
      </c>
      <c r="O12" s="371">
        <f t="shared" si="15"/>
        <v>-82</v>
      </c>
      <c r="P12" s="371">
        <f t="shared" si="16"/>
        <v>0</v>
      </c>
      <c r="Q12" s="371">
        <f t="shared" si="17"/>
        <v>0</v>
      </c>
      <c r="R12" s="371">
        <f>IF($S$2&lt;0,MIN(F12:G12),MAX(F12:G12))</f>
        <v>-3409.7019453292351</v>
      </c>
      <c r="S12" s="371">
        <f>IF($S$2&lt;0,MAX(F12:G12),MIN(F12:G12))</f>
        <v>-3327.7019453292351</v>
      </c>
      <c r="T12" s="371" t="e">
        <f ca="1">figintl(E12,1,D12,"X",#REF!)</f>
        <v>#NAME?</v>
      </c>
      <c r="U12" s="417" t="str">
        <f>IF(OR($C12="S",$C12="+S"),$B12&amp;" "&amp;$T12,"")&amp;IF(OR($C12="X",$C12="+X"),$B12&amp;IF(OR($C13="S",$C13="+S"),":
"&amp;U13&amp;IF(OR($C14="S",$C14="+S"),"
"&amp;U14,"")&amp;IF(OR($C15="S",$C15="+S"),"
"&amp;U15,""),""),"")</f>
        <v>In/outflow
from M&amp;A</v>
      </c>
    </row>
    <row r="13" spans="1:21" s="372" customFormat="1" ht="12.5">
      <c r="A13" s="350" t="str">
        <f t="shared" ref="A13:A15" si="22">IF(OR(C13=0,C13="S",C13="+S"),0,C13)</f>
        <v>+X</v>
      </c>
      <c r="B13" s="377" t="s">
        <v>179</v>
      </c>
      <c r="C13" s="379" t="s">
        <v>14</v>
      </c>
      <c r="D13" s="379">
        <v>0</v>
      </c>
      <c r="E13" s="379">
        <v>-264</v>
      </c>
      <c r="F13" s="414">
        <f t="shared" ref="F13:F15" si="23">IF($C13="X",0,IF(AND(OR($C13="S",$C13="+S"),OR($C12="X",$C12="+X")),F12,G12))</f>
        <v>-3327.7019453292351</v>
      </c>
      <c r="G13" s="414">
        <f t="shared" ref="G13:G15" si="24">F13+IF($C13=0,0,$E13)</f>
        <v>-3591.7019453292351</v>
      </c>
      <c r="H13" s="414">
        <f t="shared" ref="H13:H15" si="25">IF(F13=0,0,IF(SIGN(F13)=SIGN(G13),IF(SIGN(F13)&gt;0,MIN(F13:G13),MAX(F13:G13)),0))</f>
        <v>-3327.7019453292351</v>
      </c>
      <c r="I13" s="414">
        <f t="shared" ref="I13:I15" si="26">IF(AND($C16="S",$C13="X"),IF($C16="S",$I16,0),IF(OR($C13="X",$C13="S"),E13,0))</f>
        <v>0</v>
      </c>
      <c r="J13" s="414">
        <f t="shared" ref="J13:J15" si="27">IF(AND($C16="S",$C13="X"),IF($C17="S",$I17,0),0)</f>
        <v>0</v>
      </c>
      <c r="K13" s="414">
        <f t="shared" ref="K13:K15" si="28">IF(AND($C16="S",$C13="X"),IF($C18="S",$I18,0),0)</f>
        <v>0</v>
      </c>
      <c r="L13" s="414">
        <f t="shared" si="12"/>
        <v>0</v>
      </c>
      <c r="M13" s="414">
        <f t="shared" si="13"/>
        <v>0</v>
      </c>
      <c r="N13" s="414">
        <f t="shared" si="14"/>
        <v>0</v>
      </c>
      <c r="O13" s="364">
        <f>-ABS(E13)</f>
        <v>-264</v>
      </c>
      <c r="P13" s="364">
        <v>0</v>
      </c>
      <c r="Q13" s="364">
        <v>0</v>
      </c>
      <c r="R13" s="414">
        <f t="shared" ref="R13:R15" si="29">IF($S$2&lt;0,MIN(F13:G13),MAX(F13:G13))</f>
        <v>-3591.7019453292351</v>
      </c>
      <c r="S13" s="414">
        <f t="shared" ref="S13:S15" si="30">IF($S$2&lt;0,MAX(F13:G13),MIN(F13:G13))</f>
        <v>-3327.7019453292351</v>
      </c>
      <c r="T13" s="414" t="e">
        <f ca="1">figintl(E13,1,D13,"X",#REF!)</f>
        <v>#NAME?</v>
      </c>
      <c r="U13" s="418" t="e">
        <f ca="1">IF(OR($C13="S",$C13="+S"),$B13&amp;" "&amp;$T13,"")&amp;IF(OR($C13="X",$C13="+X"),""&amp;IF(OR($C14="S",$C14="+S"),""&amp;U14&amp;IF(OR($C15="S",$C15="+S"),"
"&amp;U15,"")&amp;IF(OR($C16="S",$C16="+S"),"
"&amp;U16,""),""),"")</f>
        <v>#NAME?</v>
      </c>
    </row>
    <row r="14" spans="1:21" ht="12.5" hidden="1" outlineLevel="1">
      <c r="A14" s="350">
        <f t="shared" si="22"/>
        <v>0</v>
      </c>
      <c r="B14" s="365" t="s">
        <v>169</v>
      </c>
      <c r="C14" s="366" t="s">
        <v>149</v>
      </c>
      <c r="D14" s="367">
        <v>0</v>
      </c>
      <c r="E14" s="367">
        <v>-72</v>
      </c>
      <c r="F14" s="368">
        <f t="shared" si="23"/>
        <v>-3327.7019453292351</v>
      </c>
      <c r="G14" s="368">
        <f t="shared" si="24"/>
        <v>-3399.7019453292351</v>
      </c>
      <c r="H14" s="368">
        <f t="shared" si="25"/>
        <v>-3327.7019453292351</v>
      </c>
      <c r="I14" s="368">
        <f t="shared" si="26"/>
        <v>0</v>
      </c>
      <c r="J14" s="368">
        <f t="shared" si="27"/>
        <v>0</v>
      </c>
      <c r="K14" s="368">
        <f t="shared" si="28"/>
        <v>0</v>
      </c>
      <c r="L14" s="368">
        <f t="shared" si="12"/>
        <v>0</v>
      </c>
      <c r="M14" s="368">
        <f t="shared" si="13"/>
        <v>0</v>
      </c>
      <c r="N14" s="368">
        <f t="shared" si="14"/>
        <v>0</v>
      </c>
      <c r="O14" s="368">
        <f t="shared" si="15"/>
        <v>-72</v>
      </c>
      <c r="P14" s="368">
        <f t="shared" si="16"/>
        <v>0</v>
      </c>
      <c r="Q14" s="368">
        <f t="shared" si="17"/>
        <v>0</v>
      </c>
      <c r="R14" s="368">
        <f t="shared" si="29"/>
        <v>-3399.7019453292351</v>
      </c>
      <c r="S14" s="368">
        <f t="shared" si="30"/>
        <v>-3327.7019453292351</v>
      </c>
      <c r="T14" s="368" t="e">
        <f ca="1">figintl(E14,1,D14,"X",#REF!)</f>
        <v>#NAME?</v>
      </c>
      <c r="U14" s="419" t="e">
        <f t="shared" ref="U14:U15" ca="1" si="31">IF(OR($C14="S",$C14="+S"),$B14&amp;" "&amp;$T14,"")&amp;IF(OR($C14="X",$C14="+X"),$B14&amp;IF(OR($C15="S",$C15="+S"),":
"&amp;U15&amp;IF(OR($C16="S",$C16="+S"),"
"&amp;U16,"")&amp;IF(OR($C17="S",$C17="+S"),"
"&amp;U17,""),""),"")</f>
        <v>#NAME?</v>
      </c>
    </row>
    <row r="15" spans="1:21" ht="12.5" hidden="1" outlineLevel="1">
      <c r="A15" s="350">
        <f t="shared" si="22"/>
        <v>0</v>
      </c>
      <c r="B15" s="373" t="s">
        <v>171</v>
      </c>
      <c r="C15" s="374" t="s">
        <v>149</v>
      </c>
      <c r="D15" s="375">
        <v>0</v>
      </c>
      <c r="E15" s="375">
        <v>-192</v>
      </c>
      <c r="F15" s="376">
        <f t="shared" si="23"/>
        <v>-3399.7019453292351</v>
      </c>
      <c r="G15" s="376">
        <f t="shared" si="24"/>
        <v>-3591.7019453292351</v>
      </c>
      <c r="H15" s="376">
        <f t="shared" si="25"/>
        <v>-3399.7019453292351</v>
      </c>
      <c r="I15" s="376">
        <f t="shared" si="26"/>
        <v>0</v>
      </c>
      <c r="J15" s="376">
        <f t="shared" si="27"/>
        <v>0</v>
      </c>
      <c r="K15" s="376">
        <f t="shared" si="28"/>
        <v>0</v>
      </c>
      <c r="L15" s="376">
        <f t="shared" si="12"/>
        <v>0</v>
      </c>
      <c r="M15" s="376">
        <f t="shared" si="13"/>
        <v>0</v>
      </c>
      <c r="N15" s="376">
        <f t="shared" si="14"/>
        <v>0</v>
      </c>
      <c r="O15" s="376">
        <f t="shared" si="15"/>
        <v>-192</v>
      </c>
      <c r="P15" s="376">
        <f t="shared" si="16"/>
        <v>0</v>
      </c>
      <c r="Q15" s="376">
        <f t="shared" si="17"/>
        <v>0</v>
      </c>
      <c r="R15" s="376">
        <f t="shared" si="29"/>
        <v>-3591.7019453292351</v>
      </c>
      <c r="S15" s="376">
        <f t="shared" si="30"/>
        <v>-3399.7019453292351</v>
      </c>
      <c r="T15" s="376" t="e">
        <f ca="1">figintl(E15,1,D15,"X",#REF!)</f>
        <v>#NAME?</v>
      </c>
      <c r="U15" s="420" t="e">
        <f t="shared" ca="1" si="31"/>
        <v>#NAME?</v>
      </c>
    </row>
    <row r="16" spans="1:21" ht="12.5" collapsed="1">
      <c r="A16" s="350" t="str">
        <f t="shared" si="11"/>
        <v>X</v>
      </c>
      <c r="B16" s="360" t="s">
        <v>172</v>
      </c>
      <c r="C16" s="361" t="s">
        <v>7</v>
      </c>
      <c r="D16" s="362">
        <v>0</v>
      </c>
      <c r="E16" s="362">
        <v>-3591.3877883735854</v>
      </c>
      <c r="F16" s="363">
        <f>IF($C16="X",0,IF(AND(OR($C16="S",$C16="+S"),OR($C15="X",$C15="+X")),F15,G15))</f>
        <v>0</v>
      </c>
      <c r="G16" s="363">
        <f t="shared" si="1"/>
        <v>-3591.3877883735854</v>
      </c>
      <c r="H16" s="363">
        <f t="shared" si="19"/>
        <v>0</v>
      </c>
      <c r="I16" s="363">
        <f>IF(AND($C17="S",$C16="X"),IF($C17="S",$I17,0),IF(OR($C16="X",$C16="S"),E16,0))</f>
        <v>-1791.3877883735854</v>
      </c>
      <c r="J16" s="363">
        <f>IF(AND($C17="S",$C16="X"),IF($C18="S",$I18,0),0)</f>
        <v>-1800</v>
      </c>
      <c r="K16" s="363">
        <f>IF(AND($C17="S",$C16="X"),IF($C19="S",$I19,0),0)</f>
        <v>0</v>
      </c>
      <c r="L16" s="363">
        <f>IF(AND($C17="+S",$C16="+X"),IF($C17="+S",$L17,0),IF(OR($C16="+X",$C16="+S"),IF($H16&gt;0,ABS(E16),IF($H16&lt;0,0,IF(E16=0,0,MAX($F16:$G16)))),0))</f>
        <v>0</v>
      </c>
      <c r="M16" s="363">
        <f>IF(AND($C17="+S",$C16="+X"),IF($C18="+S",$L18,0),0)</f>
        <v>0</v>
      </c>
      <c r="N16" s="363">
        <f>IF(AND($C17="+S",$C16="+X"),IF($C19="+S",$L19,0),0)</f>
        <v>0</v>
      </c>
      <c r="O16" s="363">
        <f>IF(AND($C17="+S",$C16="+X"),IF($C17="+S",$O17,0),IF(OR($C16="+X",$C16="+S"),IF($H16&gt;0,0,IF($H16&lt;0,-ABS(E16),IF(E16=0,0,MIN($F16:$G16)))),0))</f>
        <v>0</v>
      </c>
      <c r="P16" s="363">
        <f>IF(AND($C17="+S",$C16="+X"),IF($C18="+S",$O18,0),0)</f>
        <v>0</v>
      </c>
      <c r="Q16" s="363">
        <f>IF(AND($C17="+S",$C16="+X"),IF($C19="+S",$O19,0),0)</f>
        <v>0</v>
      </c>
      <c r="R16" s="363">
        <f t="shared" si="20"/>
        <v>-3591.3877883735854</v>
      </c>
      <c r="S16" s="363">
        <f t="shared" si="21"/>
        <v>0</v>
      </c>
      <c r="T16" s="363" t="e">
        <f ca="1">figintl(E16,1,D16,"X",#REF!)</f>
        <v>#NAME?</v>
      </c>
      <c r="U16" s="418" t="str">
        <f>$B16</f>
        <v>December 31, 2022</v>
      </c>
    </row>
    <row r="17" spans="1:21" ht="12.5" hidden="1" outlineLevel="1">
      <c r="A17" s="350">
        <f>IF(OR(C17=0,C17="S",C17="+S"),0,C17)</f>
        <v>0</v>
      </c>
      <c r="B17" s="365" t="s">
        <v>163</v>
      </c>
      <c r="C17" s="366" t="s">
        <v>164</v>
      </c>
      <c r="D17" s="367">
        <v>0</v>
      </c>
      <c r="E17" s="367">
        <v>-1791.3877883735854</v>
      </c>
      <c r="F17" s="368">
        <f>IF($C17="X",0,IF(AND(OR($C17="S",$C17="+S"),OR($C16="X",$C16="+X")),F16,G16))</f>
        <v>0</v>
      </c>
      <c r="G17" s="368">
        <f t="shared" si="1"/>
        <v>-1791.3877883735854</v>
      </c>
      <c r="H17" s="368">
        <f>IF(F17=0,0,IF(SIGN(F17)=SIGN(G17),IF(SIGN(F17)&gt;0,MIN(F17:G17),MAX(F17:G17)),0))</f>
        <v>0</v>
      </c>
      <c r="I17" s="368">
        <f>IF(AND($C18="S",$C17="X"),IF($C18="S",$I18,0),IF(OR($C17="X",$C17="S"),E17,0))</f>
        <v>-1791.3877883735854</v>
      </c>
      <c r="J17" s="368">
        <f>IF(AND($C18="S",$C17="X"),IF($C19="S",$I19,0),0)</f>
        <v>0</v>
      </c>
      <c r="K17" s="368">
        <f>IF(AND($C18="S",$C17="X"),IF($C20="S",$I20,0),0)</f>
        <v>0</v>
      </c>
      <c r="L17" s="368">
        <f>IF(AND($C18="+S",$C17="+X"),IF($C18="+S",$L18,0),IF(OR($C17="+X",$C17="+S"),IF($H17&gt;0,ABS(E17),IF($H17&lt;0,0,IF(E17=0,0,MAX($F17:$G17)))),0))</f>
        <v>0</v>
      </c>
      <c r="M17" s="368">
        <f>IF(AND($C18="+S",$C17="+X"),IF($C19="+S",$L19,0),0)</f>
        <v>0</v>
      </c>
      <c r="N17" s="368">
        <f>IF(AND($C18="+S",$C17="+X"),IF($C20="+S",$L20,0),0)</f>
        <v>0</v>
      </c>
      <c r="O17" s="368">
        <f>IF(AND($C18="+S",$C17="+X"),IF($C18="+S",$O18,0),IF(OR($C17="+X",$C17="+S"),IF($H17&gt;0,0,IF($H17&lt;0,-ABS(E17),IF(E17=0,0,MIN($F17:$G17)))),0))</f>
        <v>0</v>
      </c>
      <c r="P17" s="368">
        <f>IF(AND($C18="+S",$C17="+X"),IF($C19="+S",$O19,0),0)</f>
        <v>0</v>
      </c>
      <c r="Q17" s="368">
        <f>IF(AND($C18="+S",$C17="+X"),IF($C20="+S",$O20,0),0)</f>
        <v>0</v>
      </c>
      <c r="R17" s="368">
        <f>IF($S$2&lt;0,MIN(F17:G17),MAX(F17:G17))</f>
        <v>-1791.3877883735854</v>
      </c>
      <c r="S17" s="368">
        <f>IF($S$2&lt;0,MAX(F17:G17),MIN(F17:G17))</f>
        <v>0</v>
      </c>
      <c r="T17" s="368" t="e">
        <f ca="1">figintl(E17,1,D17,"X",#REF!)</f>
        <v>#NAME?</v>
      </c>
      <c r="U17" s="419" t="e">
        <f ca="1">IF(OR($C17="S",$C17="+S"),$B17&amp;" "&amp;$T17,"")&amp;IF(OR($C17="X",$C17="+X"),$B17&amp;IF(OR($C18="S",$C18="+S"),":
"&amp;U18&amp;IF(OR($C19="S",$C19="+S"),"
"&amp;U19,"")&amp;IF(OR($C20="S",$C20="+S"),"
"&amp;U20,""),""),"")</f>
        <v>#NAME?</v>
      </c>
    </row>
    <row r="18" spans="1:21" ht="12.5" hidden="1" outlineLevel="1">
      <c r="A18" s="350">
        <f>IF(OR(C18=0,C18="S",C18="+S"),0,C18)</f>
        <v>0</v>
      </c>
      <c r="B18" s="373" t="s">
        <v>165</v>
      </c>
      <c r="C18" s="374" t="s">
        <v>164</v>
      </c>
      <c r="D18" s="375">
        <v>0</v>
      </c>
      <c r="E18" s="375">
        <v>-1800</v>
      </c>
      <c r="F18" s="376">
        <f>IF($C18="X",0,IF(AND(OR($C18="S",$C18="+S"),OR($C17="X",$C17="+X")),F17,G17))</f>
        <v>-1791.3877883735854</v>
      </c>
      <c r="G18" s="376">
        <f t="shared" si="1"/>
        <v>-3591.3877883735854</v>
      </c>
      <c r="H18" s="376">
        <f>IF(F18=0,0,IF(SIGN(F18)=SIGN(G18),IF(SIGN(F18)&gt;0,MIN(F18:G18),MAX(F18:G18)),0))</f>
        <v>-1791.3877883735854</v>
      </c>
      <c r="I18" s="376">
        <f>IF(AND($C19="S",$C18="X"),IF($C19="S",$I19,0),IF(OR($C18="X",$C18="S"),E18,0))</f>
        <v>-1800</v>
      </c>
      <c r="J18" s="376">
        <f>IF(AND($C19="S",$C18="X"),IF($C20="S",$I20,0),0)</f>
        <v>0</v>
      </c>
      <c r="K18" s="376">
        <f>IF(AND($C19="S",$C18="X"),IF($C21="S",$I21,0),0)</f>
        <v>0</v>
      </c>
      <c r="L18" s="376">
        <f>IF(AND($C19="+S",$C18="+X"),IF($C19="+S",$L19,0),IF(OR($C18="+X",$C18="+S"),IF($H18&gt;0,ABS(E18),IF($H18&lt;0,0,IF(E18=0,0,MAX($F18:$G18)))),0))</f>
        <v>0</v>
      </c>
      <c r="M18" s="376">
        <f>IF(AND($C19="+S",$C18="+X"),IF($C20="+S",$L20,0),0)</f>
        <v>0</v>
      </c>
      <c r="N18" s="376">
        <f>IF(AND($C19="+S",$C18="+X"),IF($C21="+S",$L21,0),0)</f>
        <v>0</v>
      </c>
      <c r="O18" s="376">
        <f>IF(AND($C19="+S",$C18="+X"),IF($C19="+S",$O19,0),IF(OR($C18="+X",$C18="+S"),IF($H18&gt;0,0,IF($H18&lt;0,-ABS(E18),IF(E18=0,0,MIN($F18:$G18)))),0))</f>
        <v>0</v>
      </c>
      <c r="P18" s="376">
        <f>IF(AND($C19="+S",$C18="+X"),IF($C20="+S",$O20,0),0)</f>
        <v>0</v>
      </c>
      <c r="Q18" s="376">
        <f>IF(AND($C19="+S",$C18="+X"),IF($C21="+S",$O21,0),0)</f>
        <v>0</v>
      </c>
      <c r="R18" s="376">
        <f>IF($S$2&lt;0,MIN(F18:G18),MAX(F18:G18))</f>
        <v>-3591.3877883735854</v>
      </c>
      <c r="S18" s="376">
        <f>IF($S$2&lt;0,MAX(F18:G18),MIN(F18:G18))</f>
        <v>-1791.3877883735854</v>
      </c>
      <c r="T18" s="376" t="e">
        <f ca="1">figintl(E18,1,D18,"X",#REF!)</f>
        <v>#NAME?</v>
      </c>
      <c r="U18" s="420" t="e">
        <f ca="1">IF(OR($C18="S",$C18="+S"),$B18&amp;" "&amp;$T18,"")&amp;IF(OR($C18="X",$C18="+X"),$B18&amp;IF(OR($C19="S",$C19="+S"),":
"&amp;U19&amp;IF(OR($C20="S",$C20="+S"),"
"&amp;U20,"")&amp;IF(OR($C21="S",$C21="+S"),"
"&amp;U21,""),""),"")</f>
        <v>#NAME?</v>
      </c>
    </row>
    <row r="19" spans="1:21" ht="12.5" collapsed="1">
      <c r="B19" s="377" t="s">
        <v>173</v>
      </c>
      <c r="C19" s="378" t="s">
        <v>14</v>
      </c>
      <c r="D19" s="379">
        <v>0</v>
      </c>
      <c r="E19" s="379">
        <v>694.68000000000006</v>
      </c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  <c r="T19" s="381" t="e">
        <f ca="1">figintl(E19,1,D19,"X",#REF!)</f>
        <v>#NAME?</v>
      </c>
      <c r="U19" s="421" t="e">
        <f ca="1">IF(E19=0,"",B19&amp;"
"&amp;T19)&amp;IF(E20=0,"",B20&amp;"
"&amp;T20)</f>
        <v>#NAME?</v>
      </c>
    </row>
    <row r="20" spans="1:21" ht="12.5" collapsed="1">
      <c r="B20" s="377" t="s">
        <v>174</v>
      </c>
      <c r="C20" s="378" t="s">
        <v>14</v>
      </c>
      <c r="D20" s="379">
        <v>0</v>
      </c>
      <c r="E20" s="379">
        <v>0</v>
      </c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  <c r="S20" s="380"/>
      <c r="T20" s="381" t="e">
        <f ca="1">figintl(E20,1,D20,"X",#REF!)</f>
        <v>#NAME?</v>
      </c>
      <c r="U20" s="422"/>
    </row>
    <row r="21" spans="1:21" ht="12.5" hidden="1" outlineLevel="1">
      <c r="B21" s="381"/>
      <c r="C21" s="383"/>
      <c r="D21" s="383"/>
      <c r="E21" s="383"/>
      <c r="F21" s="381"/>
      <c r="G21" s="381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T21" s="381"/>
      <c r="U21" s="384"/>
    </row>
    <row r="22" spans="1:21" ht="25.5" customHeight="1" collapsed="1">
      <c r="B22" s="385"/>
      <c r="C22" s="385"/>
      <c r="D22" s="385"/>
      <c r="E22" s="385"/>
      <c r="F22" s="385"/>
      <c r="G22" s="385"/>
      <c r="H22" s="385"/>
      <c r="I22" s="385"/>
      <c r="J22" s="385"/>
      <c r="K22" s="385"/>
      <c r="L22" s="385"/>
      <c r="M22" s="385"/>
      <c r="N22" s="385"/>
      <c r="O22" s="385"/>
      <c r="P22" s="385"/>
      <c r="Q22" s="385"/>
      <c r="R22" s="385"/>
      <c r="S22" s="385"/>
      <c r="T22" s="385"/>
      <c r="U22" s="386"/>
    </row>
  </sheetData>
  <pageMargins left="0.7" right="0.7" top="0.75" bottom="0.75" header="0.3" footer="0.3"/>
  <pageSetup paperSize="9" scale="95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1">
    <tabColor theme="5" tint="0.39997558519241921"/>
  </sheetPr>
  <dimension ref="A1:U22"/>
  <sheetViews>
    <sheetView zoomScaleNormal="100" workbookViewId="0">
      <selection activeCell="Q22" sqref="Q22"/>
    </sheetView>
  </sheetViews>
  <sheetFormatPr defaultColWidth="9.1796875" defaultRowHeight="25.5" customHeight="1" outlineLevelRow="1"/>
  <cols>
    <col min="1" max="1" width="3" style="350" customWidth="1"/>
    <col min="2" max="2" width="39" style="351" customWidth="1"/>
    <col min="3" max="4" width="5.7265625" style="351" customWidth="1"/>
    <col min="5" max="20" width="8.7265625" style="351" customWidth="1"/>
    <col min="21" max="21" width="48.81640625" style="352" customWidth="1"/>
    <col min="22" max="22" width="3" style="351" customWidth="1"/>
    <col min="23" max="29" width="10.7265625" style="351" customWidth="1"/>
    <col min="30" max="31" width="8.7265625" style="351" customWidth="1"/>
    <col min="32" max="32" width="3" style="351" customWidth="1"/>
    <col min="33" max="16384" width="9.1796875" style="351"/>
  </cols>
  <sheetData>
    <row r="1" spans="1:21" ht="12.5"/>
    <row r="2" spans="1:21" ht="13">
      <c r="A2" s="350" t="s">
        <v>17</v>
      </c>
      <c r="B2" s="353" t="s">
        <v>26</v>
      </c>
      <c r="C2" s="354"/>
      <c r="D2" s="354"/>
      <c r="E2" s="354"/>
      <c r="F2" s="354"/>
      <c r="R2" s="351" t="s">
        <v>48</v>
      </c>
      <c r="S2" s="351">
        <f>SIGN($E$5)</f>
        <v>-1</v>
      </c>
      <c r="U2" s="355" t="s">
        <v>20</v>
      </c>
    </row>
    <row r="3" spans="1:21" ht="39">
      <c r="A3" s="356" t="s">
        <v>17</v>
      </c>
      <c r="B3" s="357" t="s">
        <v>5</v>
      </c>
      <c r="C3" s="357" t="s">
        <v>10</v>
      </c>
      <c r="D3" s="357" t="s">
        <v>8</v>
      </c>
      <c r="E3" s="357" t="s">
        <v>1</v>
      </c>
      <c r="F3" s="357" t="s">
        <v>18</v>
      </c>
      <c r="G3" s="357" t="s">
        <v>19</v>
      </c>
      <c r="H3" s="357" t="s">
        <v>2</v>
      </c>
      <c r="I3" s="357" t="s">
        <v>22</v>
      </c>
      <c r="J3" s="357" t="s">
        <v>23</v>
      </c>
      <c r="K3" s="357" t="s">
        <v>27</v>
      </c>
      <c r="L3" s="357" t="s">
        <v>42</v>
      </c>
      <c r="M3" s="357" t="s">
        <v>45</v>
      </c>
      <c r="N3" s="357" t="s">
        <v>44</v>
      </c>
      <c r="O3" s="357" t="s">
        <v>43</v>
      </c>
      <c r="P3" s="357" t="s">
        <v>47</v>
      </c>
      <c r="Q3" s="357" t="s">
        <v>46</v>
      </c>
      <c r="R3" s="358" t="s">
        <v>3</v>
      </c>
      <c r="S3" s="358" t="s">
        <v>4</v>
      </c>
      <c r="T3" s="358" t="s">
        <v>40</v>
      </c>
      <c r="U3" s="358" t="s">
        <v>41</v>
      </c>
    </row>
    <row r="4" spans="1:21" ht="12.5" hidden="1" outlineLevel="1">
      <c r="A4" s="356"/>
      <c r="B4" s="359">
        <v>0</v>
      </c>
      <c r="C4" s="359">
        <v>0</v>
      </c>
      <c r="D4" s="359">
        <v>0</v>
      </c>
      <c r="E4" s="359">
        <v>0</v>
      </c>
      <c r="F4" s="359">
        <v>0</v>
      </c>
      <c r="G4" s="359">
        <v>0</v>
      </c>
      <c r="H4" s="359">
        <v>0</v>
      </c>
      <c r="I4" s="359">
        <v>0</v>
      </c>
      <c r="J4" s="359">
        <v>0</v>
      </c>
      <c r="K4" s="359">
        <v>0</v>
      </c>
      <c r="L4" s="359">
        <v>0</v>
      </c>
      <c r="M4" s="359">
        <v>0</v>
      </c>
      <c r="N4" s="359">
        <v>0</v>
      </c>
      <c r="O4" s="359">
        <v>0</v>
      </c>
      <c r="P4" s="359">
        <v>0</v>
      </c>
      <c r="Q4" s="359">
        <v>0</v>
      </c>
      <c r="R4" s="359">
        <v>0</v>
      </c>
      <c r="S4" s="359">
        <v>0</v>
      </c>
      <c r="T4" s="359">
        <v>0</v>
      </c>
      <c r="U4" s="359">
        <v>0</v>
      </c>
    </row>
    <row r="5" spans="1:21" ht="12.5" collapsed="1">
      <c r="A5" s="350" t="str">
        <f>IF(OR(C5=0,C5="S",C5="+S"),0,C5)</f>
        <v>X</v>
      </c>
      <c r="B5" s="360" t="s">
        <v>177</v>
      </c>
      <c r="C5" s="361" t="s">
        <v>7</v>
      </c>
      <c r="D5" s="362">
        <v>0</v>
      </c>
      <c r="E5" s="362">
        <v>-3949.3819453292354</v>
      </c>
      <c r="F5" s="363">
        <f>IF($C5="X",0,IF(AND(OR($C5="S",$C5="+S"),OR($C4="X",$C4="+X")),F4,G4))</f>
        <v>0</v>
      </c>
      <c r="G5" s="363">
        <f>F5+IF($C5=0,0,$E5)</f>
        <v>-3949.3819453292354</v>
      </c>
      <c r="H5" s="363">
        <f>IF(F5=0,0,IF(SIGN(F5)=SIGN(G5),IF(SIGN(F5)&gt;0,MIN(F5:G5),MAX(F5:G5)),0))</f>
        <v>0</v>
      </c>
      <c r="I5" s="363">
        <f>IF(AND($C6="S",$C5="X"),IF($C6="S",$I6,0),IF(OR($C5="X",$C5="S"),E5,0))</f>
        <v>-2149.3819453292354</v>
      </c>
      <c r="J5" s="363">
        <f>IF(AND($C6="S",$C5="X"),IF($C7="S",$I7,0),0)</f>
        <v>-1800</v>
      </c>
      <c r="K5" s="363">
        <f>IF(AND($C6="S",$C5="X"),IF($C9="S",$I9,0),0)</f>
        <v>0</v>
      </c>
      <c r="L5" s="363">
        <f>IF(AND($C6="+S",$C5="+X"),IF($C6="+S",$L6,0),IF(OR($C5="+X",$C5="+S"),IF($H5&gt;0,ABS(E5),IF($H5&lt;0,0,IF(E5=0,0,MAX($F5:$G5)))),0))</f>
        <v>0</v>
      </c>
      <c r="M5" s="363">
        <f>IF(AND($C6="+S",$C5="+X"),IF($C7="+S",$L7,0),0)</f>
        <v>0</v>
      </c>
      <c r="N5" s="363">
        <f>IF(AND($C6="+S",$C5="+X"),IF($C9="+S",$L9,0),0)</f>
        <v>0</v>
      </c>
      <c r="O5" s="363">
        <f>IF(AND($C6="+S",$C5="+X"),IF($C6="+S",$O6,0),IF(OR($C5="+X",$C5="+S"),IF($H5&gt;0,0,IF($H5&lt;0,-ABS(E5),IF(E5=0,0,MIN($F5:$G5)))),0))</f>
        <v>0</v>
      </c>
      <c r="P5" s="363">
        <f>IF(AND($C6="+S",$C5="+X"),IF($C7="+S",$O7,0),0)</f>
        <v>0</v>
      </c>
      <c r="Q5" s="363">
        <f>IF(AND($C6="+S",$C5="+X"),IF($C9="+S",$O9,0),0)</f>
        <v>0</v>
      </c>
      <c r="R5" s="363">
        <f>IF($S$2&lt;0,MIN(F5:G5),MAX(F5:G5))</f>
        <v>-3949.3819453292354</v>
      </c>
      <c r="S5" s="363">
        <f>IF($S$2&lt;0,MAX(F5:G5),MIN(F5:G5))</f>
        <v>0</v>
      </c>
      <c r="T5" s="363" t="e">
        <f ca="1">figintl(E5,1,D5,"X",#REF!)</f>
        <v>#NAME?</v>
      </c>
      <c r="U5" s="429" t="str">
        <f>$B5</f>
        <v>December 31, 2021</v>
      </c>
    </row>
    <row r="6" spans="1:21" ht="12.5" hidden="1" outlineLevel="1">
      <c r="A6" s="350">
        <f>IF(OR(C6=0,C6="S",C6="+S"),0,C6)</f>
        <v>0</v>
      </c>
      <c r="B6" s="365" t="s">
        <v>163</v>
      </c>
      <c r="C6" s="366" t="s">
        <v>164</v>
      </c>
      <c r="D6" s="367">
        <v>0</v>
      </c>
      <c r="E6" s="367">
        <v>-2149.3819453292354</v>
      </c>
      <c r="F6" s="368">
        <f t="shared" ref="F6:F10" si="0">IF($C6="X",0,IF(AND(OR($C6="S",$C6="+S"),OR($C5="X",$C5="+X")),F5,G5))</f>
        <v>0</v>
      </c>
      <c r="G6" s="368">
        <f t="shared" ref="G6:G18" si="1">F6+IF($C6=0,0,$E6)</f>
        <v>-2149.3819453292354</v>
      </c>
      <c r="H6" s="368">
        <f>IF(F6=0,0,IF(SIGN(F6)=SIGN(G6),IF(SIGN(F6)&gt;0,MIN(F6:G6),MAX(F6:G6)),0))</f>
        <v>0</v>
      </c>
      <c r="I6" s="368">
        <f>IF(AND($C7="S",$C6="X"),IF($C7="S",$I7,0),IF(OR($C6="X",$C6="S"),E6,0))</f>
        <v>-2149.3819453292354</v>
      </c>
      <c r="J6" s="368">
        <f>IF(AND($C7="S",$C6="X"),IF($C9="S",$I9,0),0)</f>
        <v>0</v>
      </c>
      <c r="K6" s="368">
        <f>IF(AND($C7="S",$C6="X"),IF($C10="S",$I10,0),0)</f>
        <v>0</v>
      </c>
      <c r="L6" s="368">
        <f>IF(AND($C7="+S",$C6="+X"),IF($C7="+S",$L7,0),IF(OR($C6="+X",$C6="+S"),IF($H6&gt;0,ABS(E6),IF($H6&lt;0,0,IF(E6=0,0,MAX($F6:$G6)))),0))</f>
        <v>0</v>
      </c>
      <c r="M6" s="368">
        <f>IF(AND($C7="+S",$C6="+X"),IF($C9="+S",$L9,0),0)</f>
        <v>0</v>
      </c>
      <c r="N6" s="368">
        <f>IF(AND($C7="+S",$C6="+X"),IF($C10="+S",$L10,0),0)</f>
        <v>0</v>
      </c>
      <c r="O6" s="368">
        <f>IF(AND($C7="+S",$C6="+X"),IF($C7="+S",$O7,0),IF(OR($C6="+X",$C6="+S"),IF($H6&gt;0,0,IF($H6&lt;0,-ABS(E6),IF(E6=0,0,MIN($F6:$G6)))),0))</f>
        <v>0</v>
      </c>
      <c r="P6" s="368">
        <f>IF(AND($C7="+S",$C6="+X"),IF($C9="+S",$O9,0),0)</f>
        <v>0</v>
      </c>
      <c r="Q6" s="368">
        <f>IF(AND($C7="+S",$C6="+X"),IF($C10="+S",$O10,0),0)</f>
        <v>0</v>
      </c>
      <c r="R6" s="368">
        <f>IF($S$2&lt;0,MIN(F6:G6),MAX(F6:G6))</f>
        <v>-2149.3819453292354</v>
      </c>
      <c r="S6" s="368">
        <f>IF($S$2&lt;0,MAX(F6:G6),MIN(F6:G6))</f>
        <v>0</v>
      </c>
      <c r="T6" s="368" t="e">
        <f ca="1">figintl(E6,1,D6,"X",#REF!)</f>
        <v>#NAME?</v>
      </c>
      <c r="U6" s="430" t="e">
        <f ca="1">IF(OR($C6="S",$C6="+S"),$B6&amp;" "&amp;$T6,"")&amp;IF(OR($C6="X",$C6="+X"),$B6&amp;IF(OR($C7="S",$C7="+S"),":
"&amp;U7&amp;IF(OR($C9="S",$C9="+S"),"
"&amp;U9,"")&amp;IF(OR($C10="S",$C10="+S"),"
"&amp;U10,""),""),"")</f>
        <v>#NAME?</v>
      </c>
    </row>
    <row r="7" spans="1:21" ht="12.5" hidden="1" outlineLevel="1">
      <c r="A7" s="350">
        <f>IF(OR(C7=0,C7="S",C7="+S"),0,C7)</f>
        <v>0</v>
      </c>
      <c r="B7" s="373" t="s">
        <v>165</v>
      </c>
      <c r="C7" s="374" t="s">
        <v>164</v>
      </c>
      <c r="D7" s="375">
        <v>0</v>
      </c>
      <c r="E7" s="375">
        <v>-1800</v>
      </c>
      <c r="F7" s="376">
        <f t="shared" si="0"/>
        <v>-2149.3819453292354</v>
      </c>
      <c r="G7" s="376">
        <f t="shared" si="1"/>
        <v>-3949.3819453292354</v>
      </c>
      <c r="H7" s="376">
        <f>IF(F7=0,0,IF(SIGN(F7)=SIGN(G7),IF(SIGN(F7)&gt;0,MIN(F7:G7),MAX(F7:G7)),0))</f>
        <v>-2149.3819453292354</v>
      </c>
      <c r="I7" s="376">
        <f>IF(AND($C9="S",$C7="X"),IF($C9="S",$I9,0),IF(OR($C7="X",$C7="S"),E7,0))</f>
        <v>-1800</v>
      </c>
      <c r="J7" s="376">
        <f>IF(AND($C9="S",$C7="X"),IF($C10="S",$I10,0),0)</f>
        <v>0</v>
      </c>
      <c r="K7" s="376">
        <f>IF(AND($C9="S",$C7="X"),IF($C12="S",$I12,0),0)</f>
        <v>0</v>
      </c>
      <c r="L7" s="376">
        <f>IF(AND($C9="+S",$C7="+X"),IF($C9="+S",$L9,0),IF(OR($C7="+X",$C7="+S"),IF($H7&gt;0,ABS(E7),IF($H7&lt;0,0,IF(E7=0,0,MAX($F7:$G7)))),0))</f>
        <v>0</v>
      </c>
      <c r="M7" s="376">
        <f>IF(AND($C9="+S",$C7="+X"),IF($C10="+S",$L10,0),0)</f>
        <v>0</v>
      </c>
      <c r="N7" s="376">
        <f>IF(AND($C9="+S",$C7="+X"),IF($C12="+S",$L12,0),0)</f>
        <v>0</v>
      </c>
      <c r="O7" s="376">
        <f>IF(AND($C9="+S",$C7="+X"),IF($C9="+S",$O9,0),IF(OR($C7="+X",$C7="+S"),IF($H7&gt;0,0,IF($H7&lt;0,-ABS(E7),IF(E7=0,0,MIN($F7:$G7)))),0))</f>
        <v>0</v>
      </c>
      <c r="P7" s="376">
        <f>IF(AND($C9="+S",$C7="+X"),IF($C10="+S",$O10,0),0)</f>
        <v>0</v>
      </c>
      <c r="Q7" s="376">
        <f>IF(AND($C9="+S",$C7="+X"),IF($C12="+S",$O12,0),0)</f>
        <v>0</v>
      </c>
      <c r="R7" s="376">
        <f>IF($S$2&lt;0,MIN(F7:G7),MAX(F7:G7))</f>
        <v>-3949.3819453292354</v>
      </c>
      <c r="S7" s="376">
        <f>IF($S$2&lt;0,MAX(F7:G7),MIN(F7:G7))</f>
        <v>-2149.3819453292354</v>
      </c>
      <c r="T7" s="376" t="e">
        <f ca="1">figintl(E7,1,D7,"X",#REF!)</f>
        <v>#NAME?</v>
      </c>
      <c r="U7" s="430" t="e">
        <f ca="1">IF(OR($C7="S",$C7="+S"),$B7&amp;" "&amp;$T7,"")&amp;IF(OR($C7="X",$C7="+X"),$B7&amp;IF(OR($C9="S",$C9="+S"),":
"&amp;U9&amp;IF(OR($C10="S",$C10="+S"),"
"&amp;U10,"")&amp;IF(OR($C12="S",$C12="+S"),"
"&amp;U12,""),""),"")</f>
        <v>#NAME?</v>
      </c>
    </row>
    <row r="8" spans="1:21" s="372" customFormat="1" ht="12.5" hidden="1" outlineLevel="1" collapsed="1">
      <c r="A8" s="350">
        <f t="shared" ref="A8:A16" si="2">IF(OR(C8=0,C8="S",C8="+S"),0,C8)</f>
        <v>0</v>
      </c>
      <c r="B8" s="360" t="s">
        <v>173</v>
      </c>
      <c r="C8" s="431">
        <v>0</v>
      </c>
      <c r="D8" s="362">
        <v>0</v>
      </c>
      <c r="E8" s="362">
        <v>694.68000000000006</v>
      </c>
      <c r="F8" s="363">
        <f t="shared" si="0"/>
        <v>-3949.3819453292354</v>
      </c>
      <c r="G8" s="363">
        <f t="shared" si="1"/>
        <v>-3949.3819453292354</v>
      </c>
      <c r="H8" s="363">
        <f t="shared" ref="H8:H16" si="3">IF(F8=0,0,IF(SIGN(F8)=SIGN(G8),IF(SIGN(F8)&gt;0,MIN(F8:G8),MAX(F8:G8)),0))</f>
        <v>-3949.3819453292354</v>
      </c>
      <c r="I8" s="363">
        <f t="shared" ref="I8:I9" si="4">IF(AND($C10="S",$C8="X"),IF($C10="S",$I10,0),IF(OR($C8="X",$C8="S"),E8,0))</f>
        <v>0</v>
      </c>
      <c r="J8" s="363">
        <f t="shared" ref="J8:J9" si="5">IF(AND($C10="S",$C8="X"),IF($C11="S",$I11,0),0)</f>
        <v>0</v>
      </c>
      <c r="K8" s="363">
        <f t="shared" ref="K8:K9" si="6">IF(AND($C10="S",$C8="X"),IF($C12="S",$I12,0),0)</f>
        <v>0</v>
      </c>
      <c r="L8" s="363">
        <f>IF(AND($C9="+S",$C8="+X"),IF($C9="+S",$L9,0),IF(OR($C8="+X",$C8="+S"),IF($H8&gt;0,ABS(E8),IF($H8&lt;0,0,IF(E8=0,0,MAX($F8:$G8)))),0))</f>
        <v>0</v>
      </c>
      <c r="M8" s="363">
        <f>IF(AND($C9="+S",$C8="+X"),IF($C10="+S",$L10,0),0)</f>
        <v>0</v>
      </c>
      <c r="N8" s="363">
        <f>IF(AND($C9="+S",$C8="+X"),IF($C11="+S",$L11,0),0)</f>
        <v>0</v>
      </c>
      <c r="O8" s="363">
        <f t="shared" ref="O8" si="7">IF(AND($C9="+S",$C8="+X"),IF($C9="+S",$O9,0),IF(OR($C8="+X",$C8="+S"),IF($H8&gt;0,0,IF($H8&lt;0,-ABS(E8),IF(E8=0,0,MIN($F8:$G8)))),0))</f>
        <v>0</v>
      </c>
      <c r="P8" s="363">
        <f t="shared" ref="P8:P15" si="8">IF(AND($C9="+S",$C8="+X"),IF($C10="+S",$O10,0),0)</f>
        <v>0</v>
      </c>
      <c r="Q8" s="363">
        <f t="shared" ref="Q8:Q15" si="9">IF(AND($C9="+S",$C8="+X"),IF($C11="+S",$O11,0),0)</f>
        <v>0</v>
      </c>
      <c r="R8" s="363">
        <f t="shared" ref="R8:R16" si="10">IF($S$2&lt;0,MIN(F8:G8),MAX(F8:G8))</f>
        <v>-3949.3819453292354</v>
      </c>
      <c r="S8" s="363">
        <f t="shared" ref="S8:S16" si="11">IF($S$2&lt;0,MAX(F8:G8),MIN(F8:G8))</f>
        <v>-3949.3819453292354</v>
      </c>
      <c r="T8" s="363" t="e">
        <f ca="1">figintl(E8,1,D8,"X",#REF!)</f>
        <v>#NAME?</v>
      </c>
      <c r="U8" s="417" t="str">
        <f>IF(OR($C8="S",$C8="+S"),$B8&amp;" "&amp;$T8,"")&amp;IF(OR($C8="X",$C8="+X"),$B8&amp;IF(OR($C9="S",$C9="+S"),":
"&amp;U9&amp;IF(OR($C10="S",$C10="+S"),"
"&amp;U10,"")&amp;IF(OR($C11="S",$C11="+S"),"
"&amp;U11,""),""),"")</f>
        <v/>
      </c>
    </row>
    <row r="9" spans="1:21" ht="12.5" collapsed="1">
      <c r="A9" s="350" t="str">
        <f t="shared" si="2"/>
        <v>+X</v>
      </c>
      <c r="B9" s="415" t="s">
        <v>166</v>
      </c>
      <c r="C9" s="432" t="s">
        <v>14</v>
      </c>
      <c r="D9" s="416">
        <v>0</v>
      </c>
      <c r="E9" s="416">
        <v>1093.94</v>
      </c>
      <c r="F9" s="427">
        <f t="shared" si="0"/>
        <v>-3949.3819453292354</v>
      </c>
      <c r="G9" s="427">
        <f t="shared" si="1"/>
        <v>-2855.4419453292353</v>
      </c>
      <c r="H9" s="427">
        <f t="shared" si="3"/>
        <v>-2855.4419453292353</v>
      </c>
      <c r="I9" s="427">
        <f t="shared" si="4"/>
        <v>0</v>
      </c>
      <c r="J9" s="427">
        <f t="shared" si="5"/>
        <v>0</v>
      </c>
      <c r="K9" s="427">
        <f t="shared" si="6"/>
        <v>0</v>
      </c>
      <c r="L9" s="427">
        <f t="shared" ref="L9:L15" si="12">IF(AND($C10="+S",$C9="+X"),IF($C10="+S",$L10,0),IF(OR($C9="+X",$C9="+S"),IF($H9&gt;0,ABS(E9),IF($H9&lt;0,0,IF(E9=0,0,MAX($F9:$G9)))),0))</f>
        <v>0</v>
      </c>
      <c r="M9" s="427">
        <f t="shared" ref="M9:M15" si="13">IF(AND($C10="+S",$C9="+X"),IF($C11="+S",$L11,0),0)</f>
        <v>0</v>
      </c>
      <c r="N9" s="427">
        <f t="shared" ref="N9:N15" si="14">IF(AND($C10="+S",$C9="+X"),IF($C12="+S",$L12,0),0)</f>
        <v>0</v>
      </c>
      <c r="O9" s="427">
        <f t="shared" ref="O9:O15" si="15">IF(AND($C10="+S",$C9="+X"),IF($C10="+S",$O10,0),IF(OR($C9="+X",$C9="+S"),IF($H9&gt;0,0,IF($H9&lt;0,-ABS(E9),IF(E9=0,0,MIN($F9:$G9)))),0))</f>
        <v>-1093.94</v>
      </c>
      <c r="P9" s="427">
        <f t="shared" si="8"/>
        <v>0</v>
      </c>
      <c r="Q9" s="427">
        <f t="shared" si="9"/>
        <v>0</v>
      </c>
      <c r="R9" s="427">
        <f t="shared" si="10"/>
        <v>-3949.3819453292354</v>
      </c>
      <c r="S9" s="427">
        <f t="shared" si="11"/>
        <v>-2855.4419453292353</v>
      </c>
      <c r="T9" s="427" t="e">
        <f ca="1">figintl(E9,1,D9,"X",#REF!)</f>
        <v>#NAME?</v>
      </c>
      <c r="U9" s="428" t="str">
        <f t="shared" ref="U9:U10" si="16">IF(OR($C9="S",$C9="+S"),$B9&amp;" "&amp;$T9,"")&amp;IF(OR($C9="X",$C9="+X"),$B9&amp;IF(OR($C10="S",$C10="+S"),":
"&amp;U10&amp;IF(OR($C11="S",$C11="+S"),"
"&amp;U11,"")&amp;IF(OR($C12="S",$C12="+S"),"
"&amp;U12,""),""),"")</f>
        <v>FCF to
Solvay
share-
holders</v>
      </c>
    </row>
    <row r="10" spans="1:21" ht="12.5">
      <c r="A10" s="350" t="str">
        <f t="shared" si="2"/>
        <v>+X</v>
      </c>
      <c r="B10" s="423" t="s">
        <v>167</v>
      </c>
      <c r="C10" s="433" t="s">
        <v>14</v>
      </c>
      <c r="D10" s="424">
        <v>0</v>
      </c>
      <c r="E10" s="424">
        <v>-399.26</v>
      </c>
      <c r="F10" s="425">
        <f t="shared" si="0"/>
        <v>-2855.4419453292353</v>
      </c>
      <c r="G10" s="425">
        <f t="shared" si="1"/>
        <v>-3254.7019453292351</v>
      </c>
      <c r="H10" s="425">
        <f t="shared" si="3"/>
        <v>-2855.4419453292353</v>
      </c>
      <c r="I10" s="425">
        <f>IF(AND($C12="S",$C10="X"),IF($C12="S",$I12,0),IF(OR($C10="X",$C10="S"),E10,0))</f>
        <v>0</v>
      </c>
      <c r="J10" s="425">
        <f>IF(AND($C12="S",$C10="X"),IF($C13="S",$I13,0),0)</f>
        <v>0</v>
      </c>
      <c r="K10" s="425">
        <f>IF(AND($C12="S",$C10="X"),IF($C15="S",$I15,0),0)</f>
        <v>0</v>
      </c>
      <c r="L10" s="425">
        <f t="shared" si="12"/>
        <v>0</v>
      </c>
      <c r="M10" s="425">
        <f t="shared" si="13"/>
        <v>0</v>
      </c>
      <c r="N10" s="425">
        <f t="shared" si="14"/>
        <v>0</v>
      </c>
      <c r="O10" s="425">
        <f t="shared" si="15"/>
        <v>-399.26</v>
      </c>
      <c r="P10" s="425">
        <f t="shared" si="8"/>
        <v>0</v>
      </c>
      <c r="Q10" s="425">
        <f t="shared" si="9"/>
        <v>0</v>
      </c>
      <c r="R10" s="425">
        <f t="shared" si="10"/>
        <v>-3254.7019453292351</v>
      </c>
      <c r="S10" s="425">
        <f t="shared" si="11"/>
        <v>-2855.4419453292353</v>
      </c>
      <c r="T10" s="425" t="e">
        <f ca="1">figintl(E10,1,D10,"X",#REF!)</f>
        <v>#NAME?</v>
      </c>
      <c r="U10" s="426" t="str">
        <f t="shared" si="16"/>
        <v>Dividends
to Solvay
share-
holders</v>
      </c>
    </row>
    <row r="11" spans="1:21" s="372" customFormat="1" ht="12.5">
      <c r="A11" s="350" t="str">
        <f>IF(OR(C11=0,C11="S",C11="+S"),0,C11)</f>
        <v>+X</v>
      </c>
      <c r="B11" s="369" t="s">
        <v>178</v>
      </c>
      <c r="C11" s="370" t="s">
        <v>14</v>
      </c>
      <c r="D11" s="370">
        <v>0</v>
      </c>
      <c r="E11" s="370">
        <v>-155</v>
      </c>
      <c r="F11" s="371">
        <f>IF($C11="X",0,IF(AND(OR($C11="S",$C11="+S"),OR($C10="X",$C10="+X")),F10,G10))</f>
        <v>-3254.7019453292351</v>
      </c>
      <c r="G11" s="371">
        <f>F11+IF($C11=0,0,$E11)</f>
        <v>-3409.7019453292351</v>
      </c>
      <c r="H11" s="371">
        <f>IF(F11=0,0,IF(SIGN(F11)=SIGN(G11),IF(SIGN(F11)&gt;0,MIN(F11:G11),MAX(F11:G11)),0))</f>
        <v>-3254.7019453292351</v>
      </c>
      <c r="I11" s="371">
        <f>IF(AND($C13="S",$C11="X"),IF($C13="S",$I13,0),IF(OR($C11="X",$C11="S"),E11,0))</f>
        <v>0</v>
      </c>
      <c r="J11" s="371">
        <f>IF(AND($C13="S",$C11="X"),IF($C15="S",$I15,0),0)</f>
        <v>0</v>
      </c>
      <c r="K11" s="371">
        <f>IF(AND($C13="S",$C11="X"),IF($C16="S",$I16,0),0)</f>
        <v>0</v>
      </c>
      <c r="L11" s="371">
        <f t="shared" si="12"/>
        <v>0</v>
      </c>
      <c r="M11" s="371">
        <f t="shared" si="13"/>
        <v>0</v>
      </c>
      <c r="N11" s="371">
        <f t="shared" si="14"/>
        <v>0</v>
      </c>
      <c r="O11" s="371">
        <f t="shared" si="15"/>
        <v>-155</v>
      </c>
      <c r="P11" s="371">
        <f t="shared" si="8"/>
        <v>0</v>
      </c>
      <c r="Q11" s="371">
        <f t="shared" si="9"/>
        <v>0</v>
      </c>
      <c r="R11" s="371">
        <f>IF($S$2&lt;0,MIN(F11:G11),MAX(F11:G11))</f>
        <v>-3409.7019453292351</v>
      </c>
      <c r="S11" s="371">
        <f>IF($S$2&lt;0,MAX(F11:G11),MIN(F11:G11))</f>
        <v>-3254.7019453292351</v>
      </c>
      <c r="T11" s="371" t="e">
        <f ca="1">figintl(E11,1,D11,"X",#REF!)</f>
        <v>#NAME?</v>
      </c>
      <c r="U11" s="417" t="str">
        <f>IF(OR($C11="S",$C11="+S"),$B11&amp;" "&amp;$T11,"")&amp;IF(OR($C11="X",$C11="+X"),$B11&amp;IF(OR($C12="S",$C12="+S"),":
"&amp;U12&amp;IF(OR($C13="S",$C13="+S"),"
"&amp;U13,"")&amp;IF(OR($C14="S",$C14="+S"),"
"&amp;U14,""),""),"")</f>
        <v>Voluntary 
pension 
contributions</v>
      </c>
    </row>
    <row r="12" spans="1:21" s="372" customFormat="1" ht="12.5">
      <c r="A12" s="350" t="str">
        <f>IF(OR(C12=0,C12="S",C12="+S"),0,C12)</f>
        <v>+X</v>
      </c>
      <c r="B12" s="369" t="s">
        <v>170</v>
      </c>
      <c r="C12" s="370" t="s">
        <v>14</v>
      </c>
      <c r="D12" s="370">
        <v>0</v>
      </c>
      <c r="E12" s="370">
        <v>82</v>
      </c>
      <c r="F12" s="371">
        <f>IF($C12="X",0,IF(AND(OR($C12="S",$C12="+S"),OR($C11="X",$C11="+X")),F11,G11))</f>
        <v>-3409.7019453292351</v>
      </c>
      <c r="G12" s="371">
        <f>F12+IF($C12=0,0,$E12)</f>
        <v>-3327.7019453292351</v>
      </c>
      <c r="H12" s="371">
        <f>IF(F12=0,0,IF(SIGN(F12)=SIGN(G12),IF(SIGN(F12)&gt;0,MIN(F12:G12),MAX(F12:G12)),0))</f>
        <v>-3327.7019453292351</v>
      </c>
      <c r="I12" s="371">
        <f>IF(AND($C15="S",$C12="X"),IF($C15="S",$I15,0),IF(OR($C12="X",$C12="S"),E12,0))</f>
        <v>0</v>
      </c>
      <c r="J12" s="371">
        <f>IF(AND($C15="S",$C12="X"),IF($C16="S",$I16,0),0)</f>
        <v>0</v>
      </c>
      <c r="K12" s="371">
        <f>IF(AND($C15="S",$C12="X"),IF($C17="S",$I17,0),0)</f>
        <v>0</v>
      </c>
      <c r="L12" s="371">
        <f t="shared" si="12"/>
        <v>0</v>
      </c>
      <c r="M12" s="371">
        <f t="shared" si="13"/>
        <v>0</v>
      </c>
      <c r="N12" s="371">
        <f t="shared" si="14"/>
        <v>0</v>
      </c>
      <c r="O12" s="371">
        <f t="shared" si="15"/>
        <v>-82</v>
      </c>
      <c r="P12" s="371">
        <f t="shared" si="8"/>
        <v>0</v>
      </c>
      <c r="Q12" s="371">
        <f t="shared" si="9"/>
        <v>0</v>
      </c>
      <c r="R12" s="371">
        <f>IF($S$2&lt;0,MIN(F12:G12),MAX(F12:G12))</f>
        <v>-3409.7019453292351</v>
      </c>
      <c r="S12" s="371">
        <f>IF($S$2&lt;0,MAX(F12:G12),MIN(F12:G12))</f>
        <v>-3327.7019453292351</v>
      </c>
      <c r="T12" s="371" t="e">
        <f ca="1">figintl(E12,1,D12,"X",#REF!)</f>
        <v>#NAME?</v>
      </c>
      <c r="U12" s="417" t="str">
        <f>IF(OR($C12="S",$C12="+S"),$B12&amp;" "&amp;$T12,"")&amp;IF(OR($C12="X",$C12="+X"),$B12&amp;IF(OR($C13="S",$C13="+S"),":
"&amp;U13&amp;IF(OR($C14="S",$C14="+S"),"
"&amp;U14,"")&amp;IF(OR($C15="S",$C15="+S"),"
"&amp;U15,""),""),"")</f>
        <v>In/outflow
from M&amp;A</v>
      </c>
    </row>
    <row r="13" spans="1:21" s="372" customFormat="1" ht="14.25" customHeight="1">
      <c r="A13" s="350" t="str">
        <f t="shared" ref="A13:A15" si="17">IF(OR(C13=0,C13="S",C13="+S"),0,C13)</f>
        <v>+X</v>
      </c>
      <c r="B13" s="377" t="s">
        <v>179</v>
      </c>
      <c r="C13" s="379" t="s">
        <v>14</v>
      </c>
      <c r="D13" s="379">
        <v>0</v>
      </c>
      <c r="E13" s="379">
        <v>-264</v>
      </c>
      <c r="F13" s="414">
        <f t="shared" ref="F13:F15" si="18">IF($C13="X",0,IF(AND(OR($C13="S",$C13="+S"),OR($C12="X",$C12="+X")),F12,G12))</f>
        <v>-3327.7019453292351</v>
      </c>
      <c r="G13" s="414">
        <f t="shared" ref="G13:G15" si="19">F13+IF($C13=0,0,$E13)</f>
        <v>-3591.7019453292351</v>
      </c>
      <c r="H13" s="414">
        <f t="shared" ref="H13:H15" si="20">IF(F13=0,0,IF(SIGN(F13)=SIGN(G13),IF(SIGN(F13)&gt;0,MIN(F13:G13),MAX(F13:G13)),0))</f>
        <v>-3327.7019453292351</v>
      </c>
      <c r="I13" s="414">
        <f t="shared" ref="I13:I15" si="21">IF(AND($C16="S",$C13="X"),IF($C16="S",$I16,0),IF(OR($C13="X",$C13="S"),E13,0))</f>
        <v>0</v>
      </c>
      <c r="J13" s="414">
        <f t="shared" ref="J13:J15" si="22">IF(AND($C16="S",$C13="X"),IF($C17="S",$I17,0),0)</f>
        <v>0</v>
      </c>
      <c r="K13" s="414">
        <f t="shared" ref="K13:K15" si="23">IF(AND($C16="S",$C13="X"),IF($C18="S",$I18,0),0)</f>
        <v>0</v>
      </c>
      <c r="L13" s="414">
        <f t="shared" si="12"/>
        <v>0</v>
      </c>
      <c r="M13" s="414">
        <f t="shared" si="13"/>
        <v>0</v>
      </c>
      <c r="N13" s="414">
        <f t="shared" si="14"/>
        <v>0</v>
      </c>
      <c r="O13" s="364">
        <f>-ABS(E13)</f>
        <v>-264</v>
      </c>
      <c r="P13" s="364">
        <v>0</v>
      </c>
      <c r="Q13" s="364">
        <v>0</v>
      </c>
      <c r="R13" s="414">
        <f t="shared" ref="R13:R15" si="24">IF($S$2&lt;0,MIN(F13:G13),MAX(F13:G13))</f>
        <v>-3591.7019453292351</v>
      </c>
      <c r="S13" s="414">
        <f t="shared" ref="S13:S15" si="25">IF($S$2&lt;0,MAX(F13:G13),MIN(F13:G13))</f>
        <v>-3327.7019453292351</v>
      </c>
      <c r="T13" s="414" t="e">
        <f ca="1">figintl(E13,1,D13,"X",#REF!)</f>
        <v>#NAME?</v>
      </c>
      <c r="U13" s="418" t="e">
        <f ca="1">IF(OR($C13="S",$C13="+S"),$B13&amp;" "&amp;$T13,"")&amp;IF(OR($C13="X",$C13="+X"),""&amp;IF(OR($C14="S",$C14="+S"),""&amp;U14&amp;IF(OR($C15="S",$C15="+S"),"
"&amp;U15,"")&amp;IF(OR($C16="S",$C16="+S"),"
"&amp;U16,""),""),"")</f>
        <v>#NAME?</v>
      </c>
    </row>
    <row r="14" spans="1:21" ht="12.5" hidden="1" outlineLevel="1">
      <c r="A14" s="350">
        <f t="shared" si="17"/>
        <v>0</v>
      </c>
      <c r="B14" s="365" t="s">
        <v>169</v>
      </c>
      <c r="C14" s="366" t="s">
        <v>149</v>
      </c>
      <c r="D14" s="367">
        <v>0</v>
      </c>
      <c r="E14" s="367">
        <v>-72</v>
      </c>
      <c r="F14" s="368">
        <f t="shared" si="18"/>
        <v>-3327.7019453292351</v>
      </c>
      <c r="G14" s="368">
        <f t="shared" si="19"/>
        <v>-3399.7019453292351</v>
      </c>
      <c r="H14" s="368">
        <f t="shared" si="20"/>
        <v>-3327.7019453292351</v>
      </c>
      <c r="I14" s="368">
        <f t="shared" si="21"/>
        <v>0</v>
      </c>
      <c r="J14" s="368">
        <f t="shared" si="22"/>
        <v>0</v>
      </c>
      <c r="K14" s="368">
        <f t="shared" si="23"/>
        <v>0</v>
      </c>
      <c r="L14" s="368">
        <f t="shared" si="12"/>
        <v>0</v>
      </c>
      <c r="M14" s="368">
        <f t="shared" si="13"/>
        <v>0</v>
      </c>
      <c r="N14" s="368">
        <f t="shared" si="14"/>
        <v>0</v>
      </c>
      <c r="O14" s="368">
        <f t="shared" si="15"/>
        <v>-72</v>
      </c>
      <c r="P14" s="368">
        <f t="shared" si="8"/>
        <v>0</v>
      </c>
      <c r="Q14" s="368">
        <f t="shared" si="9"/>
        <v>0</v>
      </c>
      <c r="R14" s="368">
        <f t="shared" si="24"/>
        <v>-3399.7019453292351</v>
      </c>
      <c r="S14" s="368">
        <f t="shared" si="25"/>
        <v>-3327.7019453292351</v>
      </c>
      <c r="T14" s="368" t="e">
        <f ca="1">figintl(E14,1,D14,"X",#REF!)</f>
        <v>#NAME?</v>
      </c>
      <c r="U14" s="419" t="e">
        <f t="shared" ref="U14:U15" ca="1" si="26">IF(OR($C14="S",$C14="+S"),$B14&amp;" "&amp;$T14,"")&amp;IF(OR($C14="X",$C14="+X"),$B14&amp;IF(OR($C15="S",$C15="+S"),":
"&amp;U15&amp;IF(OR($C16="S",$C16="+S"),"
"&amp;U16,"")&amp;IF(OR($C17="S",$C17="+S"),"
"&amp;U17,""),""),"")</f>
        <v>#NAME?</v>
      </c>
    </row>
    <row r="15" spans="1:21" ht="12.5" hidden="1" outlineLevel="1">
      <c r="A15" s="350">
        <f t="shared" si="17"/>
        <v>0</v>
      </c>
      <c r="B15" s="373" t="s">
        <v>171</v>
      </c>
      <c r="C15" s="374" t="s">
        <v>149</v>
      </c>
      <c r="D15" s="375">
        <v>0</v>
      </c>
      <c r="E15" s="375">
        <v>-192</v>
      </c>
      <c r="F15" s="376">
        <f t="shared" si="18"/>
        <v>-3399.7019453292351</v>
      </c>
      <c r="G15" s="376">
        <f t="shared" si="19"/>
        <v>-3591.7019453292351</v>
      </c>
      <c r="H15" s="376">
        <f t="shared" si="20"/>
        <v>-3399.7019453292351</v>
      </c>
      <c r="I15" s="376">
        <f t="shared" si="21"/>
        <v>0</v>
      </c>
      <c r="J15" s="376">
        <f t="shared" si="22"/>
        <v>0</v>
      </c>
      <c r="K15" s="376">
        <f t="shared" si="23"/>
        <v>0</v>
      </c>
      <c r="L15" s="376">
        <f t="shared" si="12"/>
        <v>0</v>
      </c>
      <c r="M15" s="376">
        <f t="shared" si="13"/>
        <v>0</v>
      </c>
      <c r="N15" s="376">
        <f t="shared" si="14"/>
        <v>0</v>
      </c>
      <c r="O15" s="376">
        <f t="shared" si="15"/>
        <v>-192</v>
      </c>
      <c r="P15" s="376">
        <f t="shared" si="8"/>
        <v>0</v>
      </c>
      <c r="Q15" s="376">
        <f t="shared" si="9"/>
        <v>0</v>
      </c>
      <c r="R15" s="376">
        <f t="shared" si="24"/>
        <v>-3591.7019453292351</v>
      </c>
      <c r="S15" s="376">
        <f t="shared" si="25"/>
        <v>-3399.7019453292351</v>
      </c>
      <c r="T15" s="376" t="e">
        <f ca="1">figintl(E15,1,D15,"X",#REF!)</f>
        <v>#NAME?</v>
      </c>
      <c r="U15" s="420" t="e">
        <f t="shared" ca="1" si="26"/>
        <v>#NAME?</v>
      </c>
    </row>
    <row r="16" spans="1:21" ht="12.5" collapsed="1">
      <c r="A16" s="350" t="str">
        <f t="shared" si="2"/>
        <v>X</v>
      </c>
      <c r="B16" s="360" t="s">
        <v>172</v>
      </c>
      <c r="C16" s="361" t="s">
        <v>7</v>
      </c>
      <c r="D16" s="362">
        <v>0</v>
      </c>
      <c r="E16" s="362">
        <v>-3591.3877883735854</v>
      </c>
      <c r="F16" s="363">
        <f>IF($C16="X",0,IF(AND(OR($C16="S",$C16="+S"),OR($C15="X",$C15="+X")),F15,G15))</f>
        <v>0</v>
      </c>
      <c r="G16" s="363">
        <f t="shared" si="1"/>
        <v>-3591.3877883735854</v>
      </c>
      <c r="H16" s="363">
        <f t="shared" si="3"/>
        <v>0</v>
      </c>
      <c r="I16" s="363">
        <f>IF(AND($C17="S",$C16="X"),IF($C17="S",$I17,0),IF(OR($C16="X",$C16="S"),E16,0))</f>
        <v>-1791.3877883735854</v>
      </c>
      <c r="J16" s="363">
        <f>IF(AND($C17="S",$C16="X"),IF($C18="S",$I18,0),0)</f>
        <v>-1800</v>
      </c>
      <c r="K16" s="363">
        <f>IF(AND($C17="S",$C16="X"),IF($C19="S",$I19,0),0)</f>
        <v>0</v>
      </c>
      <c r="L16" s="363">
        <f>IF(AND($C17="+S",$C16="+X"),IF($C17="+S",$L17,0),IF(OR($C16="+X",$C16="+S"),IF($H16&gt;0,ABS(E16),IF($H16&lt;0,0,IF(E16=0,0,MAX($F16:$G16)))),0))</f>
        <v>0</v>
      </c>
      <c r="M16" s="363">
        <f>IF(AND($C17="+S",$C16="+X"),IF($C18="+S",$L18,0),0)</f>
        <v>0</v>
      </c>
      <c r="N16" s="363">
        <f>IF(AND($C17="+S",$C16="+X"),IF($C19="+S",$L19,0),0)</f>
        <v>0</v>
      </c>
      <c r="O16" s="363">
        <f>IF(AND($C17="+S",$C16="+X"),IF($C17="+S",$O17,0),IF(OR($C16="+X",$C16="+S"),IF($H16&gt;0,0,IF($H16&lt;0,-ABS(E16),IF(E16=0,0,MIN($F16:$G16)))),0))</f>
        <v>0</v>
      </c>
      <c r="P16" s="363">
        <f>IF(AND($C17="+S",$C16="+X"),IF($C18="+S",$O18,0),0)</f>
        <v>0</v>
      </c>
      <c r="Q16" s="363">
        <f>IF(AND($C17="+S",$C16="+X"),IF($C19="+S",$O19,0),0)</f>
        <v>0</v>
      </c>
      <c r="R16" s="363">
        <f t="shared" si="10"/>
        <v>-3591.3877883735854</v>
      </c>
      <c r="S16" s="363">
        <f t="shared" si="11"/>
        <v>0</v>
      </c>
      <c r="T16" s="363" t="e">
        <f ca="1">figintl(E16,1,D16,"X",#REF!)</f>
        <v>#NAME?</v>
      </c>
      <c r="U16" s="418" t="str">
        <f>$B16</f>
        <v>December 31, 2022</v>
      </c>
    </row>
    <row r="17" spans="1:21" ht="12.5" hidden="1" outlineLevel="1">
      <c r="A17" s="350">
        <f>IF(OR(C17=0,C17="S",C17="+S"),0,C17)</f>
        <v>0</v>
      </c>
      <c r="B17" s="365" t="s">
        <v>163</v>
      </c>
      <c r="C17" s="366" t="s">
        <v>164</v>
      </c>
      <c r="D17" s="367">
        <v>0</v>
      </c>
      <c r="E17" s="367">
        <v>-1791.3877883735854</v>
      </c>
      <c r="F17" s="368">
        <f>IF($C17="X",0,IF(AND(OR($C17="S",$C17="+S"),OR($C16="X",$C16="+X")),F16,G16))</f>
        <v>0</v>
      </c>
      <c r="G17" s="368">
        <f t="shared" si="1"/>
        <v>-1791.3877883735854</v>
      </c>
      <c r="H17" s="368">
        <f>IF(F17=0,0,IF(SIGN(F17)=SIGN(G17),IF(SIGN(F17)&gt;0,MIN(F17:G17),MAX(F17:G17)),0))</f>
        <v>0</v>
      </c>
      <c r="I17" s="368">
        <f>IF(AND($C18="S",$C17="X"),IF($C18="S",$I18,0),IF(OR($C17="X",$C17="S"),E17,0))</f>
        <v>-1791.3877883735854</v>
      </c>
      <c r="J17" s="368">
        <f>IF(AND($C18="S",$C17="X"),IF($C19="S",$I19,0),0)</f>
        <v>0</v>
      </c>
      <c r="K17" s="368">
        <f>IF(AND($C18="S",$C17="X"),IF($C20="S",$I20,0),0)</f>
        <v>0</v>
      </c>
      <c r="L17" s="368">
        <f>IF(AND($C18="+S",$C17="+X"),IF($C18="+S",$L18,0),IF(OR($C17="+X",$C17="+S"),IF($H17&gt;0,ABS(E17),IF($H17&lt;0,0,IF(E17=0,0,MAX($F17:$G17)))),0))</f>
        <v>0</v>
      </c>
      <c r="M17" s="368">
        <f>IF(AND($C18="+S",$C17="+X"),IF($C19="+S",$L19,0),0)</f>
        <v>0</v>
      </c>
      <c r="N17" s="368">
        <f>IF(AND($C18="+S",$C17="+X"),IF($C20="+S",$L20,0),0)</f>
        <v>0</v>
      </c>
      <c r="O17" s="368">
        <f>IF(AND($C18="+S",$C17="+X"),IF($C18="+S",$O18,0),IF(OR($C17="+X",$C17="+S"),IF($H17&gt;0,0,IF($H17&lt;0,-ABS(E17),IF(E17=0,0,MIN($F17:$G17)))),0))</f>
        <v>0</v>
      </c>
      <c r="P17" s="368">
        <f>IF(AND($C18="+S",$C17="+X"),IF($C19="+S",$O19,0),0)</f>
        <v>0</v>
      </c>
      <c r="Q17" s="368">
        <f>IF(AND($C18="+S",$C17="+X"),IF($C20="+S",$O20,0),0)</f>
        <v>0</v>
      </c>
      <c r="R17" s="368">
        <f>IF($S$2&lt;0,MIN(F17:G17),MAX(F17:G17))</f>
        <v>-1791.3877883735854</v>
      </c>
      <c r="S17" s="368">
        <f>IF($S$2&lt;0,MAX(F17:G17),MIN(F17:G17))</f>
        <v>0</v>
      </c>
      <c r="T17" s="368" t="e">
        <f ca="1">figintl(E17,1,D17,"X",#REF!)</f>
        <v>#NAME?</v>
      </c>
      <c r="U17" s="419" t="e">
        <f ca="1">IF(OR($C17="S",$C17="+S"),$B17&amp;" "&amp;$T17,"")&amp;IF(OR($C17="X",$C17="+X"),$B17&amp;IF(OR($C18="S",$C18="+S"),":
"&amp;U18&amp;IF(OR($C19="S",$C19="+S"),"
"&amp;U19,"")&amp;IF(OR($C20="S",$C20="+S"),"
"&amp;U20,""),""),"")</f>
        <v>#NAME?</v>
      </c>
    </row>
    <row r="18" spans="1:21" ht="12.5" hidden="1" outlineLevel="1">
      <c r="A18" s="350">
        <f>IF(OR(C18=0,C18="S",C18="+S"),0,C18)</f>
        <v>0</v>
      </c>
      <c r="B18" s="373" t="s">
        <v>165</v>
      </c>
      <c r="C18" s="374" t="s">
        <v>164</v>
      </c>
      <c r="D18" s="375">
        <v>0</v>
      </c>
      <c r="E18" s="375">
        <v>-1800</v>
      </c>
      <c r="F18" s="376">
        <f>IF($C18="X",0,IF(AND(OR($C18="S",$C18="+S"),OR($C17="X",$C17="+X")),F17,G17))</f>
        <v>-1791.3877883735854</v>
      </c>
      <c r="G18" s="376">
        <f t="shared" si="1"/>
        <v>-3591.3877883735854</v>
      </c>
      <c r="H18" s="376">
        <f>IF(F18=0,0,IF(SIGN(F18)=SIGN(G18),IF(SIGN(F18)&gt;0,MIN(F18:G18),MAX(F18:G18)),0))</f>
        <v>-1791.3877883735854</v>
      </c>
      <c r="I18" s="376">
        <f>IF(AND($C19="S",$C18="X"),IF($C19="S",$I19,0),IF(OR($C18="X",$C18="S"),E18,0))</f>
        <v>-1800</v>
      </c>
      <c r="J18" s="376">
        <f>IF(AND($C19="S",$C18="X"),IF($C20="S",$I20,0),0)</f>
        <v>0</v>
      </c>
      <c r="K18" s="376">
        <f>IF(AND($C19="S",$C18="X"),IF($C21="S",$I21,0),0)</f>
        <v>0</v>
      </c>
      <c r="L18" s="376">
        <f>IF(AND($C19="+S",$C18="+X"),IF($C19="+S",$L19,0),IF(OR($C18="+X",$C18="+S"),IF($H18&gt;0,ABS(E18),IF($H18&lt;0,0,IF(E18=0,0,MAX($F18:$G18)))),0))</f>
        <v>0</v>
      </c>
      <c r="M18" s="376">
        <f>IF(AND($C19="+S",$C18="+X"),IF($C20="+S",$L20,0),0)</f>
        <v>0</v>
      </c>
      <c r="N18" s="376">
        <f>IF(AND($C19="+S",$C18="+X"),IF($C21="+S",$L21,0),0)</f>
        <v>0</v>
      </c>
      <c r="O18" s="376">
        <f>IF(AND($C19="+S",$C18="+X"),IF($C19="+S",$O19,0),IF(OR($C18="+X",$C18="+S"),IF($H18&gt;0,0,IF($H18&lt;0,-ABS(E18),IF(E18=0,0,MIN($F18:$G18)))),0))</f>
        <v>0</v>
      </c>
      <c r="P18" s="376">
        <f>IF(AND($C19="+S",$C18="+X"),IF($C20="+S",$O20,0),0)</f>
        <v>0</v>
      </c>
      <c r="Q18" s="376">
        <f>IF(AND($C19="+S",$C18="+X"),IF($C21="+S",$O21,0),0)</f>
        <v>0</v>
      </c>
      <c r="R18" s="376">
        <f>IF($S$2&lt;0,MIN(F18:G18),MAX(F18:G18))</f>
        <v>-3591.3877883735854</v>
      </c>
      <c r="S18" s="376">
        <f>IF($S$2&lt;0,MAX(F18:G18),MIN(F18:G18))</f>
        <v>-1791.3877883735854</v>
      </c>
      <c r="T18" s="376" t="e">
        <f ca="1">figintl(E18,1,D18,"X",#REF!)</f>
        <v>#NAME?</v>
      </c>
      <c r="U18" s="420" t="e">
        <f ca="1">IF(OR($C18="S",$C18="+S"),$B18&amp;" "&amp;$T18,"")&amp;IF(OR($C18="X",$C18="+X"),$B18&amp;IF(OR($C19="S",$C19="+S"),":
"&amp;U19&amp;IF(OR($C20="S",$C20="+S"),"
"&amp;U20,"")&amp;IF(OR($C21="S",$C21="+S"),"
"&amp;U21,""),""),"")</f>
        <v>#NAME?</v>
      </c>
    </row>
    <row r="19" spans="1:21" ht="12.5" collapsed="1">
      <c r="B19" s="377" t="s">
        <v>173</v>
      </c>
      <c r="C19" s="378" t="s">
        <v>14</v>
      </c>
      <c r="D19" s="379">
        <v>0</v>
      </c>
      <c r="E19" s="379">
        <v>694.68000000000006</v>
      </c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  <c r="T19" s="381" t="e">
        <f ca="1">figintl(E19,1,D19,"X",#REF!)</f>
        <v>#NAME?</v>
      </c>
      <c r="U19" s="421" t="e">
        <f ca="1">IF(E19=0,"",B19&amp;"
"&amp;T19)&amp;IF(E20=0,"",B20&amp;"
"&amp;T20)</f>
        <v>#NAME?</v>
      </c>
    </row>
    <row r="20" spans="1:21" ht="12.5" collapsed="1">
      <c r="B20" s="377" t="s">
        <v>174</v>
      </c>
      <c r="C20" s="378" t="s">
        <v>14</v>
      </c>
      <c r="D20" s="379">
        <v>0</v>
      </c>
      <c r="E20" s="379">
        <v>0</v>
      </c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  <c r="S20" s="380"/>
      <c r="T20" s="381" t="e">
        <f ca="1">figintl(E20,1,D20,"X",#REF!)</f>
        <v>#NAME?</v>
      </c>
      <c r="U20" s="422"/>
    </row>
    <row r="21" spans="1:21" ht="12.5" hidden="1" outlineLevel="1">
      <c r="B21" s="381"/>
      <c r="C21" s="383"/>
      <c r="D21" s="383"/>
      <c r="E21" s="383"/>
      <c r="F21" s="381"/>
      <c r="G21" s="381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T21" s="381"/>
      <c r="U21" s="384"/>
    </row>
    <row r="22" spans="1:21" ht="25.5" customHeight="1" collapsed="1">
      <c r="B22" s="385"/>
      <c r="C22" s="385"/>
      <c r="D22" s="385"/>
      <c r="E22" s="385"/>
      <c r="F22" s="385"/>
      <c r="G22" s="385"/>
      <c r="H22" s="385"/>
      <c r="I22" s="385"/>
      <c r="J22" s="385"/>
      <c r="K22" s="385"/>
      <c r="L22" s="385"/>
      <c r="M22" s="385"/>
      <c r="N22" s="385"/>
      <c r="O22" s="385"/>
      <c r="P22" s="385"/>
      <c r="Q22" s="385"/>
      <c r="R22" s="385"/>
      <c r="S22" s="385"/>
      <c r="T22" s="385"/>
      <c r="U22" s="386"/>
    </row>
  </sheetData>
  <pageMargins left="0.7" right="0.7" top="0.75" bottom="0.75" header="0.3" footer="0.3"/>
  <pageSetup paperSize="9" scale="95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250AE033E2D4099ACD03531789A40" ma:contentTypeVersion="14" ma:contentTypeDescription="Create a new document." ma:contentTypeScope="" ma:versionID="d3e14a27a8bf94c7a13d64836cbf7801">
  <xsd:schema xmlns:xsd="http://www.w3.org/2001/XMLSchema" xmlns:xs="http://www.w3.org/2001/XMLSchema" xmlns:p="http://schemas.microsoft.com/office/2006/metadata/properties" xmlns:ns2="9ed3d95d-5843-42bb-9849-64a88affeef0" xmlns:ns3="afbf24b0-ba96-4599-9dae-928a08635e03" targetNamespace="http://schemas.microsoft.com/office/2006/metadata/properties" ma:root="true" ma:fieldsID="0d19aec1135215f495da23c6824e8a0b" ns2:_="" ns3:_="">
    <xsd:import namespace="9ed3d95d-5843-42bb-9849-64a88affeef0"/>
    <xsd:import namespace="afbf24b0-ba96-4599-9dae-928a08635e03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d3d95d-5843-42bb-9849-64a88affeef0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5" nillable="true" ma:displayName="Taxonomy Catch All Column" ma:hidden="true" ma:list="{7d769fc6-81ba-4525-8608-794a42961bd8}" ma:internalName="TaxCatchAll" ma:showField="CatchAllData" ma:web="9ed3d95d-5843-42bb-9849-64a88affee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f24b0-ba96-4599-9dae-928a08635e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458f2df-f53c-416f-a552-6abd2341ff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bf24b0-ba96-4599-9dae-928a08635e03">
      <Terms xmlns="http://schemas.microsoft.com/office/infopath/2007/PartnerControls"/>
    </lcf76f155ced4ddcb4097134ff3c332f>
    <TaxCatchAll xmlns="9ed3d95d-5843-42bb-9849-64a88affeef0" xsi:nil="true"/>
  </documentManagement>
</p:properties>
</file>

<file path=customXml/itemProps1.xml><?xml version="1.0" encoding="utf-8"?>
<ds:datastoreItem xmlns:ds="http://schemas.openxmlformats.org/officeDocument/2006/customXml" ds:itemID="{A54E5B4B-10FB-4E53-87C6-AC3FB1C76AE6}"/>
</file>

<file path=customXml/itemProps2.xml><?xml version="1.0" encoding="utf-8"?>
<ds:datastoreItem xmlns:ds="http://schemas.openxmlformats.org/officeDocument/2006/customXml" ds:itemID="{4DA62608-F8F8-49AA-A917-3DA55D0C789E}"/>
</file>

<file path=customXml/itemProps3.xml><?xml version="1.0" encoding="utf-8"?>
<ds:datastoreItem xmlns:ds="http://schemas.openxmlformats.org/officeDocument/2006/customXml" ds:itemID="{C40A2DCA-36A9-4CD9-B5FB-EBF7D08A51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17</vt:i4>
      </vt:variant>
    </vt:vector>
  </HeadingPairs>
  <TitlesOfParts>
    <vt:vector size="47" baseType="lpstr">
      <vt:lpstr>CHART Pie Q</vt:lpstr>
      <vt:lpstr>CHART Pie YTD</vt:lpstr>
      <vt:lpstr>CHART FCF Q old</vt:lpstr>
      <vt:lpstr>CHART EBITDA FY costs Karim</vt:lpstr>
      <vt:lpstr>CHART FCF YTD old</vt:lpstr>
      <vt:lpstr>CHART FCF YTD-old 1</vt:lpstr>
      <vt:lpstr>CHART Net Debt YTD-old 1</vt:lpstr>
      <vt:lpstr>CHART Net Debt YTD-old 2</vt:lpstr>
      <vt:lpstr>CHART Net Debt YTD - 2020</vt:lpstr>
      <vt:lpstr>Short</vt:lpstr>
      <vt:lpstr>Key</vt:lpstr>
      <vt:lpstr>Segment bridge</vt:lpstr>
      <vt:lpstr>Segment</vt:lpstr>
      <vt:lpstr>Tax</vt:lpstr>
      <vt:lpstr>FCF</vt:lpstr>
      <vt:lpstr>NWC</vt:lpstr>
      <vt:lpstr>Capex</vt:lpstr>
      <vt:lpstr>Net debt</vt:lpstr>
      <vt:lpstr>ROCE</vt:lpstr>
      <vt:lpstr>IS</vt:lpstr>
      <vt:lpstr>CFS</vt:lpstr>
      <vt:lpstr>BS</vt:lpstr>
      <vt:lpstr>Reconciliation</vt:lpstr>
      <vt:lpstr>TABLE Notes 1</vt:lpstr>
      <vt:lpstr>TABLE Notes 2</vt:lpstr>
      <vt:lpstr>TABLE EPS historic</vt:lpstr>
      <vt:lpstr>CHART EPS Q</vt:lpstr>
      <vt:lpstr>CHART EPS YTD</vt:lpstr>
      <vt:lpstr>TABLE Sust short</vt:lpstr>
      <vt:lpstr>TABLE Sust long</vt:lpstr>
      <vt:lpstr>BS</vt:lpstr>
      <vt:lpstr>Capex</vt:lpstr>
      <vt:lpstr>CFS</vt:lpstr>
      <vt:lpstr>EPShistoric</vt:lpstr>
      <vt:lpstr>FCF</vt:lpstr>
      <vt:lpstr>IS</vt:lpstr>
      <vt:lpstr>KEY</vt:lpstr>
      <vt:lpstr>NetDebt</vt:lpstr>
      <vt:lpstr>Note1</vt:lpstr>
      <vt:lpstr>Note2</vt:lpstr>
      <vt:lpstr>NWC</vt:lpstr>
      <vt:lpstr>Reconciliation</vt:lpstr>
      <vt:lpstr>ROCE</vt:lpstr>
      <vt:lpstr>Segment</vt:lpstr>
      <vt:lpstr>SustLong</vt:lpstr>
      <vt:lpstr>SustShort</vt:lpstr>
      <vt:lpstr>Tax</vt:lpstr>
    </vt:vector>
  </TitlesOfParts>
  <Company>Solvay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d'Oultremont, Geoffroy</dc:creator>
  <cp:lastModifiedBy>Charlotte VANDEVENNE</cp:lastModifiedBy>
  <cp:lastPrinted>2022-04-15T12:57:28Z</cp:lastPrinted>
  <dcterms:created xsi:type="dcterms:W3CDTF">2014-03-21T09:31:40Z</dcterms:created>
  <dcterms:modified xsi:type="dcterms:W3CDTF">2026-05-06T08:14:49Z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0x010100436250AE033E2D4099ACD03531789A40</vt:lpwstr>
  </property>
</Properties>
</file>